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480" yWindow="300" windowWidth="14910" windowHeight="7335" tabRatio="893"/>
  </bookViews>
  <sheets>
    <sheet name="INFO" sheetId="15" r:id="rId1"/>
    <sheet name="GUIDE" sheetId="24" r:id="rId2"/>
    <sheet name="CONFIG" sheetId="3" r:id="rId3"/>
    <sheet name="Personnel" sheetId="2" r:id="rId4"/>
    <sheet name="Charges variables" sheetId="7" state="hidden" r:id="rId5"/>
    <sheet name="Personnel - Calculs auto" sheetId="21" state="hidden" r:id="rId6"/>
    <sheet name="Charges externes" sheetId="1" r:id="rId7"/>
    <sheet name="Investissements" sheetId="4" r:id="rId8"/>
    <sheet name="Commandes" sheetId="5" r:id="rId9"/>
    <sheet name="Trésorerie" sheetId="12" r:id="rId10"/>
    <sheet name="Tableau de bord" sheetId="13" r:id="rId11"/>
    <sheet name="Comptes de résultats" sheetId="10" r:id="rId12"/>
    <sheet name="Plan de financement" sheetId="19" r:id="rId13"/>
    <sheet name="Commandes - Calculs auto" sheetId="20" state="hidden" r:id="rId14"/>
    <sheet name="Bilans" sheetId="14" r:id="rId15"/>
    <sheet name="TVA" sheetId="6" state="hidden" r:id="rId16"/>
    <sheet name="BFR" sheetId="8" state="hidden" r:id="rId17"/>
    <sheet name="Impôts et taxes" sheetId="18" state="hidden" r:id="rId18"/>
  </sheets>
  <calcPr calcId="125725"/>
</workbook>
</file>

<file path=xl/calcChain.xml><?xml version="1.0" encoding="utf-8"?>
<calcChain xmlns="http://schemas.openxmlformats.org/spreadsheetml/2006/main">
  <c r="AI13" i="21"/>
  <c r="AF13"/>
  <c r="AH13" s="1"/>
  <c r="AC13"/>
  <c r="AJ13"/>
  <c r="AK13"/>
  <c r="AG13"/>
  <c r="AD13"/>
  <c r="AE13"/>
  <c r="P13"/>
  <c r="Q13"/>
  <c r="R13"/>
  <c r="S13"/>
  <c r="T13"/>
  <c r="U13"/>
  <c r="V13"/>
  <c r="W13"/>
  <c r="X13"/>
  <c r="Y13"/>
  <c r="Z13"/>
  <c r="AA13"/>
  <c r="C13"/>
  <c r="D13"/>
  <c r="E13"/>
  <c r="F13"/>
  <c r="G13"/>
  <c r="H13"/>
  <c r="I13"/>
  <c r="J13"/>
  <c r="K13"/>
  <c r="L13"/>
  <c r="M13"/>
  <c r="N13"/>
  <c r="D37" i="12"/>
  <c r="AB11" i="21"/>
  <c r="AB12"/>
  <c r="AB13"/>
  <c r="C60" i="12"/>
  <c r="C59"/>
  <c r="C58"/>
  <c r="C57"/>
  <c r="BK56"/>
  <c r="BJ56"/>
  <c r="BI56"/>
  <c r="BH56"/>
  <c r="BG56"/>
  <c r="BF56"/>
  <c r="BE56"/>
  <c r="BD56"/>
  <c r="BC56"/>
  <c r="BB56"/>
  <c r="BA56"/>
  <c r="AZ56"/>
  <c r="H13" i="19" s="1"/>
  <c r="AY56" i="12"/>
  <c r="AX56"/>
  <c r="AW56"/>
  <c r="AV56"/>
  <c r="AU56"/>
  <c r="AT56"/>
  <c r="AS56"/>
  <c r="AR56"/>
  <c r="AQ56"/>
  <c r="AP56"/>
  <c r="AO56"/>
  <c r="AN56"/>
  <c r="G13" i="19" s="1"/>
  <c r="AM56" i="12"/>
  <c r="AL56"/>
  <c r="AK56"/>
  <c r="AJ56"/>
  <c r="AI56"/>
  <c r="AH56"/>
  <c r="AG56"/>
  <c r="AF56"/>
  <c r="AE56"/>
  <c r="AD56"/>
  <c r="AC56"/>
  <c r="AB56"/>
  <c r="F13" i="19" s="1"/>
  <c r="AA56" i="12"/>
  <c r="Z56"/>
  <c r="Y56"/>
  <c r="X56"/>
  <c r="W56"/>
  <c r="V56"/>
  <c r="U56"/>
  <c r="T56"/>
  <c r="S56"/>
  <c r="R56"/>
  <c r="Q56"/>
  <c r="P56"/>
  <c r="E13" i="19" s="1"/>
  <c r="O56" i="12"/>
  <c r="N56"/>
  <c r="M56"/>
  <c r="L56"/>
  <c r="K56"/>
  <c r="J56"/>
  <c r="I56"/>
  <c r="H56"/>
  <c r="G56"/>
  <c r="F56"/>
  <c r="E56"/>
  <c r="D56"/>
  <c r="D13" i="19" s="1"/>
  <c r="BK31" i="12" l="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M31"/>
  <c r="L31"/>
  <c r="K31"/>
  <c r="J31"/>
  <c r="I31"/>
  <c r="H31"/>
  <c r="G31"/>
  <c r="F31"/>
  <c r="E31"/>
  <c r="D31"/>
  <c r="D90" i="3"/>
  <c r="E90"/>
  <c r="AP10" i="4"/>
  <c r="AQ10"/>
  <c r="AR10"/>
  <c r="AS10"/>
  <c r="AP11"/>
  <c r="AQ11"/>
  <c r="AR11"/>
  <c r="AS11"/>
  <c r="AP12"/>
  <c r="AQ12"/>
  <c r="AR12"/>
  <c r="AS12"/>
  <c r="AP13"/>
  <c r="AQ13"/>
  <c r="AR13"/>
  <c r="AS13"/>
  <c r="AP14"/>
  <c r="AQ14"/>
  <c r="AR14"/>
  <c r="AS14"/>
  <c r="AP15"/>
  <c r="AQ15"/>
  <c r="AR15"/>
  <c r="AS15"/>
  <c r="AP16"/>
  <c r="AQ16"/>
  <c r="AR16"/>
  <c r="AS16"/>
  <c r="AP17"/>
  <c r="AQ17"/>
  <c r="AR17"/>
  <c r="AS17"/>
  <c r="AP18"/>
  <c r="AQ18"/>
  <c r="AR18"/>
  <c r="AS18"/>
  <c r="AP19"/>
  <c r="AQ19"/>
  <c r="AR19"/>
  <c r="AS19"/>
  <c r="AP20"/>
  <c r="AQ20"/>
  <c r="AR20"/>
  <c r="AS20"/>
  <c r="AP21"/>
  <c r="AQ21"/>
  <c r="AR21"/>
  <c r="AS21"/>
  <c r="AP22"/>
  <c r="AQ22"/>
  <c r="AR22"/>
  <c r="AS22"/>
  <c r="AP23"/>
  <c r="AQ23"/>
  <c r="AR23"/>
  <c r="AS23"/>
  <c r="AP24"/>
  <c r="AQ24"/>
  <c r="AR24"/>
  <c r="AS24"/>
  <c r="AP25"/>
  <c r="AQ25"/>
  <c r="AR25"/>
  <c r="AS25"/>
  <c r="AP26"/>
  <c r="AQ26"/>
  <c r="AR26"/>
  <c r="AS26"/>
  <c r="AP27"/>
  <c r="AQ27"/>
  <c r="AR27"/>
  <c r="AS27"/>
  <c r="AS9"/>
  <c r="AR9"/>
  <c r="AO10"/>
  <c r="AO11"/>
  <c r="AO12"/>
  <c r="AO13"/>
  <c r="AO14"/>
  <c r="AO15"/>
  <c r="AO16"/>
  <c r="AO17"/>
  <c r="AO18"/>
  <c r="AO19"/>
  <c r="AO20"/>
  <c r="AO21"/>
  <c r="AO22"/>
  <c r="AO23"/>
  <c r="AO24"/>
  <c r="AO25"/>
  <c r="AO26"/>
  <c r="AO27"/>
  <c r="D39" i="8"/>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D24"/>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D8"/>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D40" i="6"/>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D25"/>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D10"/>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C35" i="21"/>
  <c r="D35" s="1"/>
  <c r="E35" s="1"/>
  <c r="F35" s="1"/>
  <c r="G35" s="1"/>
  <c r="H35" s="1"/>
  <c r="I35" s="1"/>
  <c r="J35" s="1"/>
  <c r="K35" s="1"/>
  <c r="L35" s="1"/>
  <c r="M35" s="1"/>
  <c r="N35" s="1"/>
  <c r="P35" s="1"/>
  <c r="Q35" s="1"/>
  <c r="R35" s="1"/>
  <c r="S35" s="1"/>
  <c r="T35" s="1"/>
  <c r="U35" s="1"/>
  <c r="V35" s="1"/>
  <c r="W35" s="1"/>
  <c r="X35" s="1"/>
  <c r="Y35" s="1"/>
  <c r="Z35" s="1"/>
  <c r="AA35" s="1"/>
  <c r="C10"/>
  <c r="D10" s="1"/>
  <c r="E10" s="1"/>
  <c r="F10" s="1"/>
  <c r="G10" s="1"/>
  <c r="H10" s="1"/>
  <c r="I10" s="1"/>
  <c r="J10" s="1"/>
  <c r="K10" s="1"/>
  <c r="L10" s="1"/>
  <c r="M10" s="1"/>
  <c r="N10" s="1"/>
  <c r="P10" s="1"/>
  <c r="Q10" s="1"/>
  <c r="R10" s="1"/>
  <c r="S10" s="1"/>
  <c r="T10" s="1"/>
  <c r="U10" s="1"/>
  <c r="V10" s="1"/>
  <c r="W10" s="1"/>
  <c r="X10" s="1"/>
  <c r="Y10" s="1"/>
  <c r="Z10" s="1"/>
  <c r="AA10" s="1"/>
  <c r="D24" i="20"/>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D8"/>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D22" i="7"/>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D8"/>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D8" i="12"/>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D8" i="5"/>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D8" i="4"/>
  <c r="E8" s="1"/>
  <c r="F8" s="1"/>
  <c r="G8" s="1"/>
  <c r="H8" s="1"/>
  <c r="I8" s="1"/>
  <c r="J8" s="1"/>
  <c r="K8" s="1"/>
  <c r="L8" s="1"/>
  <c r="M8" s="1"/>
  <c r="N8" s="1"/>
  <c r="O8" s="1"/>
  <c r="Q8" s="1"/>
  <c r="R8" s="1"/>
  <c r="S8" s="1"/>
  <c r="T8" s="1"/>
  <c r="U8" s="1"/>
  <c r="V8" s="1"/>
  <c r="W8" s="1"/>
  <c r="X8" s="1"/>
  <c r="Y8" s="1"/>
  <c r="Z8" s="1"/>
  <c r="AA8" s="1"/>
  <c r="AB8" s="1"/>
  <c r="J8" i="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E9" i="2"/>
  <c r="F9" s="1"/>
  <c r="G9" s="1"/>
  <c r="H9" s="1"/>
  <c r="I9" s="1"/>
  <c r="J9" s="1"/>
  <c r="K9" s="1"/>
  <c r="L9" s="1"/>
  <c r="M9" s="1"/>
  <c r="N9" s="1"/>
  <c r="O9" s="1"/>
  <c r="P9" s="1"/>
  <c r="R9" s="1"/>
  <c r="S9" s="1"/>
  <c r="T9" s="1"/>
  <c r="U9" s="1"/>
  <c r="V9" s="1"/>
  <c r="W9" s="1"/>
  <c r="X9" s="1"/>
  <c r="Y9" s="1"/>
  <c r="Z9" s="1"/>
  <c r="AA9" s="1"/>
  <c r="AB9" s="1"/>
  <c r="AC9" s="1"/>
  <c r="D21" i="19" l="1"/>
  <c r="E21"/>
  <c r="F21"/>
  <c r="G21"/>
  <c r="H21"/>
  <c r="E51" i="12"/>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D51"/>
  <c r="C53"/>
  <c r="C54"/>
  <c r="C55"/>
  <c r="C52"/>
  <c r="H12" i="19" l="1"/>
  <c r="G12"/>
  <c r="E12"/>
  <c r="F12"/>
  <c r="D12"/>
  <c r="C73" i="3" l="1"/>
  <c r="C74"/>
  <c r="C75"/>
  <c r="C76"/>
  <c r="C77"/>
  <c r="C78"/>
  <c r="C79"/>
  <c r="C80"/>
  <c r="AI14" i="21"/>
  <c r="AJ14"/>
  <c r="AI15"/>
  <c r="AJ15"/>
  <c r="AI16"/>
  <c r="AJ16"/>
  <c r="AI17"/>
  <c r="AJ17"/>
  <c r="AI18"/>
  <c r="AJ18"/>
  <c r="AI19"/>
  <c r="AJ19"/>
  <c r="AI20"/>
  <c r="AJ20"/>
  <c r="AI21"/>
  <c r="AJ21"/>
  <c r="AI22"/>
  <c r="AJ22"/>
  <c r="AI23"/>
  <c r="AJ23"/>
  <c r="AI24"/>
  <c r="AJ24"/>
  <c r="AI25"/>
  <c r="AJ25"/>
  <c r="AI26"/>
  <c r="AJ26"/>
  <c r="AI27"/>
  <c r="AJ27"/>
  <c r="AI28"/>
  <c r="AJ28"/>
  <c r="AI29"/>
  <c r="AJ29"/>
  <c r="AI30"/>
  <c r="AJ30"/>
  <c r="AF14"/>
  <c r="AG14"/>
  <c r="AF15"/>
  <c r="AG15"/>
  <c r="AF16"/>
  <c r="AG16"/>
  <c r="AF17"/>
  <c r="AG17"/>
  <c r="AF18"/>
  <c r="AG18"/>
  <c r="AF19"/>
  <c r="AG19"/>
  <c r="AF20"/>
  <c r="AG20"/>
  <c r="AF21"/>
  <c r="AG21"/>
  <c r="AF22"/>
  <c r="AG22"/>
  <c r="AF23"/>
  <c r="AG23"/>
  <c r="AF24"/>
  <c r="AG24"/>
  <c r="AF25"/>
  <c r="AG25"/>
  <c r="AF26"/>
  <c r="AG26"/>
  <c r="AF27"/>
  <c r="AG27"/>
  <c r="AF28"/>
  <c r="AG28"/>
  <c r="AF29"/>
  <c r="AG29"/>
  <c r="AF30"/>
  <c r="AG30"/>
  <c r="AC14"/>
  <c r="AD14"/>
  <c r="AC15"/>
  <c r="AD15"/>
  <c r="AC16"/>
  <c r="AD16"/>
  <c r="AC17"/>
  <c r="AD17"/>
  <c r="AC18"/>
  <c r="AD18"/>
  <c r="AC19"/>
  <c r="AD19"/>
  <c r="AC20"/>
  <c r="AD20"/>
  <c r="AC21"/>
  <c r="AD21"/>
  <c r="AC22"/>
  <c r="AD22"/>
  <c r="AC23"/>
  <c r="AD23"/>
  <c r="AC24"/>
  <c r="AD24"/>
  <c r="AC25"/>
  <c r="AD25"/>
  <c r="AC26"/>
  <c r="AD26"/>
  <c r="AC27"/>
  <c r="AD27"/>
  <c r="AC28"/>
  <c r="AD28"/>
  <c r="AC29"/>
  <c r="AD29"/>
  <c r="AC30"/>
  <c r="AD30"/>
  <c r="Q14"/>
  <c r="R14"/>
  <c r="S14"/>
  <c r="T14"/>
  <c r="U14"/>
  <c r="V14"/>
  <c r="W14"/>
  <c r="X14"/>
  <c r="Y14"/>
  <c r="Z14"/>
  <c r="AA14"/>
  <c r="Q15"/>
  <c r="R15"/>
  <c r="S15"/>
  <c r="T15"/>
  <c r="U15"/>
  <c r="V15"/>
  <c r="W15"/>
  <c r="X15"/>
  <c r="Y15"/>
  <c r="Z15"/>
  <c r="AA15"/>
  <c r="Q16"/>
  <c r="R16"/>
  <c r="S16"/>
  <c r="T16"/>
  <c r="U16"/>
  <c r="V16"/>
  <c r="W16"/>
  <c r="X16"/>
  <c r="Y16"/>
  <c r="Z16"/>
  <c r="AA16"/>
  <c r="Q17"/>
  <c r="R17"/>
  <c r="S17"/>
  <c r="T17"/>
  <c r="U17"/>
  <c r="V17"/>
  <c r="W17"/>
  <c r="X17"/>
  <c r="Y17"/>
  <c r="Z17"/>
  <c r="AA17"/>
  <c r="Q18"/>
  <c r="R18"/>
  <c r="S18"/>
  <c r="T18"/>
  <c r="U18"/>
  <c r="V18"/>
  <c r="W18"/>
  <c r="X18"/>
  <c r="Y18"/>
  <c r="Z18"/>
  <c r="AA18"/>
  <c r="Q19"/>
  <c r="R19"/>
  <c r="S19"/>
  <c r="T19"/>
  <c r="U19"/>
  <c r="V19"/>
  <c r="W19"/>
  <c r="X19"/>
  <c r="Y19"/>
  <c r="Z19"/>
  <c r="AA19"/>
  <c r="Q20"/>
  <c r="R20"/>
  <c r="S20"/>
  <c r="T20"/>
  <c r="U20"/>
  <c r="V20"/>
  <c r="W20"/>
  <c r="X20"/>
  <c r="Y20"/>
  <c r="Z20"/>
  <c r="AA20"/>
  <c r="Q21"/>
  <c r="R21"/>
  <c r="S21"/>
  <c r="T21"/>
  <c r="U21"/>
  <c r="V21"/>
  <c r="W21"/>
  <c r="X21"/>
  <c r="Y21"/>
  <c r="Z21"/>
  <c r="AA21"/>
  <c r="Q22"/>
  <c r="R22"/>
  <c r="S22"/>
  <c r="T22"/>
  <c r="U22"/>
  <c r="V22"/>
  <c r="W22"/>
  <c r="X22"/>
  <c r="Y22"/>
  <c r="Z22"/>
  <c r="AA22"/>
  <c r="Q23"/>
  <c r="R23"/>
  <c r="S23"/>
  <c r="T23"/>
  <c r="U23"/>
  <c r="V23"/>
  <c r="W23"/>
  <c r="X23"/>
  <c r="Y23"/>
  <c r="Z23"/>
  <c r="AA23"/>
  <c r="Q24"/>
  <c r="R24"/>
  <c r="S24"/>
  <c r="T24"/>
  <c r="U24"/>
  <c r="V24"/>
  <c r="W24"/>
  <c r="X24"/>
  <c r="Y24"/>
  <c r="Z24"/>
  <c r="AA24"/>
  <c r="Q25"/>
  <c r="R25"/>
  <c r="S25"/>
  <c r="T25"/>
  <c r="U25"/>
  <c r="V25"/>
  <c r="W25"/>
  <c r="X25"/>
  <c r="Y25"/>
  <c r="Z25"/>
  <c r="AA25"/>
  <c r="Q26"/>
  <c r="R26"/>
  <c r="S26"/>
  <c r="T26"/>
  <c r="U26"/>
  <c r="V26"/>
  <c r="W26"/>
  <c r="X26"/>
  <c r="Y26"/>
  <c r="Z26"/>
  <c r="AA26"/>
  <c r="Q27"/>
  <c r="R27"/>
  <c r="S27"/>
  <c r="T27"/>
  <c r="U27"/>
  <c r="V27"/>
  <c r="W27"/>
  <c r="X27"/>
  <c r="Y27"/>
  <c r="Z27"/>
  <c r="AA27"/>
  <c r="Q28"/>
  <c r="R28"/>
  <c r="S28"/>
  <c r="T28"/>
  <c r="U28"/>
  <c r="V28"/>
  <c r="W28"/>
  <c r="X28"/>
  <c r="Y28"/>
  <c r="Z28"/>
  <c r="AA28"/>
  <c r="Q29"/>
  <c r="R29"/>
  <c r="S29"/>
  <c r="T29"/>
  <c r="U29"/>
  <c r="V29"/>
  <c r="W29"/>
  <c r="X29"/>
  <c r="Y29"/>
  <c r="Z29"/>
  <c r="AA29"/>
  <c r="Q30"/>
  <c r="R30"/>
  <c r="S30"/>
  <c r="T30"/>
  <c r="U30"/>
  <c r="V30"/>
  <c r="W30"/>
  <c r="X30"/>
  <c r="Y30"/>
  <c r="Z30"/>
  <c r="AA30"/>
  <c r="P14"/>
  <c r="P15"/>
  <c r="P16"/>
  <c r="P17"/>
  <c r="P18"/>
  <c r="P19"/>
  <c r="P20"/>
  <c r="P21"/>
  <c r="P22"/>
  <c r="P23"/>
  <c r="P24"/>
  <c r="P25"/>
  <c r="P26"/>
  <c r="P27"/>
  <c r="P28"/>
  <c r="P29"/>
  <c r="P30"/>
  <c r="D14"/>
  <c r="E14"/>
  <c r="F14"/>
  <c r="G14"/>
  <c r="H14"/>
  <c r="I14"/>
  <c r="J14"/>
  <c r="K14"/>
  <c r="L14"/>
  <c r="M14"/>
  <c r="N14"/>
  <c r="D15"/>
  <c r="E15"/>
  <c r="F15"/>
  <c r="G15"/>
  <c r="H15"/>
  <c r="I15"/>
  <c r="J15"/>
  <c r="K15"/>
  <c r="L15"/>
  <c r="M15"/>
  <c r="N15"/>
  <c r="D16"/>
  <c r="E16"/>
  <c r="F16"/>
  <c r="G16"/>
  <c r="H16"/>
  <c r="I16"/>
  <c r="J16"/>
  <c r="K16"/>
  <c r="L16"/>
  <c r="M16"/>
  <c r="N16"/>
  <c r="D17"/>
  <c r="E17"/>
  <c r="F17"/>
  <c r="G17"/>
  <c r="H17"/>
  <c r="I17"/>
  <c r="J17"/>
  <c r="K17"/>
  <c r="L17"/>
  <c r="M17"/>
  <c r="N17"/>
  <c r="D18"/>
  <c r="E18"/>
  <c r="F18"/>
  <c r="G18"/>
  <c r="H18"/>
  <c r="I18"/>
  <c r="J18"/>
  <c r="K18"/>
  <c r="L18"/>
  <c r="M18"/>
  <c r="N18"/>
  <c r="D19"/>
  <c r="E19"/>
  <c r="F19"/>
  <c r="G19"/>
  <c r="H19"/>
  <c r="I19"/>
  <c r="J19"/>
  <c r="K19"/>
  <c r="L19"/>
  <c r="M19"/>
  <c r="N19"/>
  <c r="D20"/>
  <c r="E20"/>
  <c r="F20"/>
  <c r="G20"/>
  <c r="H20"/>
  <c r="I20"/>
  <c r="J20"/>
  <c r="K20"/>
  <c r="L20"/>
  <c r="M20"/>
  <c r="N20"/>
  <c r="D21"/>
  <c r="E21"/>
  <c r="F21"/>
  <c r="G21"/>
  <c r="H21"/>
  <c r="I21"/>
  <c r="J21"/>
  <c r="K21"/>
  <c r="L21"/>
  <c r="M21"/>
  <c r="N21"/>
  <c r="D22"/>
  <c r="E22"/>
  <c r="F22"/>
  <c r="G22"/>
  <c r="H22"/>
  <c r="I22"/>
  <c r="J22"/>
  <c r="K22"/>
  <c r="L22"/>
  <c r="M22"/>
  <c r="N22"/>
  <c r="D23"/>
  <c r="E23"/>
  <c r="F23"/>
  <c r="G23"/>
  <c r="H23"/>
  <c r="I23"/>
  <c r="J23"/>
  <c r="K23"/>
  <c r="L23"/>
  <c r="M23"/>
  <c r="N23"/>
  <c r="D24"/>
  <c r="E24"/>
  <c r="F24"/>
  <c r="G24"/>
  <c r="H24"/>
  <c r="I24"/>
  <c r="J24"/>
  <c r="K24"/>
  <c r="L24"/>
  <c r="M24"/>
  <c r="N24"/>
  <c r="D25"/>
  <c r="E25"/>
  <c r="F25"/>
  <c r="G25"/>
  <c r="H25"/>
  <c r="I25"/>
  <c r="J25"/>
  <c r="K25"/>
  <c r="L25"/>
  <c r="M25"/>
  <c r="N25"/>
  <c r="D26"/>
  <c r="E26"/>
  <c r="F26"/>
  <c r="G26"/>
  <c r="H26"/>
  <c r="I26"/>
  <c r="J26"/>
  <c r="K26"/>
  <c r="L26"/>
  <c r="M26"/>
  <c r="N26"/>
  <c r="D27"/>
  <c r="E27"/>
  <c r="F27"/>
  <c r="G27"/>
  <c r="H27"/>
  <c r="I27"/>
  <c r="J27"/>
  <c r="K27"/>
  <c r="L27"/>
  <c r="M27"/>
  <c r="N27"/>
  <c r="D28"/>
  <c r="E28"/>
  <c r="F28"/>
  <c r="G28"/>
  <c r="H28"/>
  <c r="I28"/>
  <c r="J28"/>
  <c r="K28"/>
  <c r="L28"/>
  <c r="M28"/>
  <c r="N28"/>
  <c r="D29"/>
  <c r="E29"/>
  <c r="F29"/>
  <c r="G29"/>
  <c r="H29"/>
  <c r="I29"/>
  <c r="J29"/>
  <c r="K29"/>
  <c r="L29"/>
  <c r="M29"/>
  <c r="N29"/>
  <c r="D30"/>
  <c r="E30"/>
  <c r="F30"/>
  <c r="G30"/>
  <c r="H30"/>
  <c r="I30"/>
  <c r="J30"/>
  <c r="K30"/>
  <c r="L30"/>
  <c r="M30"/>
  <c r="N30"/>
  <c r="C14"/>
  <c r="C15"/>
  <c r="C16"/>
  <c r="C17"/>
  <c r="C18"/>
  <c r="C19"/>
  <c r="C20"/>
  <c r="C21"/>
  <c r="C22"/>
  <c r="C23"/>
  <c r="C24"/>
  <c r="C25"/>
  <c r="C26"/>
  <c r="C27"/>
  <c r="C28"/>
  <c r="C29"/>
  <c r="C30"/>
  <c r="H22" i="1"/>
  <c r="H23"/>
  <c r="H24"/>
  <c r="H25"/>
  <c r="H26"/>
  <c r="H27"/>
  <c r="H28"/>
  <c r="G22"/>
  <c r="G23"/>
  <c r="G24"/>
  <c r="G25"/>
  <c r="G26"/>
  <c r="G27"/>
  <c r="G28"/>
  <c r="F22"/>
  <c r="F23"/>
  <c r="F24"/>
  <c r="F25"/>
  <c r="F26"/>
  <c r="F27"/>
  <c r="F28"/>
  <c r="E22"/>
  <c r="E23"/>
  <c r="E24"/>
  <c r="E25"/>
  <c r="E26"/>
  <c r="E27"/>
  <c r="E28"/>
  <c r="D22"/>
  <c r="D23"/>
  <c r="D24"/>
  <c r="D25"/>
  <c r="D26"/>
  <c r="D27"/>
  <c r="D28"/>
  <c r="D20"/>
  <c r="D21"/>
  <c r="F49" i="12" l="1"/>
  <c r="H19" i="19"/>
  <c r="G19"/>
  <c r="F19"/>
  <c r="E19"/>
  <c r="D19"/>
  <c r="E50" i="12"/>
  <c r="BK49"/>
  <c r="BJ49"/>
  <c r="BH49"/>
  <c r="BF49"/>
  <c r="BD49"/>
  <c r="BB49"/>
  <c r="AZ49"/>
  <c r="AX49"/>
  <c r="AV49"/>
  <c r="AT49"/>
  <c r="AR49"/>
  <c r="AP49"/>
  <c r="AN49"/>
  <c r="D50"/>
  <c r="BJ50"/>
  <c r="BH50"/>
  <c r="BF50"/>
  <c r="BD50"/>
  <c r="BB50"/>
  <c r="AZ50"/>
  <c r="AX50"/>
  <c r="AV50"/>
  <c r="AT50"/>
  <c r="AR50"/>
  <c r="AP50"/>
  <c r="AN50"/>
  <c r="AL50"/>
  <c r="AJ50"/>
  <c r="AH50"/>
  <c r="AF50"/>
  <c r="AD50"/>
  <c r="AB50"/>
  <c r="Z50"/>
  <c r="X50"/>
  <c r="V50"/>
  <c r="T50"/>
  <c r="R50"/>
  <c r="P50"/>
  <c r="N50"/>
  <c r="L50"/>
  <c r="J50"/>
  <c r="H50"/>
  <c r="F50"/>
  <c r="BI49"/>
  <c r="BG49"/>
  <c r="BE49"/>
  <c r="BC49"/>
  <c r="BA49"/>
  <c r="AY49"/>
  <c r="AW49"/>
  <c r="AU49"/>
  <c r="AS49"/>
  <c r="AQ49"/>
  <c r="AO49"/>
  <c r="AM49"/>
  <c r="AK49"/>
  <c r="AI49"/>
  <c r="AG49"/>
  <c r="AE49"/>
  <c r="AC49"/>
  <c r="AA49"/>
  <c r="Y49"/>
  <c r="W49"/>
  <c r="U49"/>
  <c r="S49"/>
  <c r="Q49"/>
  <c r="O49"/>
  <c r="M49"/>
  <c r="K49"/>
  <c r="I49"/>
  <c r="G49"/>
  <c r="E49"/>
  <c r="D49"/>
  <c r="BK50"/>
  <c r="BI50"/>
  <c r="BG50"/>
  <c r="BE50"/>
  <c r="BC50"/>
  <c r="BA50"/>
  <c r="AY50"/>
  <c r="AW50"/>
  <c r="AU50"/>
  <c r="AS50"/>
  <c r="AQ50"/>
  <c r="AO50"/>
  <c r="AM50"/>
  <c r="AK50"/>
  <c r="AI50"/>
  <c r="AG50"/>
  <c r="AE50"/>
  <c r="AC50"/>
  <c r="AA50"/>
  <c r="Y50"/>
  <c r="W50"/>
  <c r="U50"/>
  <c r="S50"/>
  <c r="Q50"/>
  <c r="O50"/>
  <c r="M50"/>
  <c r="K50"/>
  <c r="I50"/>
  <c r="G50"/>
  <c r="AL49"/>
  <c r="AJ49"/>
  <c r="AH49"/>
  <c r="AF49"/>
  <c r="AD49"/>
  <c r="AB49"/>
  <c r="Z49"/>
  <c r="X49"/>
  <c r="V49"/>
  <c r="T49"/>
  <c r="R49"/>
  <c r="P49"/>
  <c r="N49"/>
  <c r="L49"/>
  <c r="J49"/>
  <c r="H49"/>
  <c r="H15" i="3"/>
  <c r="H16"/>
  <c r="H17"/>
  <c r="H18"/>
  <c r="H19"/>
  <c r="H20"/>
  <c r="H21"/>
  <c r="H14"/>
  <c r="E23" i="7"/>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D24"/>
  <c r="D25"/>
  <c r="D26"/>
  <c r="D27"/>
  <c r="D28"/>
  <c r="D29"/>
  <c r="D30"/>
  <c r="D23"/>
  <c r="AJ55" i="21" l="1"/>
  <c r="AI55"/>
  <c r="AG55"/>
  <c r="AF55"/>
  <c r="AD55"/>
  <c r="AC55"/>
  <c r="AA55"/>
  <c r="Z55"/>
  <c r="Y55"/>
  <c r="X55"/>
  <c r="W55"/>
  <c r="V55"/>
  <c r="U55"/>
  <c r="T55"/>
  <c r="S55"/>
  <c r="R55"/>
  <c r="Q55"/>
  <c r="P55"/>
  <c r="N55"/>
  <c r="M55"/>
  <c r="L55"/>
  <c r="K55"/>
  <c r="J55"/>
  <c r="I55"/>
  <c r="H55"/>
  <c r="G55"/>
  <c r="F55"/>
  <c r="E55"/>
  <c r="D55"/>
  <c r="C55"/>
  <c r="AJ54"/>
  <c r="AI54"/>
  <c r="AG54"/>
  <c r="AF54"/>
  <c r="AD54"/>
  <c r="AC54"/>
  <c r="AA54"/>
  <c r="Z54"/>
  <c r="Y54"/>
  <c r="X54"/>
  <c r="W54"/>
  <c r="V54"/>
  <c r="U54"/>
  <c r="T54"/>
  <c r="S54"/>
  <c r="R54"/>
  <c r="Q54"/>
  <c r="P54"/>
  <c r="N54"/>
  <c r="M54"/>
  <c r="L54"/>
  <c r="K54"/>
  <c r="J54"/>
  <c r="I54"/>
  <c r="H54"/>
  <c r="G54"/>
  <c r="F54"/>
  <c r="E54"/>
  <c r="D54"/>
  <c r="C54"/>
  <c r="AJ53"/>
  <c r="AI53"/>
  <c r="AG53"/>
  <c r="AF53"/>
  <c r="AD53"/>
  <c r="AC53"/>
  <c r="AA53"/>
  <c r="Z53"/>
  <c r="Y53"/>
  <c r="X53"/>
  <c r="W53"/>
  <c r="V53"/>
  <c r="U53"/>
  <c r="T53"/>
  <c r="S53"/>
  <c r="R53"/>
  <c r="Q53"/>
  <c r="P53"/>
  <c r="N53"/>
  <c r="M53"/>
  <c r="L53"/>
  <c r="K53"/>
  <c r="J53"/>
  <c r="I53"/>
  <c r="H53"/>
  <c r="G53"/>
  <c r="F53"/>
  <c r="E53"/>
  <c r="D53"/>
  <c r="C53"/>
  <c r="AJ52"/>
  <c r="AI52"/>
  <c r="AG52"/>
  <c r="AF52"/>
  <c r="AD52"/>
  <c r="AC52"/>
  <c r="AA52"/>
  <c r="Z52"/>
  <c r="Y52"/>
  <c r="X52"/>
  <c r="W52"/>
  <c r="V52"/>
  <c r="U52"/>
  <c r="T52"/>
  <c r="S52"/>
  <c r="R52"/>
  <c r="Q52"/>
  <c r="P52"/>
  <c r="N52"/>
  <c r="M52"/>
  <c r="L52"/>
  <c r="K52"/>
  <c r="J52"/>
  <c r="I52"/>
  <c r="H52"/>
  <c r="G52"/>
  <c r="F52"/>
  <c r="E52"/>
  <c r="D52"/>
  <c r="C52"/>
  <c r="AJ51"/>
  <c r="AI51"/>
  <c r="AG51"/>
  <c r="AF51"/>
  <c r="AD51"/>
  <c r="AC51"/>
  <c r="AA51"/>
  <c r="Z51"/>
  <c r="Y51"/>
  <c r="X51"/>
  <c r="W51"/>
  <c r="V51"/>
  <c r="U51"/>
  <c r="T51"/>
  <c r="S51"/>
  <c r="R51"/>
  <c r="Q51"/>
  <c r="P51"/>
  <c r="N51"/>
  <c r="M51"/>
  <c r="L51"/>
  <c r="K51"/>
  <c r="J51"/>
  <c r="I51"/>
  <c r="H51"/>
  <c r="G51"/>
  <c r="F51"/>
  <c r="E51"/>
  <c r="D51"/>
  <c r="C51"/>
  <c r="AJ50"/>
  <c r="AI50"/>
  <c r="AG50"/>
  <c r="AF50"/>
  <c r="AD50"/>
  <c r="AC50"/>
  <c r="AA50"/>
  <c r="Z50"/>
  <c r="Y50"/>
  <c r="X50"/>
  <c r="W50"/>
  <c r="V50"/>
  <c r="U50"/>
  <c r="T50"/>
  <c r="S50"/>
  <c r="R50"/>
  <c r="Q50"/>
  <c r="P50"/>
  <c r="N50"/>
  <c r="M50"/>
  <c r="L50"/>
  <c r="K50"/>
  <c r="J50"/>
  <c r="I50"/>
  <c r="H50"/>
  <c r="G50"/>
  <c r="F50"/>
  <c r="E50"/>
  <c r="D50"/>
  <c r="C50"/>
  <c r="AJ49"/>
  <c r="AI49"/>
  <c r="AG49"/>
  <c r="AF49"/>
  <c r="AD49"/>
  <c r="AC49"/>
  <c r="AA49"/>
  <c r="Z49"/>
  <c r="Y49"/>
  <c r="X49"/>
  <c r="W49"/>
  <c r="V49"/>
  <c r="U49"/>
  <c r="T49"/>
  <c r="S49"/>
  <c r="R49"/>
  <c r="Q49"/>
  <c r="P49"/>
  <c r="N49"/>
  <c r="M49"/>
  <c r="L49"/>
  <c r="K49"/>
  <c r="J49"/>
  <c r="I49"/>
  <c r="H49"/>
  <c r="G49"/>
  <c r="F49"/>
  <c r="E49"/>
  <c r="D49"/>
  <c r="C49"/>
  <c r="AJ48"/>
  <c r="AI48"/>
  <c r="AG48"/>
  <c r="AF48"/>
  <c r="AD48"/>
  <c r="AC48"/>
  <c r="AA48"/>
  <c r="Z48"/>
  <c r="Y48"/>
  <c r="X48"/>
  <c r="W48"/>
  <c r="V48"/>
  <c r="U48"/>
  <c r="T48"/>
  <c r="S48"/>
  <c r="R48"/>
  <c r="Q48"/>
  <c r="P48"/>
  <c r="N48"/>
  <c r="M48"/>
  <c r="L48"/>
  <c r="K48"/>
  <c r="J48"/>
  <c r="I48"/>
  <c r="H48"/>
  <c r="G48"/>
  <c r="F48"/>
  <c r="E48"/>
  <c r="D48"/>
  <c r="C48"/>
  <c r="AJ47"/>
  <c r="AI47"/>
  <c r="AG47"/>
  <c r="AF47"/>
  <c r="AD47"/>
  <c r="AC47"/>
  <c r="AA47"/>
  <c r="Z47"/>
  <c r="Y47"/>
  <c r="X47"/>
  <c r="W47"/>
  <c r="V47"/>
  <c r="U47"/>
  <c r="T47"/>
  <c r="S47"/>
  <c r="R47"/>
  <c r="Q47"/>
  <c r="P47"/>
  <c r="N47"/>
  <c r="M47"/>
  <c r="L47"/>
  <c r="K47"/>
  <c r="J47"/>
  <c r="I47"/>
  <c r="H47"/>
  <c r="G47"/>
  <c r="F47"/>
  <c r="E47"/>
  <c r="D47"/>
  <c r="C47"/>
  <c r="AJ46"/>
  <c r="AI46"/>
  <c r="AG46"/>
  <c r="AF46"/>
  <c r="AD46"/>
  <c r="AC46"/>
  <c r="AA46"/>
  <c r="Z46"/>
  <c r="Y46"/>
  <c r="X46"/>
  <c r="W46"/>
  <c r="V46"/>
  <c r="U46"/>
  <c r="T46"/>
  <c r="S46"/>
  <c r="R46"/>
  <c r="Q46"/>
  <c r="P46"/>
  <c r="N46"/>
  <c r="M46"/>
  <c r="L46"/>
  <c r="K46"/>
  <c r="J46"/>
  <c r="I46"/>
  <c r="H46"/>
  <c r="G46"/>
  <c r="F46"/>
  <c r="E46"/>
  <c r="D46"/>
  <c r="C46"/>
  <c r="AJ45"/>
  <c r="AI45"/>
  <c r="AG45"/>
  <c r="AF45"/>
  <c r="AD45"/>
  <c r="AC45"/>
  <c r="AA45"/>
  <c r="Z45"/>
  <c r="Y45"/>
  <c r="X45"/>
  <c r="W45"/>
  <c r="V45"/>
  <c r="U45"/>
  <c r="T45"/>
  <c r="S45"/>
  <c r="R45"/>
  <c r="Q45"/>
  <c r="P45"/>
  <c r="N45"/>
  <c r="M45"/>
  <c r="L45"/>
  <c r="K45"/>
  <c r="J45"/>
  <c r="I45"/>
  <c r="H45"/>
  <c r="G45"/>
  <c r="F45"/>
  <c r="E45"/>
  <c r="D45"/>
  <c r="C45"/>
  <c r="AJ44"/>
  <c r="AI44"/>
  <c r="AG44"/>
  <c r="AF44"/>
  <c r="AD44"/>
  <c r="AC44"/>
  <c r="AA44"/>
  <c r="Z44"/>
  <c r="Y44"/>
  <c r="X44"/>
  <c r="W44"/>
  <c r="V44"/>
  <c r="U44"/>
  <c r="T44"/>
  <c r="S44"/>
  <c r="R44"/>
  <c r="Q44"/>
  <c r="P44"/>
  <c r="N44"/>
  <c r="M44"/>
  <c r="L44"/>
  <c r="K44"/>
  <c r="J44"/>
  <c r="I44"/>
  <c r="H44"/>
  <c r="G44"/>
  <c r="F44"/>
  <c r="E44"/>
  <c r="D44"/>
  <c r="C44"/>
  <c r="AJ43"/>
  <c r="AI43"/>
  <c r="AG43"/>
  <c r="AF43"/>
  <c r="AD43"/>
  <c r="AC43"/>
  <c r="AA43"/>
  <c r="Z43"/>
  <c r="Y43"/>
  <c r="X43"/>
  <c r="W43"/>
  <c r="V43"/>
  <c r="U43"/>
  <c r="T43"/>
  <c r="S43"/>
  <c r="R43"/>
  <c r="Q43"/>
  <c r="P43"/>
  <c r="N43"/>
  <c r="M43"/>
  <c r="L43"/>
  <c r="K43"/>
  <c r="J43"/>
  <c r="I43"/>
  <c r="H43"/>
  <c r="G43"/>
  <c r="F43"/>
  <c r="E43"/>
  <c r="D43"/>
  <c r="C43"/>
  <c r="AJ42"/>
  <c r="AI42"/>
  <c r="AG42"/>
  <c r="AF42"/>
  <c r="AD42"/>
  <c r="AC42"/>
  <c r="AA42"/>
  <c r="Z42"/>
  <c r="Y42"/>
  <c r="X42"/>
  <c r="W42"/>
  <c r="V42"/>
  <c r="U42"/>
  <c r="T42"/>
  <c r="S42"/>
  <c r="R42"/>
  <c r="Q42"/>
  <c r="P42"/>
  <c r="N42"/>
  <c r="M42"/>
  <c r="L42"/>
  <c r="K42"/>
  <c r="J42"/>
  <c r="I42"/>
  <c r="H42"/>
  <c r="G42"/>
  <c r="F42"/>
  <c r="E42"/>
  <c r="D42"/>
  <c r="AJ41"/>
  <c r="AI41"/>
  <c r="AG41"/>
  <c r="AD41"/>
  <c r="AC41"/>
  <c r="AA41"/>
  <c r="Z41"/>
  <c r="Y41"/>
  <c r="X41"/>
  <c r="W41"/>
  <c r="V41"/>
  <c r="U41"/>
  <c r="T41"/>
  <c r="S41"/>
  <c r="R41"/>
  <c r="Q41"/>
  <c r="N41"/>
  <c r="M41"/>
  <c r="L41"/>
  <c r="K41"/>
  <c r="J41"/>
  <c r="I41"/>
  <c r="H41"/>
  <c r="G41"/>
  <c r="F41"/>
  <c r="E41"/>
  <c r="D41"/>
  <c r="C41"/>
  <c r="AJ40"/>
  <c r="AG40"/>
  <c r="AF40"/>
  <c r="AD40"/>
  <c r="AA40"/>
  <c r="Z40"/>
  <c r="Y40"/>
  <c r="X40"/>
  <c r="W40"/>
  <c r="V40"/>
  <c r="U40"/>
  <c r="T40"/>
  <c r="S40"/>
  <c r="R40"/>
  <c r="Q40"/>
  <c r="P40"/>
  <c r="N40"/>
  <c r="M40"/>
  <c r="L40"/>
  <c r="K40"/>
  <c r="J40"/>
  <c r="I40"/>
  <c r="H40"/>
  <c r="G40"/>
  <c r="F40"/>
  <c r="E40"/>
  <c r="D40"/>
  <c r="AJ39"/>
  <c r="AI39"/>
  <c r="AG39"/>
  <c r="AD39"/>
  <c r="AC39"/>
  <c r="AA39"/>
  <c r="Z39"/>
  <c r="Y39"/>
  <c r="X39"/>
  <c r="W39"/>
  <c r="V39"/>
  <c r="U39"/>
  <c r="T39"/>
  <c r="S39"/>
  <c r="R39"/>
  <c r="Q39"/>
  <c r="N39"/>
  <c r="M39"/>
  <c r="L39"/>
  <c r="K39"/>
  <c r="J39"/>
  <c r="I39"/>
  <c r="H39"/>
  <c r="G39"/>
  <c r="F39"/>
  <c r="E39"/>
  <c r="D39"/>
  <c r="C39"/>
  <c r="AJ38"/>
  <c r="AG38"/>
  <c r="AF38"/>
  <c r="AD38"/>
  <c r="AA38"/>
  <c r="Z38"/>
  <c r="Y38"/>
  <c r="X38"/>
  <c r="W38"/>
  <c r="V38"/>
  <c r="U38"/>
  <c r="T38"/>
  <c r="S38"/>
  <c r="R38"/>
  <c r="Q38"/>
  <c r="P38"/>
  <c r="N38"/>
  <c r="M38"/>
  <c r="L38"/>
  <c r="K38"/>
  <c r="J38"/>
  <c r="I38"/>
  <c r="H38"/>
  <c r="G38"/>
  <c r="F38"/>
  <c r="E38"/>
  <c r="D38"/>
  <c r="AJ37"/>
  <c r="AI37"/>
  <c r="AG37"/>
  <c r="AD37"/>
  <c r="AC37"/>
  <c r="AA37"/>
  <c r="Z37"/>
  <c r="Y37"/>
  <c r="X37"/>
  <c r="W37"/>
  <c r="V37"/>
  <c r="U37"/>
  <c r="T37"/>
  <c r="S37"/>
  <c r="R37"/>
  <c r="Q37"/>
  <c r="N37"/>
  <c r="M37"/>
  <c r="L37"/>
  <c r="K37"/>
  <c r="J37"/>
  <c r="I37"/>
  <c r="H37"/>
  <c r="G37"/>
  <c r="F37"/>
  <c r="E37"/>
  <c r="D37"/>
  <c r="C37"/>
  <c r="AJ36"/>
  <c r="AG31"/>
  <c r="AF36"/>
  <c r="AD36"/>
  <c r="AC31"/>
  <c r="AA31"/>
  <c r="Z36"/>
  <c r="Y31"/>
  <c r="X36"/>
  <c r="W31"/>
  <c r="V36"/>
  <c r="U31"/>
  <c r="T36"/>
  <c r="S31"/>
  <c r="R36"/>
  <c r="Q31"/>
  <c r="P36"/>
  <c r="N36"/>
  <c r="M31"/>
  <c r="L36"/>
  <c r="K31"/>
  <c r="J36"/>
  <c r="I31"/>
  <c r="H36"/>
  <c r="G31"/>
  <c r="F36"/>
  <c r="E31"/>
  <c r="D36"/>
  <c r="C31"/>
  <c r="BK32" i="20"/>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M32"/>
  <c r="L32"/>
  <c r="K32"/>
  <c r="J32"/>
  <c r="I32"/>
  <c r="H32"/>
  <c r="G32"/>
  <c r="F32"/>
  <c r="E32"/>
  <c r="D32"/>
  <c r="C32"/>
  <c r="BK31"/>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M31"/>
  <c r="L31"/>
  <c r="K31"/>
  <c r="J31"/>
  <c r="I31"/>
  <c r="H31"/>
  <c r="G31"/>
  <c r="F31"/>
  <c r="E31"/>
  <c r="D31"/>
  <c r="C31"/>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M30"/>
  <c r="L30"/>
  <c r="K30"/>
  <c r="J30"/>
  <c r="I30"/>
  <c r="H30"/>
  <c r="G30"/>
  <c r="F30"/>
  <c r="E30"/>
  <c r="D30"/>
  <c r="C30"/>
  <c r="BK29"/>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M29"/>
  <c r="L29"/>
  <c r="K29"/>
  <c r="J29"/>
  <c r="I29"/>
  <c r="H29"/>
  <c r="G29"/>
  <c r="F29"/>
  <c r="E29"/>
  <c r="D29"/>
  <c r="C29"/>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M28"/>
  <c r="L28"/>
  <c r="K28"/>
  <c r="J28"/>
  <c r="I28"/>
  <c r="H28"/>
  <c r="G28"/>
  <c r="F28"/>
  <c r="E28"/>
  <c r="D28"/>
  <c r="C28"/>
  <c r="BK27"/>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M27"/>
  <c r="L27"/>
  <c r="K27"/>
  <c r="J27"/>
  <c r="I27"/>
  <c r="H27"/>
  <c r="G27"/>
  <c r="F27"/>
  <c r="E27"/>
  <c r="D27"/>
  <c r="C27"/>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M26"/>
  <c r="L26"/>
  <c r="K26"/>
  <c r="J26"/>
  <c r="I26"/>
  <c r="H26"/>
  <c r="G26"/>
  <c r="F26"/>
  <c r="E26"/>
  <c r="D26"/>
  <c r="C26"/>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J25"/>
  <c r="I25"/>
  <c r="H25"/>
  <c r="G25"/>
  <c r="F25"/>
  <c r="E25"/>
  <c r="D25"/>
  <c r="C25"/>
  <c r="C16"/>
  <c r="C15"/>
  <c r="C14"/>
  <c r="C13"/>
  <c r="C12"/>
  <c r="C11"/>
  <c r="C10"/>
  <c r="C9"/>
  <c r="H20" i="19"/>
  <c r="G20"/>
  <c r="F20"/>
  <c r="E20"/>
  <c r="D20"/>
  <c r="H17"/>
  <c r="G17"/>
  <c r="F17"/>
  <c r="E17"/>
  <c r="D17"/>
  <c r="D56" i="21" l="1"/>
  <c r="E45" i="12" s="1"/>
  <c r="H56" i="21"/>
  <c r="I45" i="12" s="1"/>
  <c r="L56" i="21"/>
  <c r="M45" i="12" s="1"/>
  <c r="AD56" i="21"/>
  <c r="X56"/>
  <c r="X45" i="12" s="1"/>
  <c r="F56" i="21"/>
  <c r="G45" i="12" s="1"/>
  <c r="J56" i="21"/>
  <c r="K45" i="12" s="1"/>
  <c r="AJ56" i="21"/>
  <c r="R56"/>
  <c r="R45" i="12" s="1"/>
  <c r="V56" i="21"/>
  <c r="V45" i="12" s="1"/>
  <c r="Z56" i="21"/>
  <c r="Z45" i="12" s="1"/>
  <c r="N56" i="21"/>
  <c r="O45" i="12" s="1"/>
  <c r="D11" i="20"/>
  <c r="D28" i="6" s="1"/>
  <c r="D13" i="20"/>
  <c r="D30" i="6" s="1"/>
  <c r="D15" i="20"/>
  <c r="D32" i="6" s="1"/>
  <c r="D9" i="20"/>
  <c r="D26" i="6" s="1"/>
  <c r="D10" i="20"/>
  <c r="D27" i="6" s="1"/>
  <c r="D12" i="20"/>
  <c r="D29" i="6" s="1"/>
  <c r="D14" i="20"/>
  <c r="D31" i="6" s="1"/>
  <c r="D16" i="20"/>
  <c r="D33" i="6" s="1"/>
  <c r="AI31" i="21"/>
  <c r="AH38"/>
  <c r="O39"/>
  <c r="AB14"/>
  <c r="AE39"/>
  <c r="AH14"/>
  <c r="AK39"/>
  <c r="O15"/>
  <c r="AB40"/>
  <c r="AE15"/>
  <c r="AH40"/>
  <c r="AK15"/>
  <c r="O41"/>
  <c r="AB16"/>
  <c r="AE41"/>
  <c r="AH16"/>
  <c r="AK41"/>
  <c r="O17"/>
  <c r="AE42"/>
  <c r="AK42"/>
  <c r="AB43"/>
  <c r="AH43"/>
  <c r="O44"/>
  <c r="AE44"/>
  <c r="AK44"/>
  <c r="AB45"/>
  <c r="AE45"/>
  <c r="AK45"/>
  <c r="O46"/>
  <c r="AB46"/>
  <c r="AE46"/>
  <c r="AH46"/>
  <c r="AK46"/>
  <c r="O47"/>
  <c r="AE47"/>
  <c r="AH47"/>
  <c r="AK47"/>
  <c r="AB48"/>
  <c r="AH48"/>
  <c r="O49"/>
  <c r="AB49"/>
  <c r="AE49"/>
  <c r="AH49"/>
  <c r="AK49"/>
  <c r="AE50"/>
  <c r="AK50"/>
  <c r="AB51"/>
  <c r="AE51"/>
  <c r="AH51"/>
  <c r="O52"/>
  <c r="AE52"/>
  <c r="AK52"/>
  <c r="AB53"/>
  <c r="AH53"/>
  <c r="O54"/>
  <c r="AE54"/>
  <c r="AH54"/>
  <c r="AK54"/>
  <c r="O55"/>
  <c r="AE55"/>
  <c r="AK55"/>
  <c r="T56"/>
  <c r="T45" i="12" s="1"/>
  <c r="O37" i="21"/>
  <c r="AE37"/>
  <c r="AH12"/>
  <c r="AK37"/>
  <c r="O13"/>
  <c r="AB38"/>
  <c r="AH11"/>
  <c r="O12"/>
  <c r="AE12"/>
  <c r="AK12"/>
  <c r="O14"/>
  <c r="AE14"/>
  <c r="AK14"/>
  <c r="AB15"/>
  <c r="AH15"/>
  <c r="O16"/>
  <c r="AE16"/>
  <c r="AK16"/>
  <c r="AB42"/>
  <c r="AB17"/>
  <c r="AH42"/>
  <c r="AH17"/>
  <c r="O43"/>
  <c r="O18"/>
  <c r="AE43"/>
  <c r="AE18"/>
  <c r="AK43"/>
  <c r="AK18"/>
  <c r="AB44"/>
  <c r="AB19"/>
  <c r="AH44"/>
  <c r="AH19"/>
  <c r="O45"/>
  <c r="O20"/>
  <c r="AE20"/>
  <c r="AK20"/>
  <c r="AB21"/>
  <c r="AH21"/>
  <c r="O22"/>
  <c r="AE22"/>
  <c r="AK22"/>
  <c r="AB23"/>
  <c r="AH23"/>
  <c r="O24"/>
  <c r="AE24"/>
  <c r="AK24"/>
  <c r="AB50"/>
  <c r="AB25"/>
  <c r="AH50"/>
  <c r="AH25"/>
  <c r="O51"/>
  <c r="O26"/>
  <c r="AE26"/>
  <c r="AK51"/>
  <c r="AK26"/>
  <c r="AB52"/>
  <c r="AB27"/>
  <c r="AH52"/>
  <c r="AH27"/>
  <c r="O53"/>
  <c r="O28"/>
  <c r="AE53"/>
  <c r="AE28"/>
  <c r="AK53"/>
  <c r="AK28"/>
  <c r="AB54"/>
  <c r="AB29"/>
  <c r="AH29"/>
  <c r="O30"/>
  <c r="AE30"/>
  <c r="AK30"/>
  <c r="D31"/>
  <c r="F31"/>
  <c r="H31"/>
  <c r="J31"/>
  <c r="L31"/>
  <c r="N31"/>
  <c r="P31"/>
  <c r="R31"/>
  <c r="T31"/>
  <c r="V31"/>
  <c r="X31"/>
  <c r="Z31"/>
  <c r="AD31"/>
  <c r="AE31" s="1"/>
  <c r="AF31"/>
  <c r="AH31" s="1"/>
  <c r="AJ31"/>
  <c r="C36"/>
  <c r="E36"/>
  <c r="E56" s="1"/>
  <c r="F45" i="12" s="1"/>
  <c r="G36" i="21"/>
  <c r="G56" s="1"/>
  <c r="H45" i="12" s="1"/>
  <c r="I36" i="21"/>
  <c r="I56" s="1"/>
  <c r="J45" i="12" s="1"/>
  <c r="K36" i="21"/>
  <c r="K56" s="1"/>
  <c r="L45" i="12" s="1"/>
  <c r="M36" i="21"/>
  <c r="M56" s="1"/>
  <c r="N45" i="12" s="1"/>
  <c r="Q36" i="21"/>
  <c r="Q56" s="1"/>
  <c r="Q45" i="12" s="1"/>
  <c r="S36" i="21"/>
  <c r="S56" s="1"/>
  <c r="S45" i="12" s="1"/>
  <c r="U36" i="21"/>
  <c r="U56" s="1"/>
  <c r="U45" i="12" s="1"/>
  <c r="W36" i="21"/>
  <c r="W56" s="1"/>
  <c r="W45" i="12" s="1"/>
  <c r="Y36" i="21"/>
  <c r="Y56" s="1"/>
  <c r="Y45" i="12" s="1"/>
  <c r="AA36" i="21"/>
  <c r="AA56" s="1"/>
  <c r="AA45" i="12" s="1"/>
  <c r="AC36" i="21"/>
  <c r="AG36"/>
  <c r="AG56" s="1"/>
  <c r="AI36"/>
  <c r="P37"/>
  <c r="AB37" s="1"/>
  <c r="AF37"/>
  <c r="AH37" s="1"/>
  <c r="C38"/>
  <c r="O38" s="1"/>
  <c r="AC38"/>
  <c r="AE38" s="1"/>
  <c r="AI38"/>
  <c r="AK38" s="1"/>
  <c r="P39"/>
  <c r="AB39" s="1"/>
  <c r="AF39"/>
  <c r="AH39" s="1"/>
  <c r="C40"/>
  <c r="O40" s="1"/>
  <c r="AC40"/>
  <c r="AE40" s="1"/>
  <c r="AI40"/>
  <c r="AK40" s="1"/>
  <c r="P41"/>
  <c r="AB41" s="1"/>
  <c r="AF41"/>
  <c r="AH41" s="1"/>
  <c r="C42"/>
  <c r="O42" s="1"/>
  <c r="O11"/>
  <c r="AE11"/>
  <c r="AK11"/>
  <c r="AE17"/>
  <c r="AK17"/>
  <c r="AB18"/>
  <c r="AH18"/>
  <c r="O19"/>
  <c r="AE19"/>
  <c r="AK19"/>
  <c r="AB20"/>
  <c r="AH45"/>
  <c r="AH20"/>
  <c r="O21"/>
  <c r="AE21"/>
  <c r="AK21"/>
  <c r="AB47"/>
  <c r="AB22"/>
  <c r="AH22"/>
  <c r="O48"/>
  <c r="O23"/>
  <c r="AE48"/>
  <c r="AE23"/>
  <c r="AK48"/>
  <c r="AK23"/>
  <c r="AB24"/>
  <c r="AH24"/>
  <c r="O50"/>
  <c r="O25"/>
  <c r="AE25"/>
  <c r="AK25"/>
  <c r="AB26"/>
  <c r="AH26"/>
  <c r="O27"/>
  <c r="AE27"/>
  <c r="AK27"/>
  <c r="AB28"/>
  <c r="AH28"/>
  <c r="O29"/>
  <c r="AE29"/>
  <c r="AK29"/>
  <c r="AB55"/>
  <c r="AB30"/>
  <c r="AH55"/>
  <c r="AH30"/>
  <c r="F34" i="20"/>
  <c r="N34"/>
  <c r="V34"/>
  <c r="AD34"/>
  <c r="AL34"/>
  <c r="AT34"/>
  <c r="BB34"/>
  <c r="BJ34"/>
  <c r="D34"/>
  <c r="D35" s="1"/>
  <c r="H34"/>
  <c r="L34"/>
  <c r="P34"/>
  <c r="P35" s="1"/>
  <c r="T34"/>
  <c r="X34"/>
  <c r="AB34"/>
  <c r="AB35" s="1"/>
  <c r="AF34"/>
  <c r="AJ34"/>
  <c r="AN34"/>
  <c r="AN35" s="1"/>
  <c r="AR34"/>
  <c r="AV34"/>
  <c r="AZ34"/>
  <c r="AZ35" s="1"/>
  <c r="BD34"/>
  <c r="BH34"/>
  <c r="J34"/>
  <c r="R34"/>
  <c r="Z34"/>
  <c r="AH34"/>
  <c r="AP34"/>
  <c r="AX34"/>
  <c r="BF34"/>
  <c r="G34"/>
  <c r="K34"/>
  <c r="O34"/>
  <c r="S34"/>
  <c r="W34"/>
  <c r="AA34"/>
  <c r="AE34"/>
  <c r="AI34"/>
  <c r="AM34"/>
  <c r="AQ34"/>
  <c r="AU34"/>
  <c r="AY34"/>
  <c r="BC34"/>
  <c r="BG34"/>
  <c r="BK34"/>
  <c r="E34"/>
  <c r="I34"/>
  <c r="M34"/>
  <c r="Q34"/>
  <c r="U34"/>
  <c r="Y34"/>
  <c r="AC34"/>
  <c r="AG34"/>
  <c r="AK34"/>
  <c r="AO34"/>
  <c r="AS34"/>
  <c r="AW34"/>
  <c r="BA34"/>
  <c r="BE34"/>
  <c r="BI34"/>
  <c r="AX45" i="12" l="1"/>
  <c r="AW45"/>
  <c r="AV45"/>
  <c r="AT45"/>
  <c r="AY45"/>
  <c r="AU45"/>
  <c r="BJ45"/>
  <c r="BH45"/>
  <c r="BF45"/>
  <c r="BK45"/>
  <c r="BI45"/>
  <c r="BG45"/>
  <c r="AL45"/>
  <c r="AK45"/>
  <c r="AJ45"/>
  <c r="AH45"/>
  <c r="AI45"/>
  <c r="AM45"/>
  <c r="AK31" i="21"/>
  <c r="E10" i="20"/>
  <c r="E27" i="6" s="1"/>
  <c r="E12" i="20"/>
  <c r="E29" i="6" s="1"/>
  <c r="E14" i="20"/>
  <c r="E31" i="6" s="1"/>
  <c r="E16" i="20"/>
  <c r="E33" i="6" s="1"/>
  <c r="E9" i="20"/>
  <c r="E26" i="6" s="1"/>
  <c r="E11" i="20"/>
  <c r="E28" i="6" s="1"/>
  <c r="E13" i="20"/>
  <c r="E30" i="6" s="1"/>
  <c r="E15" i="20"/>
  <c r="E32" i="6" s="1"/>
  <c r="O31" i="21"/>
  <c r="AI56"/>
  <c r="AK36"/>
  <c r="AC56"/>
  <c r="AE36"/>
  <c r="C56"/>
  <c r="O36"/>
  <c r="AF56"/>
  <c r="P56"/>
  <c r="AB31"/>
  <c r="AH36"/>
  <c r="AB36"/>
  <c r="BA35" i="20"/>
  <c r="BB35" s="1"/>
  <c r="BC35" s="1"/>
  <c r="BD35" s="1"/>
  <c r="BE35" s="1"/>
  <c r="BF35" s="1"/>
  <c r="BG35" s="1"/>
  <c r="BH35" s="1"/>
  <c r="BI35" s="1"/>
  <c r="BJ35" s="1"/>
  <c r="BK35" s="1"/>
  <c r="H8" i="10" s="1"/>
  <c r="AO35" i="20"/>
  <c r="AP35" s="1"/>
  <c r="AQ35" s="1"/>
  <c r="AR35" s="1"/>
  <c r="AS35" s="1"/>
  <c r="AT35" s="1"/>
  <c r="AU35" s="1"/>
  <c r="AV35" s="1"/>
  <c r="AW35" s="1"/>
  <c r="AX35" s="1"/>
  <c r="AY35" s="1"/>
  <c r="G8" i="10" s="1"/>
  <c r="AC35" i="20"/>
  <c r="AD35" s="1"/>
  <c r="AE35" s="1"/>
  <c r="AF35" s="1"/>
  <c r="AG35" s="1"/>
  <c r="AH35" s="1"/>
  <c r="AI35" s="1"/>
  <c r="AJ35" s="1"/>
  <c r="AK35" s="1"/>
  <c r="AL35" s="1"/>
  <c r="AM35" s="1"/>
  <c r="F8" i="10" s="1"/>
  <c r="Q35" i="20"/>
  <c r="R35" s="1"/>
  <c r="S35" s="1"/>
  <c r="T35" s="1"/>
  <c r="U35" s="1"/>
  <c r="V35" s="1"/>
  <c r="W35" s="1"/>
  <c r="X35" s="1"/>
  <c r="Y35" s="1"/>
  <c r="Z35" s="1"/>
  <c r="AA35" s="1"/>
  <c r="E8" i="10" s="1"/>
  <c r="E35" i="20"/>
  <c r="F35" s="1"/>
  <c r="G35" s="1"/>
  <c r="H35" s="1"/>
  <c r="I35" s="1"/>
  <c r="J35" s="1"/>
  <c r="K35" s="1"/>
  <c r="L35" s="1"/>
  <c r="M35" s="1"/>
  <c r="N35" s="1"/>
  <c r="O35" s="1"/>
  <c r="D8" i="10" s="1"/>
  <c r="AD45" i="12" l="1"/>
  <c r="AB45"/>
  <c r="AC45"/>
  <c r="AG45"/>
  <c r="AF45"/>
  <c r="AE45"/>
  <c r="BB45"/>
  <c r="AZ45"/>
  <c r="BA45"/>
  <c r="BE45"/>
  <c r="BD45"/>
  <c r="BC45"/>
  <c r="AP45"/>
  <c r="AN45"/>
  <c r="AO45"/>
  <c r="AS45"/>
  <c r="AR45"/>
  <c r="AQ45"/>
  <c r="AH56" i="21"/>
  <c r="AB56"/>
  <c r="P45" i="12"/>
  <c r="O56" i="21"/>
  <c r="D45" i="12"/>
  <c r="AK56" i="21"/>
  <c r="AE56"/>
  <c r="G10" i="20"/>
  <c r="G27" i="6" s="1"/>
  <c r="G12" i="20"/>
  <c r="G29" i="6" s="1"/>
  <c r="G14" i="20"/>
  <c r="G31" i="6" s="1"/>
  <c r="G16" i="20"/>
  <c r="G33" i="6" s="1"/>
  <c r="G9" i="20"/>
  <c r="G26" i="6" s="1"/>
  <c r="G11" i="20"/>
  <c r="G28" i="6" s="1"/>
  <c r="G13" i="20"/>
  <c r="G30" i="6" s="1"/>
  <c r="G15" i="20"/>
  <c r="G32" i="6" s="1"/>
  <c r="F9" i="20"/>
  <c r="F26" i="6" s="1"/>
  <c r="F11" i="20"/>
  <c r="F28" i="6" s="1"/>
  <c r="F13" i="20"/>
  <c r="F30" i="6" s="1"/>
  <c r="F15" i="20"/>
  <c r="F32" i="6" s="1"/>
  <c r="F10" i="20"/>
  <c r="F27" i="6" s="1"/>
  <c r="F12" i="20"/>
  <c r="F29" i="6" s="1"/>
  <c r="F14" i="20"/>
  <c r="F31" i="6" s="1"/>
  <c r="F16" i="20"/>
  <c r="F33" i="6" s="1"/>
  <c r="S30" i="2"/>
  <c r="T30"/>
  <c r="U30"/>
  <c r="V30"/>
  <c r="W30"/>
  <c r="X30"/>
  <c r="Y30"/>
  <c r="Z30"/>
  <c r="AA30"/>
  <c r="AB30"/>
  <c r="AC30"/>
  <c r="F30"/>
  <c r="G30"/>
  <c r="H30"/>
  <c r="I30"/>
  <c r="J30"/>
  <c r="K30"/>
  <c r="L30"/>
  <c r="M30"/>
  <c r="N30"/>
  <c r="O30"/>
  <c r="P30"/>
  <c r="AL30"/>
  <c r="AK30"/>
  <c r="AI30"/>
  <c r="AH30"/>
  <c r="AF30"/>
  <c r="AE30"/>
  <c r="R30"/>
  <c r="E30"/>
  <c r="H20" i="1"/>
  <c r="H21"/>
  <c r="H19"/>
  <c r="E20"/>
  <c r="F20"/>
  <c r="G20"/>
  <c r="E21"/>
  <c r="F21"/>
  <c r="G21"/>
  <c r="G19"/>
  <c r="F19"/>
  <c r="E19"/>
  <c r="D19"/>
  <c r="Q17" i="2"/>
  <c r="Q16"/>
  <c r="AJ22"/>
  <c r="AJ10"/>
  <c r="AJ11"/>
  <c r="AJ12"/>
  <c r="AJ13"/>
  <c r="AJ14"/>
  <c r="AJ15"/>
  <c r="AJ16"/>
  <c r="AJ17"/>
  <c r="AJ18"/>
  <c r="AJ19"/>
  <c r="AJ20"/>
  <c r="AJ21"/>
  <c r="AJ23"/>
  <c r="AJ24"/>
  <c r="D9" i="7"/>
  <c r="D11" i="6" s="1"/>
  <c r="D29" i="4"/>
  <c r="D48" i="12" s="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D26"/>
  <c r="D21"/>
  <c r="AM29" i="2"/>
  <c r="AJ29"/>
  <c r="AG29"/>
  <c r="AD29"/>
  <c r="Q29"/>
  <c r="AM28"/>
  <c r="AJ28"/>
  <c r="AG28"/>
  <c r="AD28"/>
  <c r="Q28"/>
  <c r="AM27"/>
  <c r="AJ27"/>
  <c r="AG27"/>
  <c r="AD27"/>
  <c r="Q27"/>
  <c r="AM26"/>
  <c r="AJ26"/>
  <c r="AG26"/>
  <c r="AD26"/>
  <c r="Q26"/>
  <c r="AM25"/>
  <c r="AJ25"/>
  <c r="AG25"/>
  <c r="AD25"/>
  <c r="Q25"/>
  <c r="H29" i="3"/>
  <c r="H30"/>
  <c r="H31"/>
  <c r="H32"/>
  <c r="H33"/>
  <c r="H34"/>
  <c r="H35"/>
  <c r="H28"/>
  <c r="C30" i="7"/>
  <c r="C29"/>
  <c r="C28"/>
  <c r="C27"/>
  <c r="C26"/>
  <c r="C25"/>
  <c r="C24"/>
  <c r="C23"/>
  <c r="H12" i="14"/>
  <c r="O12" s="1"/>
  <c r="V12" s="1"/>
  <c r="AC12" s="1"/>
  <c r="AJ12" s="1"/>
  <c r="C47" i="8"/>
  <c r="C46"/>
  <c r="C45"/>
  <c r="C44"/>
  <c r="C43"/>
  <c r="C42"/>
  <c r="C41"/>
  <c r="C40"/>
  <c r="C32"/>
  <c r="C31"/>
  <c r="C30"/>
  <c r="C29"/>
  <c r="C28"/>
  <c r="C27"/>
  <c r="C26"/>
  <c r="C25"/>
  <c r="C16"/>
  <c r="C15"/>
  <c r="C14"/>
  <c r="C13"/>
  <c r="C12"/>
  <c r="C11"/>
  <c r="C10"/>
  <c r="C9"/>
  <c r="C16" i="7"/>
  <c r="C15"/>
  <c r="C14"/>
  <c r="C13"/>
  <c r="C12"/>
  <c r="C11"/>
  <c r="C10"/>
  <c r="C9"/>
  <c r="C29" i="3"/>
  <c r="C30"/>
  <c r="C31"/>
  <c r="C32"/>
  <c r="C33"/>
  <c r="C34"/>
  <c r="C35"/>
  <c r="C28"/>
  <c r="C48" i="6"/>
  <c r="C47"/>
  <c r="C46"/>
  <c r="C45"/>
  <c r="C44"/>
  <c r="C43"/>
  <c r="C42"/>
  <c r="C41"/>
  <c r="C33"/>
  <c r="C32"/>
  <c r="C31"/>
  <c r="C30"/>
  <c r="C29"/>
  <c r="C28"/>
  <c r="C27"/>
  <c r="C26"/>
  <c r="C18"/>
  <c r="C17"/>
  <c r="C16"/>
  <c r="C15"/>
  <c r="C14"/>
  <c r="C13"/>
  <c r="C12"/>
  <c r="C11"/>
  <c r="C16" i="5"/>
  <c r="C15"/>
  <c r="C14"/>
  <c r="C13"/>
  <c r="C12"/>
  <c r="C11"/>
  <c r="C10"/>
  <c r="C9"/>
  <c r="AL27" i="4"/>
  <c r="AL26"/>
  <c r="AL25"/>
  <c r="AL24"/>
  <c r="AL23"/>
  <c r="AL22"/>
  <c r="AL21"/>
  <c r="AL20"/>
  <c r="AL19"/>
  <c r="AL18"/>
  <c r="AL17"/>
  <c r="AL16"/>
  <c r="AL15"/>
  <c r="AL14"/>
  <c r="AL13"/>
  <c r="AL12"/>
  <c r="AL11"/>
  <c r="AL10"/>
  <c r="AL9"/>
  <c r="AI27"/>
  <c r="AI26"/>
  <c r="AI25"/>
  <c r="AI24"/>
  <c r="AI23"/>
  <c r="AI22"/>
  <c r="AI21"/>
  <c r="AI20"/>
  <c r="AI19"/>
  <c r="AI18"/>
  <c r="AI17"/>
  <c r="AI16"/>
  <c r="AI15"/>
  <c r="AI14"/>
  <c r="AI13"/>
  <c r="AI12"/>
  <c r="AI11"/>
  <c r="AI10"/>
  <c r="AI9"/>
  <c r="AF27"/>
  <c r="AF26"/>
  <c r="AF25"/>
  <c r="AF24"/>
  <c r="AF23"/>
  <c r="AF22"/>
  <c r="AF21"/>
  <c r="AF20"/>
  <c r="AF19"/>
  <c r="AF18"/>
  <c r="AF17"/>
  <c r="AF16"/>
  <c r="AF15"/>
  <c r="AF14"/>
  <c r="AF13"/>
  <c r="AF12"/>
  <c r="AF11"/>
  <c r="AF10"/>
  <c r="AF9"/>
  <c r="AG29"/>
  <c r="AN48" i="12" s="1"/>
  <c r="AC9" i="4"/>
  <c r="AC27"/>
  <c r="AC26"/>
  <c r="AC25"/>
  <c r="AC24"/>
  <c r="AC23"/>
  <c r="AC22"/>
  <c r="AC21"/>
  <c r="AC20"/>
  <c r="AC19"/>
  <c r="AC18"/>
  <c r="AC17"/>
  <c r="AC16"/>
  <c r="AC15"/>
  <c r="AC14"/>
  <c r="AC13"/>
  <c r="AC12"/>
  <c r="AC11"/>
  <c r="AC10"/>
  <c r="P10"/>
  <c r="P11"/>
  <c r="P12"/>
  <c r="P13"/>
  <c r="P14"/>
  <c r="P15"/>
  <c r="P16"/>
  <c r="P17"/>
  <c r="P18"/>
  <c r="P19"/>
  <c r="P20"/>
  <c r="P21"/>
  <c r="P22"/>
  <c r="P23"/>
  <c r="P24"/>
  <c r="P25"/>
  <c r="P26"/>
  <c r="P27"/>
  <c r="P9"/>
  <c r="E29"/>
  <c r="E48" i="12" s="1"/>
  <c r="F29" i="4"/>
  <c r="F48" i="12" s="1"/>
  <c r="G29" i="4"/>
  <c r="G48" i="12" s="1"/>
  <c r="H29" i="4"/>
  <c r="H48" i="12" s="1"/>
  <c r="I29" i="4"/>
  <c r="I48" i="12" s="1"/>
  <c r="J29" i="4"/>
  <c r="J48" i="12" s="1"/>
  <c r="K29" i="4"/>
  <c r="K48" i="12" s="1"/>
  <c r="L29" i="4"/>
  <c r="L48" i="12" s="1"/>
  <c r="M29" i="4"/>
  <c r="M48" i="12" s="1"/>
  <c r="N29" i="4"/>
  <c r="N48" i="12" s="1"/>
  <c r="O29" i="4"/>
  <c r="O48" i="12" s="1"/>
  <c r="Q29" i="4"/>
  <c r="P48" i="12" s="1"/>
  <c r="R29" i="4"/>
  <c r="Q48" i="12" s="1"/>
  <c r="S29" i="4"/>
  <c r="R48" i="12" s="1"/>
  <c r="T29" i="4"/>
  <c r="S48" i="12" s="1"/>
  <c r="U29" i="4"/>
  <c r="T48" i="12" s="1"/>
  <c r="V29" i="4"/>
  <c r="U48" i="12" s="1"/>
  <c r="W29" i="4"/>
  <c r="V48" i="12" s="1"/>
  <c r="X29" i="4"/>
  <c r="W48" i="12" s="1"/>
  <c r="Y29" i="4"/>
  <c r="X48" i="12" s="1"/>
  <c r="Z29" i="4"/>
  <c r="Y48" i="12" s="1"/>
  <c r="AA29" i="4"/>
  <c r="Z48" i="12" s="1"/>
  <c r="AB29" i="4"/>
  <c r="AA48" i="12" s="1"/>
  <c r="AD29" i="4"/>
  <c r="AB48" i="12" s="1"/>
  <c r="AE29" i="4"/>
  <c r="AH48" i="12" s="1"/>
  <c r="AH29" i="4"/>
  <c r="AT48" i="12" s="1"/>
  <c r="AJ29" i="4"/>
  <c r="AZ48" i="12" s="1"/>
  <c r="AK29" i="4"/>
  <c r="BF48" i="12" s="1"/>
  <c r="AM24" i="2"/>
  <c r="AM23"/>
  <c r="AM22"/>
  <c r="AM21"/>
  <c r="AM20"/>
  <c r="AM19"/>
  <c r="AM18"/>
  <c r="AM17"/>
  <c r="AM16"/>
  <c r="AM15"/>
  <c r="AM14"/>
  <c r="AM13"/>
  <c r="AM12"/>
  <c r="AM11"/>
  <c r="AM10"/>
  <c r="AG24"/>
  <c r="AG23"/>
  <c r="AG22"/>
  <c r="AG21"/>
  <c r="AG20"/>
  <c r="AG19"/>
  <c r="AG18"/>
  <c r="AG17"/>
  <c r="AG16"/>
  <c r="AG15"/>
  <c r="AG14"/>
  <c r="AG13"/>
  <c r="AG12"/>
  <c r="AG11"/>
  <c r="AG10"/>
  <c r="AD24"/>
  <c r="AD23"/>
  <c r="AD22"/>
  <c r="AD21"/>
  <c r="AD20"/>
  <c r="AD19"/>
  <c r="AD18"/>
  <c r="AD17"/>
  <c r="AD16"/>
  <c r="AD15"/>
  <c r="AD14"/>
  <c r="AD13"/>
  <c r="AD12"/>
  <c r="AD11"/>
  <c r="AD10"/>
  <c r="Q11"/>
  <c r="Q12"/>
  <c r="Q13"/>
  <c r="Q14"/>
  <c r="Q15"/>
  <c r="Q18"/>
  <c r="Q19"/>
  <c r="Q20"/>
  <c r="Q21"/>
  <c r="Q22"/>
  <c r="Q23"/>
  <c r="Q24"/>
  <c r="Q10"/>
  <c r="H13" i="14" l="1"/>
  <c r="O13" s="1"/>
  <c r="V13" s="1"/>
  <c r="AC13" s="1"/>
  <c r="AJ13" s="1"/>
  <c r="AQ9" i="4"/>
  <c r="AP9"/>
  <c r="AO9"/>
  <c r="F28" i="10"/>
  <c r="F11" i="19" s="1"/>
  <c r="G28" i="10"/>
  <c r="G11" i="19" s="1"/>
  <c r="E28" i="10"/>
  <c r="E11" i="19" s="1"/>
  <c r="D28" i="10"/>
  <c r="H18" i="14" s="1"/>
  <c r="H28" i="10"/>
  <c r="H11" i="19" s="1"/>
  <c r="P29" i="4"/>
  <c r="D13" i="14" s="1"/>
  <c r="H6" i="21"/>
  <c r="G6"/>
  <c r="G16" i="1" s="1"/>
  <c r="F6" i="21"/>
  <c r="E6"/>
  <c r="D6"/>
  <c r="E19" i="10"/>
  <c r="D18" i="19"/>
  <c r="H18"/>
  <c r="G18"/>
  <c r="F18"/>
  <c r="E18"/>
  <c r="D10"/>
  <c r="AL29" i="4"/>
  <c r="H10" i="19" s="1"/>
  <c r="D11" i="7"/>
  <c r="D13" i="6" s="1"/>
  <c r="H9" i="20"/>
  <c r="H26" i="6" s="1"/>
  <c r="H11" i="20"/>
  <c r="H28" i="6" s="1"/>
  <c r="H13" i="20"/>
  <c r="H30" i="6" s="1"/>
  <c r="H15" i="20"/>
  <c r="H32" i="6" s="1"/>
  <c r="H10" i="20"/>
  <c r="H27" i="6" s="1"/>
  <c r="H12" i="20"/>
  <c r="H29" i="6" s="1"/>
  <c r="H14" i="20"/>
  <c r="H31" i="6" s="1"/>
  <c r="H16" i="20"/>
  <c r="H33" i="6" s="1"/>
  <c r="D40" i="8"/>
  <c r="D10" i="7"/>
  <c r="D12" i="6" s="1"/>
  <c r="D16" i="7"/>
  <c r="D18" i="6" s="1"/>
  <c r="D14" i="7"/>
  <c r="D16" i="6" s="1"/>
  <c r="H19" i="10"/>
  <c r="G19"/>
  <c r="D19"/>
  <c r="AI29" i="4"/>
  <c r="G10" i="19" s="1"/>
  <c r="AF29" i="4"/>
  <c r="F10" i="19" s="1"/>
  <c r="AC29" i="4"/>
  <c r="E10" i="19" s="1"/>
  <c r="Q30" i="2"/>
  <c r="AD30"/>
  <c r="AJ30"/>
  <c r="AM30"/>
  <c r="AG30"/>
  <c r="F19" i="10"/>
  <c r="D13" i="7"/>
  <c r="D15" i="6" s="1"/>
  <c r="D15" i="7"/>
  <c r="D17" i="6" s="1"/>
  <c r="D12" i="7"/>
  <c r="D14" i="6" s="1"/>
  <c r="E9" i="7"/>
  <c r="E11" i="6" s="1"/>
  <c r="O18" i="14" l="1"/>
  <c r="V18" s="1"/>
  <c r="AC18" s="1"/>
  <c r="AJ18" s="1"/>
  <c r="D11" i="19"/>
  <c r="AO29" i="4"/>
  <c r="D24" i="10" s="1"/>
  <c r="E13" i="14" s="1"/>
  <c r="K13"/>
  <c r="R13" s="1"/>
  <c r="Y13" s="1"/>
  <c r="AF13" s="1"/>
  <c r="E13" i="1"/>
  <c r="AA13" s="1"/>
  <c r="E12"/>
  <c r="Y12" s="1"/>
  <c r="E9" i="18"/>
  <c r="D13" i="1"/>
  <c r="K13" s="1"/>
  <c r="D9" i="18"/>
  <c r="D12" i="1"/>
  <c r="M12" s="1"/>
  <c r="F9" i="18"/>
  <c r="F12" i="1"/>
  <c r="AO12" s="1"/>
  <c r="F13"/>
  <c r="AI13" s="1"/>
  <c r="H13"/>
  <c r="BN13" s="1"/>
  <c r="H12"/>
  <c r="BH12" s="1"/>
  <c r="H9" i="18"/>
  <c r="G13" i="1"/>
  <c r="AU13" s="1"/>
  <c r="G12"/>
  <c r="G12" i="18" s="1"/>
  <c r="G9"/>
  <c r="H16" i="1"/>
  <c r="BL16" s="1"/>
  <c r="E15"/>
  <c r="AA15" s="1"/>
  <c r="F10" i="18"/>
  <c r="D18" i="1"/>
  <c r="D17"/>
  <c r="E14" i="7"/>
  <c r="E16" i="6" s="1"/>
  <c r="D42" i="8"/>
  <c r="I10" i="20"/>
  <c r="I27" i="6" s="1"/>
  <c r="I12" i="20"/>
  <c r="I29" i="6" s="1"/>
  <c r="I14" i="20"/>
  <c r="I31" i="6" s="1"/>
  <c r="I16" i="20"/>
  <c r="I33" i="6" s="1"/>
  <c r="I9" i="20"/>
  <c r="I26" i="6" s="1"/>
  <c r="I11" i="20"/>
  <c r="I28" i="6" s="1"/>
  <c r="I13" i="20"/>
  <c r="I30" i="6" s="1"/>
  <c r="I15" i="20"/>
  <c r="I32" i="6" s="1"/>
  <c r="D46" i="8"/>
  <c r="D45"/>
  <c r="D41"/>
  <c r="D43"/>
  <c r="D44"/>
  <c r="D47"/>
  <c r="E40"/>
  <c r="D26"/>
  <c r="E26" s="1"/>
  <c r="F26" s="1"/>
  <c r="G26" s="1"/>
  <c r="H26" s="1"/>
  <c r="D28"/>
  <c r="E28" s="1"/>
  <c r="F28" s="1"/>
  <c r="G28" s="1"/>
  <c r="H28" s="1"/>
  <c r="D32"/>
  <c r="E32" s="1"/>
  <c r="F32" s="1"/>
  <c r="G32" s="1"/>
  <c r="H32" s="1"/>
  <c r="D27"/>
  <c r="E27" s="1"/>
  <c r="F27" s="1"/>
  <c r="G27" s="1"/>
  <c r="H27" s="1"/>
  <c r="D31"/>
  <c r="E31" s="1"/>
  <c r="F31" s="1"/>
  <c r="G31" s="1"/>
  <c r="H31" s="1"/>
  <c r="D30"/>
  <c r="E30" s="1"/>
  <c r="F30" s="1"/>
  <c r="G30" s="1"/>
  <c r="H30" s="1"/>
  <c r="D25"/>
  <c r="E25" s="1"/>
  <c r="F25" s="1"/>
  <c r="G25" s="1"/>
  <c r="H25" s="1"/>
  <c r="D29"/>
  <c r="E29" s="1"/>
  <c r="F29" s="1"/>
  <c r="G29" s="1"/>
  <c r="H29" s="1"/>
  <c r="E16" i="7"/>
  <c r="E18" i="6" s="1"/>
  <c r="H15" i="1"/>
  <c r="BG15" s="1"/>
  <c r="H10" i="18"/>
  <c r="G18" i="20"/>
  <c r="G14" i="12" s="1"/>
  <c r="E18" i="20"/>
  <c r="E14" i="12" s="1"/>
  <c r="F18" i="20"/>
  <c r="F14" i="12" s="1"/>
  <c r="D18" i="20"/>
  <c r="D10" i="18"/>
  <c r="D16" i="1"/>
  <c r="P16" s="1"/>
  <c r="F16"/>
  <c r="AI16" s="1"/>
  <c r="D15"/>
  <c r="P15" s="1"/>
  <c r="F15"/>
  <c r="AL15" s="1"/>
  <c r="H18" i="20"/>
  <c r="H14" i="12" s="1"/>
  <c r="E15" i="7"/>
  <c r="E17" i="6" s="1"/>
  <c r="E16" i="1"/>
  <c r="V16" s="1"/>
  <c r="E10" i="18"/>
  <c r="G10"/>
  <c r="AS29" i="4"/>
  <c r="H24" i="10" s="1"/>
  <c r="AR29" i="4"/>
  <c r="G24" i="10" s="1"/>
  <c r="AQ29" i="4"/>
  <c r="F24" i="10" s="1"/>
  <c r="Z12" i="1"/>
  <c r="AP29" i="4"/>
  <c r="E24" i="10" s="1"/>
  <c r="D8" i="18"/>
  <c r="D10" i="1"/>
  <c r="G15"/>
  <c r="AU15" s="1"/>
  <c r="E8" i="18"/>
  <c r="E10" i="1"/>
  <c r="G8" i="18"/>
  <c r="G10" i="1"/>
  <c r="F8" i="18"/>
  <c r="F10" i="1"/>
  <c r="H8" i="18"/>
  <c r="H10" i="1"/>
  <c r="F20" i="10"/>
  <c r="E12" i="7"/>
  <c r="E14" i="6" s="1"/>
  <c r="F11" i="7"/>
  <c r="F13" i="6" s="1"/>
  <c r="E11" i="7"/>
  <c r="E13" i="6" s="1"/>
  <c r="E13" i="7"/>
  <c r="E15" i="6" s="1"/>
  <c r="E10" i="7"/>
  <c r="E12" i="6" s="1"/>
  <c r="D18" i="7"/>
  <c r="H20" i="10"/>
  <c r="G20"/>
  <c r="D20"/>
  <c r="AU16" i="1"/>
  <c r="AV16"/>
  <c r="AX16"/>
  <c r="AZ16"/>
  <c r="BB16"/>
  <c r="BD16"/>
  <c r="AT16"/>
  <c r="AW16"/>
  <c r="AY16"/>
  <c r="BA16"/>
  <c r="BC16"/>
  <c r="BE16"/>
  <c r="AP12" l="1"/>
  <c r="AJ12"/>
  <c r="AR12"/>
  <c r="BJ12"/>
  <c r="BE13"/>
  <c r="AV13"/>
  <c r="AX13"/>
  <c r="AW13"/>
  <c r="AN13"/>
  <c r="AG13"/>
  <c r="Z13"/>
  <c r="AM13"/>
  <c r="AX12"/>
  <c r="BL13"/>
  <c r="AC12"/>
  <c r="BM13"/>
  <c r="BO13"/>
  <c r="AA12"/>
  <c r="AF12"/>
  <c r="BL12"/>
  <c r="V12"/>
  <c r="BJ13"/>
  <c r="BD12"/>
  <c r="AE12"/>
  <c r="BQ12"/>
  <c r="BN12"/>
  <c r="AB13"/>
  <c r="AD13"/>
  <c r="AJ13"/>
  <c r="AH13"/>
  <c r="AT13"/>
  <c r="AK13"/>
  <c r="AL13"/>
  <c r="AF13"/>
  <c r="Y13"/>
  <c r="BI13"/>
  <c r="BF13"/>
  <c r="AE13"/>
  <c r="BA13"/>
  <c r="BC13"/>
  <c r="AQ13"/>
  <c r="BD13"/>
  <c r="AW12"/>
  <c r="AD12"/>
  <c r="AU12"/>
  <c r="AB12"/>
  <c r="BC12"/>
  <c r="AV12"/>
  <c r="E12" i="18"/>
  <c r="AY13" i="1"/>
  <c r="BN16"/>
  <c r="X13"/>
  <c r="BH13"/>
  <c r="BG13"/>
  <c r="BK13"/>
  <c r="V13"/>
  <c r="AZ13"/>
  <c r="BB13"/>
  <c r="AP13"/>
  <c r="BA12"/>
  <c r="W12"/>
  <c r="AY12"/>
  <c r="X12"/>
  <c r="AG12"/>
  <c r="R12"/>
  <c r="U12"/>
  <c r="P12"/>
  <c r="Q13"/>
  <c r="T12"/>
  <c r="L12"/>
  <c r="S12"/>
  <c r="D12" i="18"/>
  <c r="O13" i="1"/>
  <c r="R13"/>
  <c r="Q12"/>
  <c r="K12"/>
  <c r="N12"/>
  <c r="J12"/>
  <c r="O12"/>
  <c r="L13"/>
  <c r="M13"/>
  <c r="S13"/>
  <c r="AN12"/>
  <c r="AM12"/>
  <c r="AL12"/>
  <c r="AQ12"/>
  <c r="BM12"/>
  <c r="BK12"/>
  <c r="BG12"/>
  <c r="AI12"/>
  <c r="T13"/>
  <c r="U13"/>
  <c r="J13"/>
  <c r="AC13"/>
  <c r="BP13"/>
  <c r="BQ13"/>
  <c r="W13"/>
  <c r="AS13"/>
  <c r="AO13"/>
  <c r="AR13"/>
  <c r="AZ12"/>
  <c r="BE12"/>
  <c r="BB12"/>
  <c r="AT12"/>
  <c r="AS12"/>
  <c r="AK12"/>
  <c r="BI12"/>
  <c r="BO12"/>
  <c r="F12" i="18"/>
  <c r="H12"/>
  <c r="P13" i="1"/>
  <c r="N13"/>
  <c r="AH12"/>
  <c r="BP12"/>
  <c r="BF12"/>
  <c r="BP16"/>
  <c r="T15"/>
  <c r="BJ15"/>
  <c r="AL16"/>
  <c r="F15" i="7"/>
  <c r="F17" i="6" s="1"/>
  <c r="BK16" i="1"/>
  <c r="BM16"/>
  <c r="BH16"/>
  <c r="Z15"/>
  <c r="V15"/>
  <c r="BF16"/>
  <c r="AC15"/>
  <c r="AB15"/>
  <c r="AE15"/>
  <c r="W15"/>
  <c r="BO16"/>
  <c r="BG16"/>
  <c r="BJ16"/>
  <c r="AD15"/>
  <c r="AG15"/>
  <c r="Y15"/>
  <c r="BQ16"/>
  <c r="BI16"/>
  <c r="Q16"/>
  <c r="AF15"/>
  <c r="X15"/>
  <c r="M16"/>
  <c r="E45" i="8"/>
  <c r="Y16" i="1"/>
  <c r="BF15"/>
  <c r="T16"/>
  <c r="O15"/>
  <c r="AK15"/>
  <c r="BM15"/>
  <c r="AJ15"/>
  <c r="F9" i="7"/>
  <c r="F11" i="6" s="1"/>
  <c r="AQ16" i="1"/>
  <c r="AR16"/>
  <c r="U16"/>
  <c r="J16"/>
  <c r="L16"/>
  <c r="F13" i="7"/>
  <c r="F15" i="6" s="1"/>
  <c r="F16" i="7"/>
  <c r="F18" i="6" s="1"/>
  <c r="M15" i="1"/>
  <c r="AO15"/>
  <c r="BN15"/>
  <c r="BQ15"/>
  <c r="BI15"/>
  <c r="J9" i="20"/>
  <c r="J26" i="6" s="1"/>
  <c r="J11" i="20"/>
  <c r="J28" i="6" s="1"/>
  <c r="J13" i="20"/>
  <c r="J30" i="6" s="1"/>
  <c r="J15" i="20"/>
  <c r="J32" i="6" s="1"/>
  <c r="J10" i="20"/>
  <c r="J27" i="6" s="1"/>
  <c r="J12" i="20"/>
  <c r="J29" i="6" s="1"/>
  <c r="J14" i="20"/>
  <c r="J31" i="6" s="1"/>
  <c r="J16" i="20"/>
  <c r="J33" i="6" s="1"/>
  <c r="D19" i="7"/>
  <c r="D41" i="12"/>
  <c r="E42" i="8"/>
  <c r="F42" s="1"/>
  <c r="E47"/>
  <c r="E44"/>
  <c r="E43"/>
  <c r="E41"/>
  <c r="E46"/>
  <c r="D19" i="20"/>
  <c r="E19" s="1"/>
  <c r="F19" s="1"/>
  <c r="G19" s="1"/>
  <c r="H19" s="1"/>
  <c r="D14" i="12"/>
  <c r="I29" i="8"/>
  <c r="I25"/>
  <c r="I30"/>
  <c r="I31"/>
  <c r="I27"/>
  <c r="I32"/>
  <c r="I28"/>
  <c r="I26"/>
  <c r="AG16" i="1"/>
  <c r="AB16"/>
  <c r="S16"/>
  <c r="O16"/>
  <c r="N16"/>
  <c r="R16"/>
  <c r="K16"/>
  <c r="G10" i="7"/>
  <c r="G12" i="6" s="1"/>
  <c r="F10" i="7"/>
  <c r="F12" i="6" s="1"/>
  <c r="F12" i="7"/>
  <c r="F14" i="6" s="1"/>
  <c r="F14" i="7"/>
  <c r="F16" i="6" s="1"/>
  <c r="AR15" i="1"/>
  <c r="AS15"/>
  <c r="AN15"/>
  <c r="D35" i="6"/>
  <c r="D15" i="12" s="1"/>
  <c r="E44" s="1"/>
  <c r="AM16" i="1"/>
  <c r="AK16"/>
  <c r="AO16"/>
  <c r="BP15"/>
  <c r="BL15"/>
  <c r="BH15"/>
  <c r="BO15"/>
  <c r="BK15"/>
  <c r="BC15"/>
  <c r="L15"/>
  <c r="S15"/>
  <c r="N15"/>
  <c r="AJ16"/>
  <c r="AN16"/>
  <c r="AS16"/>
  <c r="AH16"/>
  <c r="AP16"/>
  <c r="AZ15"/>
  <c r="AT15"/>
  <c r="R15"/>
  <c r="K15"/>
  <c r="U15"/>
  <c r="Q15"/>
  <c r="J15"/>
  <c r="AC16"/>
  <c r="AF16"/>
  <c r="X16"/>
  <c r="AH15"/>
  <c r="AP15"/>
  <c r="AI15"/>
  <c r="AQ15"/>
  <c r="AM15"/>
  <c r="BD15"/>
  <c r="AV15"/>
  <c r="AY15"/>
  <c r="I18" i="20"/>
  <c r="I14" i="12" s="1"/>
  <c r="BB15" i="1"/>
  <c r="AX15"/>
  <c r="BE15"/>
  <c r="BA15"/>
  <c r="AW15"/>
  <c r="AE16"/>
  <c r="AA16"/>
  <c r="W16"/>
  <c r="AD16"/>
  <c r="Z16"/>
  <c r="F13" i="14"/>
  <c r="D15" s="1"/>
  <c r="L13"/>
  <c r="O10" i="1"/>
  <c r="R10"/>
  <c r="P10"/>
  <c r="T10"/>
  <c r="Q10"/>
  <c r="S10"/>
  <c r="N10"/>
  <c r="M10"/>
  <c r="U10"/>
  <c r="J10"/>
  <c r="L10"/>
  <c r="K10"/>
  <c r="W10"/>
  <c r="AB10"/>
  <c r="X10"/>
  <c r="AD10"/>
  <c r="V10"/>
  <c r="AA10"/>
  <c r="AG10"/>
  <c r="Y10"/>
  <c r="AF10"/>
  <c r="AC10"/>
  <c r="Z10"/>
  <c r="AE10"/>
  <c r="AU10"/>
  <c r="BE10"/>
  <c r="AV10"/>
  <c r="AX10"/>
  <c r="BC10"/>
  <c r="AZ10"/>
  <c r="AW10"/>
  <c r="BD10"/>
  <c r="BA10"/>
  <c r="BB10"/>
  <c r="AT10"/>
  <c r="AY10"/>
  <c r="BF10"/>
  <c r="BM10"/>
  <c r="BH10"/>
  <c r="BP10"/>
  <c r="BJ10"/>
  <c r="BQ10"/>
  <c r="BL10"/>
  <c r="BK10"/>
  <c r="BG10"/>
  <c r="BO10"/>
  <c r="BI10"/>
  <c r="BN10"/>
  <c r="AI10"/>
  <c r="AR10"/>
  <c r="AJ10"/>
  <c r="AS10"/>
  <c r="AL10"/>
  <c r="AQ10"/>
  <c r="AO10"/>
  <c r="AN10"/>
  <c r="AK10"/>
  <c r="AP10"/>
  <c r="AH10"/>
  <c r="AM10"/>
  <c r="E18" i="7"/>
  <c r="E35" i="6"/>
  <c r="E15" i="12" s="1"/>
  <c r="F44" s="1"/>
  <c r="D32" i="7"/>
  <c r="D33" s="1"/>
  <c r="E32"/>
  <c r="G16" l="1"/>
  <c r="G18" i="6" s="1"/>
  <c r="F46" i="8"/>
  <c r="G13" i="7"/>
  <c r="G15" i="6" s="1"/>
  <c r="G9" i="7"/>
  <c r="G11" i="6" s="1"/>
  <c r="G12" i="7"/>
  <c r="G14" i="6" s="1"/>
  <c r="G15" i="7"/>
  <c r="G17" i="6" s="1"/>
  <c r="F47" i="8"/>
  <c r="G11" i="7"/>
  <c r="G13" i="6" s="1"/>
  <c r="H16" i="7"/>
  <c r="H18" i="6" s="1"/>
  <c r="G14" i="7"/>
  <c r="G16" i="6" s="1"/>
  <c r="F44" i="8"/>
  <c r="F40"/>
  <c r="F18" i="7"/>
  <c r="F41" i="12" s="1"/>
  <c r="K10" i="20"/>
  <c r="K27" i="6" s="1"/>
  <c r="K12" i="20"/>
  <c r="K29" i="6" s="1"/>
  <c r="K14" i="20"/>
  <c r="K31" i="6" s="1"/>
  <c r="K16" i="20"/>
  <c r="K33" i="6" s="1"/>
  <c r="K9" i="20"/>
  <c r="K26" i="6" s="1"/>
  <c r="K11" i="20"/>
  <c r="K28" i="6" s="1"/>
  <c r="K13" i="20"/>
  <c r="K30" i="6" s="1"/>
  <c r="K15" i="20"/>
  <c r="K32" i="6" s="1"/>
  <c r="F45" i="8"/>
  <c r="F43"/>
  <c r="E19" i="7"/>
  <c r="E41" i="12"/>
  <c r="F41" i="8"/>
  <c r="G41" s="1"/>
  <c r="J28"/>
  <c r="J27"/>
  <c r="J30"/>
  <c r="J29"/>
  <c r="J26"/>
  <c r="J32"/>
  <c r="J31"/>
  <c r="J25"/>
  <c r="I19" i="20"/>
  <c r="J18"/>
  <c r="J14" i="12" s="1"/>
  <c r="M13" i="14"/>
  <c r="K15" s="1"/>
  <c r="S13"/>
  <c r="E33" i="7"/>
  <c r="F32"/>
  <c r="G46" i="8" l="1"/>
  <c r="G40"/>
  <c r="I15" i="7"/>
  <c r="I17" i="6" s="1"/>
  <c r="G44" i="8"/>
  <c r="H13" i="7"/>
  <c r="H15" i="6" s="1"/>
  <c r="H15" i="7"/>
  <c r="H17" i="6" s="1"/>
  <c r="H10" i="7"/>
  <c r="H12" i="6" s="1"/>
  <c r="H12" i="7"/>
  <c r="H14" i="6" s="1"/>
  <c r="H9" i="7"/>
  <c r="H11" i="6" s="1"/>
  <c r="H14" i="7"/>
  <c r="H16" i="6" s="1"/>
  <c r="H11" i="7"/>
  <c r="H13" i="6" s="1"/>
  <c r="G43" i="8"/>
  <c r="G47"/>
  <c r="H47" s="1"/>
  <c r="G45"/>
  <c r="G18" i="7"/>
  <c r="G41" i="12" s="1"/>
  <c r="G42" i="8"/>
  <c r="F19" i="7"/>
  <c r="L9" i="20"/>
  <c r="L26" i="6" s="1"/>
  <c r="L11" i="20"/>
  <c r="L28" i="6" s="1"/>
  <c r="L13" i="20"/>
  <c r="L30" i="6" s="1"/>
  <c r="L15" i="20"/>
  <c r="L32" i="6" s="1"/>
  <c r="L10" i="20"/>
  <c r="L27" i="6" s="1"/>
  <c r="L12" i="20"/>
  <c r="L29" i="6" s="1"/>
  <c r="L14" i="20"/>
  <c r="L31" i="6" s="1"/>
  <c r="L16" i="20"/>
  <c r="L33" i="6" s="1"/>
  <c r="K31" i="8"/>
  <c r="K26"/>
  <c r="K30"/>
  <c r="K28"/>
  <c r="K25"/>
  <c r="K32"/>
  <c r="K29"/>
  <c r="K27"/>
  <c r="J19" i="20"/>
  <c r="K18"/>
  <c r="T13" i="14"/>
  <c r="R15" s="1"/>
  <c r="Z13"/>
  <c r="E20" i="10"/>
  <c r="F33" i="7"/>
  <c r="F35" i="6"/>
  <c r="F15" i="12" s="1"/>
  <c r="G44" s="1"/>
  <c r="D34" i="8"/>
  <c r="G32" i="7"/>
  <c r="H44" i="8" l="1"/>
  <c r="I9" i="7"/>
  <c r="I11" i="6" s="1"/>
  <c r="I14" i="7"/>
  <c r="I16" i="6" s="1"/>
  <c r="I12" i="7"/>
  <c r="I14" i="6" s="1"/>
  <c r="I16" i="7"/>
  <c r="I18" i="6" s="1"/>
  <c r="I13" i="7"/>
  <c r="I15" i="6" s="1"/>
  <c r="I11" i="7"/>
  <c r="I13" i="6" s="1"/>
  <c r="I10" i="7"/>
  <c r="I12" i="6" s="1"/>
  <c r="H18" i="7"/>
  <c r="H41" i="12" s="1"/>
  <c r="H43" i="8"/>
  <c r="H40"/>
  <c r="H41"/>
  <c r="H46"/>
  <c r="I46" s="1"/>
  <c r="H45"/>
  <c r="H42"/>
  <c r="G19" i="7"/>
  <c r="M10" i="20"/>
  <c r="M27" i="6" s="1"/>
  <c r="M12" i="20"/>
  <c r="M29" i="6" s="1"/>
  <c r="M14" i="20"/>
  <c r="M31" i="6" s="1"/>
  <c r="M16" i="20"/>
  <c r="M33" i="6" s="1"/>
  <c r="M9" i="20"/>
  <c r="M26" i="6" s="1"/>
  <c r="M11" i="20"/>
  <c r="M28" i="6" s="1"/>
  <c r="M13" i="20"/>
  <c r="M30" i="6" s="1"/>
  <c r="M15" i="20"/>
  <c r="M32" i="6" s="1"/>
  <c r="K19" i="20"/>
  <c r="K14" i="12"/>
  <c r="L29" i="8"/>
  <c r="L25"/>
  <c r="L30"/>
  <c r="L31"/>
  <c r="L27"/>
  <c r="L32"/>
  <c r="L28"/>
  <c r="L26"/>
  <c r="L18" i="20"/>
  <c r="G33" i="7"/>
  <c r="D49" i="8"/>
  <c r="AA13" i="14"/>
  <c r="Y15" s="1"/>
  <c r="AG13"/>
  <c r="AH13" s="1"/>
  <c r="AF15" s="1"/>
  <c r="E49" i="8"/>
  <c r="G35" i="6"/>
  <c r="G15" i="12" s="1"/>
  <c r="H44" s="1"/>
  <c r="J10" i="7"/>
  <c r="J12" i="6" s="1"/>
  <c r="J12" i="7"/>
  <c r="J14" i="6" s="1"/>
  <c r="J14" i="7"/>
  <c r="J16" i="6" s="1"/>
  <c r="J16" i="7"/>
  <c r="J18" i="6" s="1"/>
  <c r="J13" i="7"/>
  <c r="J15" i="6" s="1"/>
  <c r="J9" i="7"/>
  <c r="J11" i="6" s="1"/>
  <c r="J11" i="7"/>
  <c r="J13" i="6" s="1"/>
  <c r="J15" i="7"/>
  <c r="J17" i="6" s="1"/>
  <c r="H32" i="7"/>
  <c r="E34" i="8"/>
  <c r="I47" l="1"/>
  <c r="J47" s="1"/>
  <c r="I44"/>
  <c r="J44" s="1"/>
  <c r="I40"/>
  <c r="J40" s="1"/>
  <c r="I42"/>
  <c r="J42" s="1"/>
  <c r="I41"/>
  <c r="J41" s="1"/>
  <c r="I45"/>
  <c r="J45" s="1"/>
  <c r="I18" i="7"/>
  <c r="I41" i="12" s="1"/>
  <c r="I43" i="8"/>
  <c r="J43" s="1"/>
  <c r="H19" i="7"/>
  <c r="N9" i="20"/>
  <c r="N26" i="6" s="1"/>
  <c r="N11" i="20"/>
  <c r="N28" i="6" s="1"/>
  <c r="N13" i="20"/>
  <c r="N30" i="6" s="1"/>
  <c r="N15" i="20"/>
  <c r="N32" i="6" s="1"/>
  <c r="N10" i="20"/>
  <c r="N27" i="6" s="1"/>
  <c r="N12" i="20"/>
  <c r="N29" i="6" s="1"/>
  <c r="N14" i="20"/>
  <c r="N31" i="6" s="1"/>
  <c r="N16" i="20"/>
  <c r="N33" i="6" s="1"/>
  <c r="J46" i="8"/>
  <c r="L19" i="20"/>
  <c r="L14" i="12"/>
  <c r="M28" i="8"/>
  <c r="M27"/>
  <c r="M30"/>
  <c r="M29"/>
  <c r="M26"/>
  <c r="M32"/>
  <c r="M31"/>
  <c r="M25"/>
  <c r="H33" i="7"/>
  <c r="M18" i="20"/>
  <c r="F34" i="8"/>
  <c r="F49"/>
  <c r="H35" i="6"/>
  <c r="H15" i="12" s="1"/>
  <c r="I44" s="1"/>
  <c r="J18" i="7"/>
  <c r="K11"/>
  <c r="K13" i="6" s="1"/>
  <c r="K13" i="7"/>
  <c r="K15" i="6" s="1"/>
  <c r="K15" i="7"/>
  <c r="K17" i="6" s="1"/>
  <c r="K9" i="7"/>
  <c r="K11" i="6" s="1"/>
  <c r="K12" i="7"/>
  <c r="K14" i="6" s="1"/>
  <c r="K16" i="7"/>
  <c r="K18" i="6" s="1"/>
  <c r="K10" i="7"/>
  <c r="K12" i="6" s="1"/>
  <c r="K14" i="7"/>
  <c r="K16" i="6" s="1"/>
  <c r="I32" i="7"/>
  <c r="I19" l="1"/>
  <c r="J19" s="1"/>
  <c r="O10" i="20"/>
  <c r="O27" i="6" s="1"/>
  <c r="O12" i="20"/>
  <c r="O29" i="6" s="1"/>
  <c r="O14" i="20"/>
  <c r="O31" i="6" s="1"/>
  <c r="O16" i="20"/>
  <c r="O33" i="6" s="1"/>
  <c r="O9" i="20"/>
  <c r="O26" i="6" s="1"/>
  <c r="O11" i="20"/>
  <c r="O28" i="6" s="1"/>
  <c r="O13" i="20"/>
  <c r="O30" i="6" s="1"/>
  <c r="O15" i="20"/>
  <c r="O32" i="6" s="1"/>
  <c r="J41" i="12"/>
  <c r="K44" i="8"/>
  <c r="K46"/>
  <c r="K47"/>
  <c r="K45"/>
  <c r="K42"/>
  <c r="K41"/>
  <c r="K40"/>
  <c r="K43"/>
  <c r="M19" i="20"/>
  <c r="M14" i="12"/>
  <c r="N31" i="8"/>
  <c r="N26"/>
  <c r="N30"/>
  <c r="N28"/>
  <c r="N25"/>
  <c r="N32"/>
  <c r="N29"/>
  <c r="N27"/>
  <c r="I33" i="7"/>
  <c r="N18" i="20"/>
  <c r="I35" i="6"/>
  <c r="I15" i="12" s="1"/>
  <c r="J44" s="1"/>
  <c r="G34" i="8"/>
  <c r="J32" i="7"/>
  <c r="K18"/>
  <c r="L10"/>
  <c r="L12" i="6" s="1"/>
  <c r="L12" i="7"/>
  <c r="L14" i="6" s="1"/>
  <c r="L14" i="7"/>
  <c r="L16" i="6" s="1"/>
  <c r="L16" i="7"/>
  <c r="L18" i="6" s="1"/>
  <c r="L11" i="7"/>
  <c r="L13" i="6" s="1"/>
  <c r="L15" i="7"/>
  <c r="L17" i="6" s="1"/>
  <c r="L13" i="7"/>
  <c r="L15" i="6" s="1"/>
  <c r="L9" i="7"/>
  <c r="L11" i="6" s="1"/>
  <c r="P9" i="20" l="1"/>
  <c r="P26" i="6" s="1"/>
  <c r="P11" i="20"/>
  <c r="P28" i="6" s="1"/>
  <c r="P13" i="20"/>
  <c r="P30" i="6" s="1"/>
  <c r="P15" i="20"/>
  <c r="P32" i="6" s="1"/>
  <c r="P10" i="20"/>
  <c r="P27" i="6" s="1"/>
  <c r="P12" i="20"/>
  <c r="P29" i="6" s="1"/>
  <c r="P14" i="20"/>
  <c r="P31" i="6" s="1"/>
  <c r="P16" i="20"/>
  <c r="P33" i="6" s="1"/>
  <c r="K19" i="7"/>
  <c r="K41" i="12"/>
  <c r="L40" i="8"/>
  <c r="L42"/>
  <c r="L47"/>
  <c r="L44"/>
  <c r="L43"/>
  <c r="L41"/>
  <c r="L45"/>
  <c r="L46"/>
  <c r="O29"/>
  <c r="O25"/>
  <c r="O30"/>
  <c r="O31"/>
  <c r="N19" i="20"/>
  <c r="N14" i="12"/>
  <c r="O27" i="8"/>
  <c r="O32"/>
  <c r="O28"/>
  <c r="O26"/>
  <c r="J33" i="7"/>
  <c r="O18" i="20"/>
  <c r="L18" i="7"/>
  <c r="M9"/>
  <c r="M11" i="6" s="1"/>
  <c r="M10" i="7"/>
  <c r="M12" i="6" s="1"/>
  <c r="M12" i="7"/>
  <c r="M14" i="6" s="1"/>
  <c r="M14" i="7"/>
  <c r="M16" i="6" s="1"/>
  <c r="M11" i="7"/>
  <c r="M13" i="6" s="1"/>
  <c r="M15" i="7"/>
  <c r="M17" i="6" s="1"/>
  <c r="M13" i="7"/>
  <c r="M15" i="6" s="1"/>
  <c r="M16" i="7"/>
  <c r="M18" i="6" s="1"/>
  <c r="J35"/>
  <c r="J15" i="12" s="1"/>
  <c r="K44" s="1"/>
  <c r="K32" i="7"/>
  <c r="H34" i="8"/>
  <c r="K33" i="7" l="1"/>
  <c r="Q10" i="20"/>
  <c r="Q27" i="6" s="1"/>
  <c r="Q12" i="20"/>
  <c r="Q29" i="6" s="1"/>
  <c r="Q14" i="20"/>
  <c r="Q31" i="6" s="1"/>
  <c r="Q16" i="20"/>
  <c r="Q33" i="6" s="1"/>
  <c r="Q9" i="20"/>
  <c r="Q26" i="6" s="1"/>
  <c r="Q11" i="20"/>
  <c r="Q28" i="6" s="1"/>
  <c r="Q13" i="20"/>
  <c r="Q30" i="6" s="1"/>
  <c r="Q15" i="20"/>
  <c r="Q32" i="6" s="1"/>
  <c r="M45" i="8"/>
  <c r="M43"/>
  <c r="M47"/>
  <c r="M40"/>
  <c r="L19" i="7"/>
  <c r="L41" i="12"/>
  <c r="P26" i="8"/>
  <c r="M46"/>
  <c r="M41"/>
  <c r="M44"/>
  <c r="M42"/>
  <c r="O19" i="20"/>
  <c r="O14" i="12"/>
  <c r="P28" i="8"/>
  <c r="P27"/>
  <c r="P30"/>
  <c r="P29"/>
  <c r="P32"/>
  <c r="P31"/>
  <c r="P25"/>
  <c r="P18" i="20"/>
  <c r="N11" i="7"/>
  <c r="N13" i="6" s="1"/>
  <c r="N13" i="7"/>
  <c r="N15" i="6" s="1"/>
  <c r="N15" i="7"/>
  <c r="N17" i="6" s="1"/>
  <c r="N9" i="7"/>
  <c r="N11" i="6" s="1"/>
  <c r="N12" i="7"/>
  <c r="N14" i="6" s="1"/>
  <c r="N16" i="7"/>
  <c r="N18" i="6" s="1"/>
  <c r="N10" i="7"/>
  <c r="N12" i="6" s="1"/>
  <c r="N14" i="7"/>
  <c r="N16" i="6" s="1"/>
  <c r="M18" i="7"/>
  <c r="I34" i="8"/>
  <c r="G49"/>
  <c r="K35" i="6"/>
  <c r="K15" i="12" s="1"/>
  <c r="L44" s="1"/>
  <c r="L32" i="7"/>
  <c r="D11" i="1" l="1"/>
  <c r="D9"/>
  <c r="L33" i="7"/>
  <c r="R9" i="20"/>
  <c r="R26" i="6" s="1"/>
  <c r="R11" i="20"/>
  <c r="R28" i="6" s="1"/>
  <c r="R13" i="20"/>
  <c r="R30" i="6" s="1"/>
  <c r="R15" i="20"/>
  <c r="R32" i="6" s="1"/>
  <c r="R10" i="20"/>
  <c r="R27" i="6" s="1"/>
  <c r="R12" i="20"/>
  <c r="R29" i="6" s="1"/>
  <c r="R14" i="20"/>
  <c r="R31" i="6" s="1"/>
  <c r="R16" i="20"/>
  <c r="R33" i="6" s="1"/>
  <c r="N42" i="8"/>
  <c r="N41"/>
  <c r="N47"/>
  <c r="N45"/>
  <c r="M19" i="7"/>
  <c r="M41" i="12"/>
  <c r="N44" i="8"/>
  <c r="N46"/>
  <c r="N40"/>
  <c r="N43"/>
  <c r="D14" i="1"/>
  <c r="Q31" i="8"/>
  <c r="Q26"/>
  <c r="Q30"/>
  <c r="Q28"/>
  <c r="P19" i="20"/>
  <c r="P14" i="12"/>
  <c r="Q25" i="8"/>
  <c r="Q32"/>
  <c r="Q29"/>
  <c r="Q27"/>
  <c r="Q18" i="20"/>
  <c r="J34" i="8"/>
  <c r="N18" i="7"/>
  <c r="L35" i="6"/>
  <c r="L15" i="12" s="1"/>
  <c r="M44" s="1"/>
  <c r="M32" i="7"/>
  <c r="H49" i="8"/>
  <c r="O10" i="7"/>
  <c r="O12" i="6" s="1"/>
  <c r="O12" i="7"/>
  <c r="O14" i="6" s="1"/>
  <c r="O14" i="7"/>
  <c r="O16" i="6" s="1"/>
  <c r="O16" i="7"/>
  <c r="O18" i="6" s="1"/>
  <c r="O11" i="7"/>
  <c r="O13" i="6" s="1"/>
  <c r="O15" i="7"/>
  <c r="O17" i="6" s="1"/>
  <c r="O9" i="7"/>
  <c r="O11" i="6" s="1"/>
  <c r="O13" i="7"/>
  <c r="O15" i="6" s="1"/>
  <c r="U9" i="1" l="1"/>
  <c r="M9"/>
  <c r="S9"/>
  <c r="T9"/>
  <c r="O9"/>
  <c r="J9"/>
  <c r="P9"/>
  <c r="K9"/>
  <c r="N9"/>
  <c r="Q9"/>
  <c r="R9"/>
  <c r="L9"/>
  <c r="M33" i="7"/>
  <c r="S10" i="20"/>
  <c r="S27" i="6" s="1"/>
  <c r="S12" i="20"/>
  <c r="S29" i="6" s="1"/>
  <c r="S14" i="20"/>
  <c r="S31" i="6" s="1"/>
  <c r="S16" i="20"/>
  <c r="S33" i="6" s="1"/>
  <c r="S9" i="20"/>
  <c r="S26" i="6" s="1"/>
  <c r="S11" i="20"/>
  <c r="S28" i="6" s="1"/>
  <c r="S13" i="20"/>
  <c r="S30" i="6" s="1"/>
  <c r="S15" i="20"/>
  <c r="S32" i="6" s="1"/>
  <c r="O40" i="8"/>
  <c r="O44"/>
  <c r="O47"/>
  <c r="O42"/>
  <c r="N19" i="7"/>
  <c r="N41" i="12"/>
  <c r="O43" i="8"/>
  <c r="O46"/>
  <c r="O45"/>
  <c r="O41"/>
  <c r="Q19" i="20"/>
  <c r="Q14" i="12"/>
  <c r="R29" i="8"/>
  <c r="R25"/>
  <c r="R30"/>
  <c r="R31"/>
  <c r="R27"/>
  <c r="R32"/>
  <c r="R28"/>
  <c r="R26"/>
  <c r="R18" i="20"/>
  <c r="P9" i="7"/>
  <c r="P11" i="6" s="1"/>
  <c r="P10" i="7"/>
  <c r="P12" i="6" s="1"/>
  <c r="P11" i="7"/>
  <c r="P13" i="6" s="1"/>
  <c r="P12" i="7"/>
  <c r="P14" i="6" s="1"/>
  <c r="P13" i="7"/>
  <c r="P15" i="6" s="1"/>
  <c r="P14" i="7"/>
  <c r="P16" i="6" s="1"/>
  <c r="P15" i="7"/>
  <c r="P17" i="6" s="1"/>
  <c r="P16" i="7"/>
  <c r="P18" i="6" s="1"/>
  <c r="K34" i="8"/>
  <c r="O18" i="7"/>
  <c r="M35" i="6"/>
  <c r="M15" i="12" s="1"/>
  <c r="N44" s="1"/>
  <c r="N32" i="7"/>
  <c r="N33" l="1"/>
  <c r="T9" i="20"/>
  <c r="T26" i="6" s="1"/>
  <c r="T11" i="20"/>
  <c r="T28" i="6" s="1"/>
  <c r="T13" i="20"/>
  <c r="T30" i="6" s="1"/>
  <c r="T15" i="20"/>
  <c r="T32" i="6" s="1"/>
  <c r="T10" i="20"/>
  <c r="T27" i="6" s="1"/>
  <c r="T12" i="20"/>
  <c r="T29" i="6" s="1"/>
  <c r="T14" i="20"/>
  <c r="T31" i="6" s="1"/>
  <c r="T16" i="20"/>
  <c r="T33" i="6" s="1"/>
  <c r="P45" i="8"/>
  <c r="P43"/>
  <c r="P47"/>
  <c r="P40"/>
  <c r="O19" i="7"/>
  <c r="O41" i="12"/>
  <c r="P41" i="8"/>
  <c r="P46"/>
  <c r="P42"/>
  <c r="P44"/>
  <c r="R19" i="20"/>
  <c r="R14" i="12"/>
  <c r="S28" i="8"/>
  <c r="S27"/>
  <c r="S30"/>
  <c r="S29"/>
  <c r="S26"/>
  <c r="S32"/>
  <c r="S31"/>
  <c r="S25"/>
  <c r="S18" i="20"/>
  <c r="Q9" i="7"/>
  <c r="Q11" i="6" s="1"/>
  <c r="Q10" i="7"/>
  <c r="Q12" i="6" s="1"/>
  <c r="Q11" i="7"/>
  <c r="Q13" i="6" s="1"/>
  <c r="Q12" i="7"/>
  <c r="Q14" i="6" s="1"/>
  <c r="Q13" i="7"/>
  <c r="Q15" i="6" s="1"/>
  <c r="Q14" i="7"/>
  <c r="Q16" i="6" s="1"/>
  <c r="Q15" i="7"/>
  <c r="Q17" i="6" s="1"/>
  <c r="Q16" i="7"/>
  <c r="Q18" i="6" s="1"/>
  <c r="I49" i="8"/>
  <c r="P18" i="7"/>
  <c r="N35" i="6"/>
  <c r="N15" i="12" s="1"/>
  <c r="O44" s="1"/>
  <c r="L34" i="8"/>
  <c r="O32" i="7"/>
  <c r="O33" l="1"/>
  <c r="D10" i="10" s="1"/>
  <c r="U10" i="20"/>
  <c r="U27" i="6" s="1"/>
  <c r="U12" i="20"/>
  <c r="U29" i="6" s="1"/>
  <c r="U14" i="20"/>
  <c r="U31" i="6" s="1"/>
  <c r="U16" i="20"/>
  <c r="U33" i="6" s="1"/>
  <c r="U9" i="20"/>
  <c r="U26" i="6" s="1"/>
  <c r="U11" i="20"/>
  <c r="U28" i="6" s="1"/>
  <c r="U13" i="20"/>
  <c r="U30" i="6" s="1"/>
  <c r="U15" i="20"/>
  <c r="U32" i="6" s="1"/>
  <c r="P19" i="7"/>
  <c r="P41" i="12"/>
  <c r="Q42" i="8"/>
  <c r="Q41"/>
  <c r="Q47"/>
  <c r="Q45"/>
  <c r="Q44"/>
  <c r="Q46"/>
  <c r="Q40"/>
  <c r="Q43"/>
  <c r="S19" i="20"/>
  <c r="S14" i="12"/>
  <c r="T31" i="8"/>
  <c r="T26"/>
  <c r="T30"/>
  <c r="T28"/>
  <c r="T25"/>
  <c r="T32"/>
  <c r="T29"/>
  <c r="T27"/>
  <c r="T18" i="20"/>
  <c r="R9" i="7"/>
  <c r="R11" i="6" s="1"/>
  <c r="R10" i="7"/>
  <c r="R12" i="6" s="1"/>
  <c r="R11" i="7"/>
  <c r="R13" i="6" s="1"/>
  <c r="R12" i="7"/>
  <c r="R14" i="6" s="1"/>
  <c r="R13" i="7"/>
  <c r="R15" i="6" s="1"/>
  <c r="R14" i="7"/>
  <c r="R16" i="6" s="1"/>
  <c r="R15" i="7"/>
  <c r="R17" i="6" s="1"/>
  <c r="R16" i="7"/>
  <c r="R18" i="6" s="1"/>
  <c r="O35"/>
  <c r="P32" i="7"/>
  <c r="P33" s="1"/>
  <c r="M34" i="8"/>
  <c r="Q18" i="7"/>
  <c r="V9" i="20" l="1"/>
  <c r="V26" i="6" s="1"/>
  <c r="V11" i="20"/>
  <c r="V28" i="6" s="1"/>
  <c r="V13" i="20"/>
  <c r="V30" i="6" s="1"/>
  <c r="V15" i="20"/>
  <c r="V32" i="6" s="1"/>
  <c r="V10" i="20"/>
  <c r="V27" i="6" s="1"/>
  <c r="V12" i="20"/>
  <c r="V29" i="6" s="1"/>
  <c r="V14" i="20"/>
  <c r="V31" i="6" s="1"/>
  <c r="V16" i="20"/>
  <c r="V33" i="6" s="1"/>
  <c r="Q19" i="7"/>
  <c r="Q41" i="12"/>
  <c r="R40" i="8"/>
  <c r="R44"/>
  <c r="R47"/>
  <c r="R42"/>
  <c r="R43"/>
  <c r="R46"/>
  <c r="R45"/>
  <c r="R41"/>
  <c r="U29"/>
  <c r="U25"/>
  <c r="U30"/>
  <c r="U31"/>
  <c r="T19" i="20"/>
  <c r="T14" i="12"/>
  <c r="U27" i="8"/>
  <c r="U32"/>
  <c r="U28"/>
  <c r="U26"/>
  <c r="U18" i="20"/>
  <c r="S9" i="7"/>
  <c r="S11" i="6" s="1"/>
  <c r="S10" i="7"/>
  <c r="S12" i="6" s="1"/>
  <c r="S11" i="7"/>
  <c r="S13" i="6" s="1"/>
  <c r="S12" i="7"/>
  <c r="S14" i="6" s="1"/>
  <c r="S13" i="7"/>
  <c r="S15" i="6" s="1"/>
  <c r="S14" i="7"/>
  <c r="S16" i="6" s="1"/>
  <c r="S15" i="7"/>
  <c r="S17" i="6" s="1"/>
  <c r="S16" i="7"/>
  <c r="S18" i="6" s="1"/>
  <c r="P35"/>
  <c r="P15" i="12" s="1"/>
  <c r="Q44" s="1"/>
  <c r="Q32" i="7"/>
  <c r="Q33" s="1"/>
  <c r="N34" i="8"/>
  <c r="R18" i="7"/>
  <c r="O15" i="12"/>
  <c r="P44" s="1"/>
  <c r="H20" i="14"/>
  <c r="W10" i="20" l="1"/>
  <c r="W27" i="6" s="1"/>
  <c r="W12" i="20"/>
  <c r="W29" i="6" s="1"/>
  <c r="W14" i="20"/>
  <c r="W31" i="6" s="1"/>
  <c r="W16" i="20"/>
  <c r="W33" i="6" s="1"/>
  <c r="W9" i="20"/>
  <c r="W26" i="6" s="1"/>
  <c r="W11" i="20"/>
  <c r="W28" i="6" s="1"/>
  <c r="W13" i="20"/>
  <c r="W30" i="6" s="1"/>
  <c r="W15" i="20"/>
  <c r="W32" i="6" s="1"/>
  <c r="S45" i="8"/>
  <c r="S43"/>
  <c r="S47"/>
  <c r="S40"/>
  <c r="R19" i="7"/>
  <c r="R41" i="12"/>
  <c r="S41" i="8"/>
  <c r="S46"/>
  <c r="S42"/>
  <c r="S44"/>
  <c r="U19" i="20"/>
  <c r="U14" i="12"/>
  <c r="V28" i="8"/>
  <c r="V27"/>
  <c r="V30"/>
  <c r="V29"/>
  <c r="V26"/>
  <c r="V32"/>
  <c r="V31"/>
  <c r="V25"/>
  <c r="V18" i="20"/>
  <c r="T9" i="7"/>
  <c r="T11" i="6" s="1"/>
  <c r="T10" i="7"/>
  <c r="T12" i="6" s="1"/>
  <c r="T11" i="7"/>
  <c r="T13" i="6" s="1"/>
  <c r="T12" i="7"/>
  <c r="T14" i="6" s="1"/>
  <c r="T13" i="7"/>
  <c r="T15" i="6" s="1"/>
  <c r="T14" i="7"/>
  <c r="T16" i="6" s="1"/>
  <c r="T15" i="7"/>
  <c r="T17" i="6" s="1"/>
  <c r="T16" i="7"/>
  <c r="T18" i="6" s="1"/>
  <c r="Q17" i="1"/>
  <c r="R32" i="7"/>
  <c r="R33" s="1"/>
  <c r="T14" i="1"/>
  <c r="Q35" i="6"/>
  <c r="Q15" i="12" s="1"/>
  <c r="R44" s="1"/>
  <c r="N11" i="1"/>
  <c r="K11"/>
  <c r="S11"/>
  <c r="P11"/>
  <c r="M11"/>
  <c r="U11"/>
  <c r="J11"/>
  <c r="R11"/>
  <c r="O11"/>
  <c r="L11"/>
  <c r="T11"/>
  <c r="Q11"/>
  <c r="L17"/>
  <c r="S18" i="7"/>
  <c r="D11" i="18"/>
  <c r="L18" i="1"/>
  <c r="T18"/>
  <c r="Q18"/>
  <c r="J18"/>
  <c r="R18"/>
  <c r="O18"/>
  <c r="P18"/>
  <c r="M18"/>
  <c r="U18"/>
  <c r="N18"/>
  <c r="K18"/>
  <c r="S18"/>
  <c r="O34" i="8"/>
  <c r="D18" i="14" s="1"/>
  <c r="J49" i="8"/>
  <c r="X9" i="20" l="1"/>
  <c r="X26" i="6" s="1"/>
  <c r="X11" i="20"/>
  <c r="X28" i="6" s="1"/>
  <c r="X13" i="20"/>
  <c r="X30" i="6" s="1"/>
  <c r="X15" i="20"/>
  <c r="X32" i="6" s="1"/>
  <c r="X10" i="20"/>
  <c r="X27" i="6" s="1"/>
  <c r="X12" i="20"/>
  <c r="X29" i="6" s="1"/>
  <c r="X14" i="20"/>
  <c r="X31" i="6" s="1"/>
  <c r="X16" i="20"/>
  <c r="X33" i="6" s="1"/>
  <c r="T42" i="8"/>
  <c r="T41"/>
  <c r="T47"/>
  <c r="T45"/>
  <c r="S19" i="7"/>
  <c r="S41" i="12"/>
  <c r="T44" i="8"/>
  <c r="T46"/>
  <c r="T40"/>
  <c r="T43"/>
  <c r="W31"/>
  <c r="W26"/>
  <c r="W30"/>
  <c r="W28"/>
  <c r="V19" i="20"/>
  <c r="V14" i="12"/>
  <c r="W25" i="8"/>
  <c r="W32"/>
  <c r="W29"/>
  <c r="W27"/>
  <c r="U17" i="1"/>
  <c r="W18" i="20"/>
  <c r="R17" i="1"/>
  <c r="K17"/>
  <c r="P17"/>
  <c r="U9" i="7"/>
  <c r="U11" i="6" s="1"/>
  <c r="U10" i="7"/>
  <c r="U12" i="6" s="1"/>
  <c r="U11" i="7"/>
  <c r="U13" i="6" s="1"/>
  <c r="U12" i="7"/>
  <c r="U14" i="6" s="1"/>
  <c r="U13" i="7"/>
  <c r="U15" i="6" s="1"/>
  <c r="U14" i="7"/>
  <c r="U16" i="6" s="1"/>
  <c r="U15" i="7"/>
  <c r="U17" i="6" s="1"/>
  <c r="U16" i="7"/>
  <c r="U18" i="6" s="1"/>
  <c r="L14" i="1"/>
  <c r="L29" s="1"/>
  <c r="D29"/>
  <c r="D14" i="10" s="1"/>
  <c r="S17" i="1"/>
  <c r="N17"/>
  <c r="M17"/>
  <c r="O17"/>
  <c r="J17"/>
  <c r="T17"/>
  <c r="T29" s="1"/>
  <c r="U14"/>
  <c r="R14"/>
  <c r="K14"/>
  <c r="P14"/>
  <c r="P29" s="1"/>
  <c r="Q14"/>
  <c r="S14"/>
  <c r="N14"/>
  <c r="M14"/>
  <c r="O14"/>
  <c r="J14"/>
  <c r="T18" i="7"/>
  <c r="P34" i="8"/>
  <c r="R35" i="6"/>
  <c r="R15" i="12" s="1"/>
  <c r="S44" s="1"/>
  <c r="S32" i="7"/>
  <c r="S33" s="1"/>
  <c r="K49" i="8"/>
  <c r="U29" i="1" l="1"/>
  <c r="O20" i="6" s="1"/>
  <c r="O50" s="1"/>
  <c r="J20"/>
  <c r="J50" s="1"/>
  <c r="J18" i="8" s="1"/>
  <c r="N20" i="6"/>
  <c r="N50" s="1"/>
  <c r="F20"/>
  <c r="F50" s="1"/>
  <c r="F18" i="8" s="1"/>
  <c r="Y10" i="20"/>
  <c r="Y27" i="6" s="1"/>
  <c r="Y12" i="20"/>
  <c r="Y29" i="6" s="1"/>
  <c r="Y14" i="20"/>
  <c r="Y31" i="6" s="1"/>
  <c r="Y16" i="20"/>
  <c r="Y33" i="6" s="1"/>
  <c r="Y9" i="20"/>
  <c r="Y26" i="6" s="1"/>
  <c r="Y11" i="20"/>
  <c r="Y28" i="6" s="1"/>
  <c r="Y13" i="20"/>
  <c r="Y30" i="6" s="1"/>
  <c r="Y15" i="20"/>
  <c r="Y32" i="6" s="1"/>
  <c r="T19" i="7"/>
  <c r="T41" i="12"/>
  <c r="U40" i="8"/>
  <c r="U44"/>
  <c r="U47"/>
  <c r="U42"/>
  <c r="U43"/>
  <c r="U46"/>
  <c r="U45"/>
  <c r="U41"/>
  <c r="W19" i="20"/>
  <c r="W14" i="12"/>
  <c r="X29" i="8"/>
  <c r="X25"/>
  <c r="X30"/>
  <c r="X31"/>
  <c r="X27"/>
  <c r="X32"/>
  <c r="X28"/>
  <c r="X26"/>
  <c r="X18" i="20"/>
  <c r="R29" i="1"/>
  <c r="F42" i="12"/>
  <c r="J42"/>
  <c r="N42"/>
  <c r="O29" i="1"/>
  <c r="J29"/>
  <c r="S29"/>
  <c r="E41" i="6"/>
  <c r="E9" i="8" s="1"/>
  <c r="F45" i="6"/>
  <c r="F13" i="8" s="1"/>
  <c r="F41" i="6"/>
  <c r="F9" i="8" s="1"/>
  <c r="K43" i="6"/>
  <c r="K11" i="8" s="1"/>
  <c r="M46" i="6"/>
  <c r="M14" i="8" s="1"/>
  <c r="G47" i="6"/>
  <c r="G15" i="8" s="1"/>
  <c r="D41" i="6"/>
  <c r="D9" i="8" s="1"/>
  <c r="I42" i="6"/>
  <c r="I10" i="8" s="1"/>
  <c r="I47" i="6"/>
  <c r="I15" i="8" s="1"/>
  <c r="J46" i="6"/>
  <c r="J14" i="8" s="1"/>
  <c r="L45" i="6"/>
  <c r="L13" i="8" s="1"/>
  <c r="F47" i="6"/>
  <c r="F15" i="8" s="1"/>
  <c r="F43" i="6"/>
  <c r="F11" i="8" s="1"/>
  <c r="K45" i="6"/>
  <c r="K13" i="8" s="1"/>
  <c r="H46" i="6"/>
  <c r="H14" i="8" s="1"/>
  <c r="D43" i="6"/>
  <c r="D11" i="8" s="1"/>
  <c r="I44" i="6"/>
  <c r="I12" i="8" s="1"/>
  <c r="V9" i="7"/>
  <c r="V11" i="6" s="1"/>
  <c r="V10" i="7"/>
  <c r="V12" i="6" s="1"/>
  <c r="V11" i="7"/>
  <c r="V13" i="6" s="1"/>
  <c r="V12" i="7"/>
  <c r="V14" i="6" s="1"/>
  <c r="V13" i="7"/>
  <c r="V15" i="6" s="1"/>
  <c r="V14" i="7"/>
  <c r="V16" i="6" s="1"/>
  <c r="V15" i="7"/>
  <c r="V17" i="6" s="1"/>
  <c r="V16" i="7"/>
  <c r="V18" i="6" s="1"/>
  <c r="F48"/>
  <c r="F16" i="8" s="1"/>
  <c r="F42" i="6"/>
  <c r="F10" i="8" s="1"/>
  <c r="F44" i="6"/>
  <c r="F12" i="8" s="1"/>
  <c r="F46" i="6"/>
  <c r="F14" i="8" s="1"/>
  <c r="M48" i="6"/>
  <c r="M16" i="8" s="1"/>
  <c r="D44" i="6"/>
  <c r="D12" i="8" s="1"/>
  <c r="M43" i="6"/>
  <c r="M11" i="8" s="1"/>
  <c r="J42" i="6"/>
  <c r="J10" i="8" s="1"/>
  <c r="L48" i="6"/>
  <c r="L16" i="8" s="1"/>
  <c r="K42" i="6"/>
  <c r="K10" i="8" s="1"/>
  <c r="E46" i="6"/>
  <c r="E14" i="8" s="1"/>
  <c r="E48" i="6"/>
  <c r="E16" i="8" s="1"/>
  <c r="K48" i="6"/>
  <c r="K16" i="8" s="1"/>
  <c r="H44" i="6"/>
  <c r="H12" i="8" s="1"/>
  <c r="I45" i="6"/>
  <c r="I13" i="8" s="1"/>
  <c r="I48" i="6"/>
  <c r="I16" i="8" s="1"/>
  <c r="K44" i="6"/>
  <c r="K12" i="8" s="1"/>
  <c r="E42" i="6"/>
  <c r="E10" i="8" s="1"/>
  <c r="E44" i="6"/>
  <c r="E12" i="8" s="1"/>
  <c r="E43" i="6"/>
  <c r="E11" i="8" s="1"/>
  <c r="J44" i="6"/>
  <c r="J12" i="8" s="1"/>
  <c r="J45" i="6"/>
  <c r="J13" i="8" s="1"/>
  <c r="L46" i="6"/>
  <c r="L14" i="8" s="1"/>
  <c r="K47" i="6"/>
  <c r="K15" i="8" s="1"/>
  <c r="L44" i="6"/>
  <c r="L12" i="8" s="1"/>
  <c r="H41" i="6"/>
  <c r="H9" i="8" s="1"/>
  <c r="H47" i="6"/>
  <c r="H15" i="8" s="1"/>
  <c r="H43" i="6"/>
  <c r="H11" i="8" s="1"/>
  <c r="G41" i="6"/>
  <c r="G9" i="8" s="1"/>
  <c r="G48" i="6"/>
  <c r="G16" i="8" s="1"/>
  <c r="G46" i="6"/>
  <c r="G14" i="8" s="1"/>
  <c r="D46" i="6"/>
  <c r="D14" i="8" s="1"/>
  <c r="D48" i="6"/>
  <c r="D16" i="8" s="1"/>
  <c r="D45" i="6"/>
  <c r="D13" i="8" s="1"/>
  <c r="I41" i="6"/>
  <c r="I9" i="8" s="1"/>
  <c r="I43" i="6"/>
  <c r="I11" i="8" s="1"/>
  <c r="S35" i="6"/>
  <c r="S15" i="12" s="1"/>
  <c r="T44" s="1"/>
  <c r="E47" i="6"/>
  <c r="E15" i="8" s="1"/>
  <c r="K29" i="1"/>
  <c r="J47" i="6"/>
  <c r="J15" i="8" s="1"/>
  <c r="Q29" i="1"/>
  <c r="J48" i="6"/>
  <c r="J16" i="8" s="1"/>
  <c r="J43" i="6"/>
  <c r="J11" i="8" s="1"/>
  <c r="L47" i="6"/>
  <c r="L15" i="8" s="1"/>
  <c r="L43" i="6"/>
  <c r="L11" i="8" s="1"/>
  <c r="G42" i="6"/>
  <c r="G10" i="8" s="1"/>
  <c r="I46" i="6"/>
  <c r="I14" i="8" s="1"/>
  <c r="E45" i="6"/>
  <c r="E13" i="8" s="1"/>
  <c r="K46" i="6"/>
  <c r="K14" i="8" s="1"/>
  <c r="H48" i="6"/>
  <c r="H16" i="8" s="1"/>
  <c r="H45" i="6"/>
  <c r="H13" i="8" s="1"/>
  <c r="K41" i="6"/>
  <c r="K9" i="8" s="1"/>
  <c r="G43" i="6"/>
  <c r="G11" i="8" s="1"/>
  <c r="D47" i="6"/>
  <c r="D15" i="8" s="1"/>
  <c r="G44" i="6"/>
  <c r="G12" i="8" s="1"/>
  <c r="M29" i="1"/>
  <c r="G45" i="6"/>
  <c r="G13" i="8" s="1"/>
  <c r="H42" i="6"/>
  <c r="H10" i="8" s="1"/>
  <c r="N29" i="1"/>
  <c r="M47" i="6"/>
  <c r="M15" i="8" s="1"/>
  <c r="Q34"/>
  <c r="T32" i="7"/>
  <c r="T33" s="1"/>
  <c r="U18"/>
  <c r="O42" i="12" l="1"/>
  <c r="G20" i="6"/>
  <c r="G50" s="1"/>
  <c r="G18" i="8" s="1"/>
  <c r="D20" i="6"/>
  <c r="D50" s="1"/>
  <c r="D18" i="8" s="1"/>
  <c r="L20" i="6"/>
  <c r="L50" s="1"/>
  <c r="H20"/>
  <c r="H50" s="1"/>
  <c r="H18" i="8" s="1"/>
  <c r="K20" i="6"/>
  <c r="K50" s="1"/>
  <c r="K18" i="8" s="1"/>
  <c r="E20" i="6"/>
  <c r="E50" s="1"/>
  <c r="E18" i="8" s="1"/>
  <c r="M20" i="6"/>
  <c r="M50" s="1"/>
  <c r="I20"/>
  <c r="I50" s="1"/>
  <c r="I18" i="8" s="1"/>
  <c r="Z9" i="20"/>
  <c r="Z26" i="6" s="1"/>
  <c r="Z11" i="20"/>
  <c r="Z28" i="6" s="1"/>
  <c r="Z13" i="20"/>
  <c r="Z30" i="6" s="1"/>
  <c r="Z15" i="20"/>
  <c r="Z32" i="6" s="1"/>
  <c r="Z10" i="20"/>
  <c r="Z27" i="6" s="1"/>
  <c r="Z12" i="20"/>
  <c r="Z29" i="6" s="1"/>
  <c r="Z14" i="20"/>
  <c r="Z31" i="6" s="1"/>
  <c r="Z16" i="20"/>
  <c r="Z33" i="6" s="1"/>
  <c r="U19" i="7"/>
  <c r="U41" i="12"/>
  <c r="V45" i="8"/>
  <c r="V43"/>
  <c r="V47"/>
  <c r="V40"/>
  <c r="V41"/>
  <c r="V46"/>
  <c r="V42"/>
  <c r="V44"/>
  <c r="Y28"/>
  <c r="Y27"/>
  <c r="Y30"/>
  <c r="Y29"/>
  <c r="X19" i="20"/>
  <c r="X14" i="12"/>
  <c r="Y26" i="8"/>
  <c r="Y32"/>
  <c r="Y31"/>
  <c r="Y25"/>
  <c r="L42" i="12"/>
  <c r="Y18" i="20"/>
  <c r="H42" i="12"/>
  <c r="G42"/>
  <c r="D42"/>
  <c r="K42"/>
  <c r="E42"/>
  <c r="M42"/>
  <c r="I42"/>
  <c r="J41" i="6"/>
  <c r="J9" i="8" s="1"/>
  <c r="L41" i="6"/>
  <c r="L9" i="8" s="1"/>
  <c r="F43" i="12"/>
  <c r="D42" i="6"/>
  <c r="D10" i="8" s="1"/>
  <c r="W9" i="7"/>
  <c r="W11" i="6" s="1"/>
  <c r="W10" i="7"/>
  <c r="W12" i="6" s="1"/>
  <c r="W11" i="7"/>
  <c r="W13" i="6" s="1"/>
  <c r="W12" i="7"/>
  <c r="W14" i="6" s="1"/>
  <c r="W13" i="7"/>
  <c r="W15" i="6" s="1"/>
  <c r="W14" i="7"/>
  <c r="W16" i="6" s="1"/>
  <c r="W15" i="7"/>
  <c r="W17" i="6" s="1"/>
  <c r="W16" i="7"/>
  <c r="W18" i="6" s="1"/>
  <c r="M45"/>
  <c r="M13" i="8" s="1"/>
  <c r="N43" i="6"/>
  <c r="N11" i="8" s="1"/>
  <c r="L49"/>
  <c r="N47" i="6"/>
  <c r="N15" i="8" s="1"/>
  <c r="J43" i="12"/>
  <c r="T35" i="6"/>
  <c r="T15" i="12" s="1"/>
  <c r="U44" s="1"/>
  <c r="U32" i="7"/>
  <c r="U33" s="1"/>
  <c r="V18"/>
  <c r="R34" i="8"/>
  <c r="G16" i="12" l="1"/>
  <c r="G37" s="1"/>
  <c r="K16"/>
  <c r="K37" s="1"/>
  <c r="K43"/>
  <c r="G43"/>
  <c r="I43"/>
  <c r="E43"/>
  <c r="D43"/>
  <c r="H43"/>
  <c r="L18" i="8"/>
  <c r="AA10" i="20"/>
  <c r="AA27" i="6" s="1"/>
  <c r="AA12" i="20"/>
  <c r="AA29" i="6" s="1"/>
  <c r="AA14" i="20"/>
  <c r="AA31" i="6" s="1"/>
  <c r="AA16" i="20"/>
  <c r="AA33" i="6" s="1"/>
  <c r="AA9" i="20"/>
  <c r="AA26" i="6" s="1"/>
  <c r="AA11" i="20"/>
  <c r="AA28" i="6" s="1"/>
  <c r="AA13" i="20"/>
  <c r="AA30" i="6" s="1"/>
  <c r="AA15" i="20"/>
  <c r="AA32" i="6" s="1"/>
  <c r="W42" i="8"/>
  <c r="W41"/>
  <c r="W47"/>
  <c r="W45"/>
  <c r="V19" i="7"/>
  <c r="V41" i="12"/>
  <c r="W44" i="8"/>
  <c r="W46"/>
  <c r="W40"/>
  <c r="W43"/>
  <c r="Z31"/>
  <c r="Z26"/>
  <c r="Z30"/>
  <c r="Z28"/>
  <c r="Y19" i="20"/>
  <c r="Y14" i="12"/>
  <c r="Z25" i="8"/>
  <c r="Z32"/>
  <c r="Z29"/>
  <c r="Z27"/>
  <c r="Z18" i="20"/>
  <c r="X9" i="7"/>
  <c r="X11" i="6" s="1"/>
  <c r="X10" i="7"/>
  <c r="X12" i="6" s="1"/>
  <c r="X11" i="7"/>
  <c r="X13" i="6" s="1"/>
  <c r="X12" i="7"/>
  <c r="X14" i="6" s="1"/>
  <c r="X13" i="7"/>
  <c r="X15" i="6" s="1"/>
  <c r="X14" i="7"/>
  <c r="X16" i="6" s="1"/>
  <c r="X15" i="7"/>
  <c r="X17" i="6" s="1"/>
  <c r="X16" i="7"/>
  <c r="X18" i="6" s="1"/>
  <c r="M42"/>
  <c r="M10" i="8" s="1"/>
  <c r="M44" i="6"/>
  <c r="M12" i="8" s="1"/>
  <c r="N45" i="6"/>
  <c r="N13" i="8" s="1"/>
  <c r="O43" i="6"/>
  <c r="O11" i="8" s="1"/>
  <c r="U35" i="6"/>
  <c r="U15" i="12" s="1"/>
  <c r="V44" s="1"/>
  <c r="N48" i="6"/>
  <c r="N16" i="8" s="1"/>
  <c r="S34"/>
  <c r="W18" i="7"/>
  <c r="V32"/>
  <c r="V33" s="1"/>
  <c r="L42" i="6"/>
  <c r="L10" i="8" s="1"/>
  <c r="L43" i="12"/>
  <c r="N46" i="6"/>
  <c r="N14" i="8" s="1"/>
  <c r="F16" i="12" l="1"/>
  <c r="F37" s="1"/>
  <c r="E16"/>
  <c r="E37" s="1"/>
  <c r="L16"/>
  <c r="L37" s="1"/>
  <c r="I16"/>
  <c r="I37" s="1"/>
  <c r="H16"/>
  <c r="H37" s="1"/>
  <c r="M16"/>
  <c r="M37" s="1"/>
  <c r="J16"/>
  <c r="J37" s="1"/>
  <c r="AB9" i="20"/>
  <c r="AB26" i="6" s="1"/>
  <c r="AB11" i="20"/>
  <c r="AB28" i="6" s="1"/>
  <c r="AB13" i="20"/>
  <c r="AB30" i="6" s="1"/>
  <c r="AB15" i="20"/>
  <c r="AB32" i="6" s="1"/>
  <c r="AB10" i="20"/>
  <c r="AB27" i="6" s="1"/>
  <c r="AB12" i="20"/>
  <c r="AB29" i="6" s="1"/>
  <c r="AB14" i="20"/>
  <c r="AB31" i="6" s="1"/>
  <c r="AB16" i="20"/>
  <c r="AB33" i="6" s="1"/>
  <c r="W19" i="7"/>
  <c r="W41" i="12"/>
  <c r="X40" i="8"/>
  <c r="X44"/>
  <c r="X47"/>
  <c r="X42"/>
  <c r="X43"/>
  <c r="X46"/>
  <c r="X45"/>
  <c r="X41"/>
  <c r="Z19" i="20"/>
  <c r="Z14" i="12"/>
  <c r="AA29" i="8"/>
  <c r="AA25"/>
  <c r="AA30"/>
  <c r="AA31"/>
  <c r="AA27"/>
  <c r="AA32"/>
  <c r="AA28"/>
  <c r="AA26"/>
  <c r="AA18" i="20"/>
  <c r="Y9" i="7"/>
  <c r="Y11" i="6" s="1"/>
  <c r="Y10" i="7"/>
  <c r="Y12" i="6" s="1"/>
  <c r="Y11" i="7"/>
  <c r="Y13" i="6" s="1"/>
  <c r="Y12" i="7"/>
  <c r="Y14" i="6" s="1"/>
  <c r="Y13" i="7"/>
  <c r="Y15" i="6" s="1"/>
  <c r="Y14" i="7"/>
  <c r="Y16" i="6" s="1"/>
  <c r="Y15" i="7"/>
  <c r="Y17" i="6" s="1"/>
  <c r="Y16" i="7"/>
  <c r="Y18" i="6" s="1"/>
  <c r="N44"/>
  <c r="N12" i="8" s="1"/>
  <c r="O46" i="6"/>
  <c r="O14" i="8" s="1"/>
  <c r="O48" i="6"/>
  <c r="O16" i="8" s="1"/>
  <c r="M41" i="6"/>
  <c r="M43" i="12"/>
  <c r="V35" i="6"/>
  <c r="V15" i="12" s="1"/>
  <c r="W44" s="1"/>
  <c r="T34" i="8"/>
  <c r="W32" i="7"/>
  <c r="W33" s="1"/>
  <c r="X18"/>
  <c r="M49" i="8"/>
  <c r="M18" s="1"/>
  <c r="N16" i="12" l="1"/>
  <c r="N37" s="1"/>
  <c r="AC10" i="20"/>
  <c r="AC27" i="6" s="1"/>
  <c r="AC12" i="20"/>
  <c r="AC29" i="6" s="1"/>
  <c r="AC14" i="20"/>
  <c r="AC31" i="6" s="1"/>
  <c r="AC16" i="20"/>
  <c r="AC33" i="6" s="1"/>
  <c r="AC9" i="20"/>
  <c r="AC26" i="6" s="1"/>
  <c r="AC11" i="20"/>
  <c r="AC28" i="6" s="1"/>
  <c r="AC13" i="20"/>
  <c r="AC30" i="6" s="1"/>
  <c r="AC15" i="20"/>
  <c r="AC32" i="6" s="1"/>
  <c r="X19" i="7"/>
  <c r="X41" i="12"/>
  <c r="Y45" i="8"/>
  <c r="Y43"/>
  <c r="Y47"/>
  <c r="Y40"/>
  <c r="Y41"/>
  <c r="Y46"/>
  <c r="Y42"/>
  <c r="Y44"/>
  <c r="AA19" i="20"/>
  <c r="AA14" i="12"/>
  <c r="AB28" i="8"/>
  <c r="AB27"/>
  <c r="AB30"/>
  <c r="AB29"/>
  <c r="AB26"/>
  <c r="AB32"/>
  <c r="AB31"/>
  <c r="AB25"/>
  <c r="AB18" i="20"/>
  <c r="M9" i="8"/>
  <c r="Z9" i="7"/>
  <c r="Z11" i="6" s="1"/>
  <c r="Z10" i="7"/>
  <c r="Z12" i="6" s="1"/>
  <c r="Z11" i="7"/>
  <c r="Z13" i="6" s="1"/>
  <c r="Z12" i="7"/>
  <c r="Z14" i="6" s="1"/>
  <c r="Z13" i="7"/>
  <c r="Z15" i="6" s="1"/>
  <c r="Z14" i="7"/>
  <c r="Z16" i="6" s="1"/>
  <c r="Z15" i="7"/>
  <c r="Z17" i="6" s="1"/>
  <c r="Z16" i="7"/>
  <c r="Z18" i="6" s="1"/>
  <c r="N42"/>
  <c r="N10" i="8" s="1"/>
  <c r="O45" i="6"/>
  <c r="O13" i="8" s="1"/>
  <c r="O47" i="6"/>
  <c r="O15" i="8" s="1"/>
  <c r="W35" i="6"/>
  <c r="W15" i="12" s="1"/>
  <c r="X44" s="1"/>
  <c r="U34" i="8"/>
  <c r="N43" i="12"/>
  <c r="N41" i="6"/>
  <c r="N9" i="8" s="1"/>
  <c r="X32" i="7"/>
  <c r="X33" s="1"/>
  <c r="Y18"/>
  <c r="O16" i="12" l="1"/>
  <c r="O37" s="1"/>
  <c r="E11" i="1"/>
  <c r="E9"/>
  <c r="AD9" i="20"/>
  <c r="AD26" i="6" s="1"/>
  <c r="AD11" i="20"/>
  <c r="AD28" i="6" s="1"/>
  <c r="AD13" i="20"/>
  <c r="AD30" i="6" s="1"/>
  <c r="AD15" i="20"/>
  <c r="AD32" i="6" s="1"/>
  <c r="AD10" i="20"/>
  <c r="AD27" i="6" s="1"/>
  <c r="AD12" i="20"/>
  <c r="AD29" i="6" s="1"/>
  <c r="AD14" i="20"/>
  <c r="AD31" i="6" s="1"/>
  <c r="AD16" i="20"/>
  <c r="AD33" i="6" s="1"/>
  <c r="Z42" i="8"/>
  <c r="Z41"/>
  <c r="Z47"/>
  <c r="Z45"/>
  <c r="Y19" i="7"/>
  <c r="Y41" i="12"/>
  <c r="Z44" i="8"/>
  <c r="Z46"/>
  <c r="Z40"/>
  <c r="Z43"/>
  <c r="AB19" i="20"/>
  <c r="AB14" i="12"/>
  <c r="E17" i="1"/>
  <c r="E14"/>
  <c r="E18"/>
  <c r="AC31" i="8"/>
  <c r="AC26"/>
  <c r="AC30"/>
  <c r="AC28"/>
  <c r="AC25"/>
  <c r="AC32"/>
  <c r="AC29"/>
  <c r="AC27"/>
  <c r="AC18" i="20"/>
  <c r="AA9" i="7"/>
  <c r="AA11" i="6" s="1"/>
  <c r="AA10" i="7"/>
  <c r="AA12" i="6" s="1"/>
  <c r="AA11" i="7"/>
  <c r="AA13" i="6" s="1"/>
  <c r="AA12" i="7"/>
  <c r="AA14" i="6" s="1"/>
  <c r="AA13" i="7"/>
  <c r="AA15" i="6" s="1"/>
  <c r="AA14" i="7"/>
  <c r="AA16" i="6" s="1"/>
  <c r="AA15" i="7"/>
  <c r="AA17" i="6" s="1"/>
  <c r="AA16" i="7"/>
  <c r="AA18" i="6" s="1"/>
  <c r="V34" i="8"/>
  <c r="N49"/>
  <c r="N18" s="1"/>
  <c r="Z18" i="7"/>
  <c r="Y32"/>
  <c r="Y33" s="1"/>
  <c r="X35" i="6"/>
  <c r="X15" i="12" s="1"/>
  <c r="Y44" s="1"/>
  <c r="X9" i="1" l="1"/>
  <c r="AF9"/>
  <c r="AC9"/>
  <c r="V9"/>
  <c r="AG9"/>
  <c r="AB9"/>
  <c r="Y9"/>
  <c r="Z9"/>
  <c r="W9"/>
  <c r="AE9"/>
  <c r="AD9"/>
  <c r="AA9"/>
  <c r="AE10" i="20"/>
  <c r="AE27" i="6" s="1"/>
  <c r="AE12" i="20"/>
  <c r="AE29" i="6" s="1"/>
  <c r="AE14" i="20"/>
  <c r="AE31" i="6" s="1"/>
  <c r="AE16" i="20"/>
  <c r="AE33" i="6" s="1"/>
  <c r="AE9" i="20"/>
  <c r="AE26" i="6" s="1"/>
  <c r="AE11" i="20"/>
  <c r="AE28" i="6" s="1"/>
  <c r="AE13" i="20"/>
  <c r="AE30" i="6" s="1"/>
  <c r="AE15" i="20"/>
  <c r="AE32" i="6" s="1"/>
  <c r="AA40" i="8"/>
  <c r="AA44"/>
  <c r="AA47"/>
  <c r="AA42"/>
  <c r="Z19" i="7"/>
  <c r="Z41" i="12"/>
  <c r="AA43" i="8"/>
  <c r="AA46"/>
  <c r="AA45"/>
  <c r="AA41"/>
  <c r="AC19" i="20"/>
  <c r="AC14" i="12"/>
  <c r="AD29" i="8"/>
  <c r="AD25"/>
  <c r="AD30"/>
  <c r="AD31"/>
  <c r="AD27"/>
  <c r="AD32"/>
  <c r="AD28"/>
  <c r="AD26"/>
  <c r="AD18" i="20"/>
  <c r="AB9" i="7"/>
  <c r="AB11" i="6" s="1"/>
  <c r="AB10" i="7"/>
  <c r="AB12" i="6" s="1"/>
  <c r="AB11" i="7"/>
  <c r="AB13" i="6" s="1"/>
  <c r="AB12" i="7"/>
  <c r="AB14" i="6" s="1"/>
  <c r="AB13" i="7"/>
  <c r="AB15" i="6" s="1"/>
  <c r="AB14" i="7"/>
  <c r="AB16" i="6" s="1"/>
  <c r="AB15" i="7"/>
  <c r="AB17" i="6" s="1"/>
  <c r="AB16" i="7"/>
  <c r="AB18" i="6" s="1"/>
  <c r="O44"/>
  <c r="O12" i="8" s="1"/>
  <c r="O42" i="6"/>
  <c r="O10" i="8" s="1"/>
  <c r="Y35" i="6"/>
  <c r="Y15" i="12" s="1"/>
  <c r="Z44" s="1"/>
  <c r="AA18" i="7"/>
  <c r="Z32"/>
  <c r="Z33" s="1"/>
  <c r="O41" i="6"/>
  <c r="O9" i="8" s="1"/>
  <c r="W34"/>
  <c r="AF9" i="20" l="1"/>
  <c r="AF26" i="6" s="1"/>
  <c r="AF11" i="20"/>
  <c r="AF28" i="6" s="1"/>
  <c r="AF13" i="20"/>
  <c r="AF30" i="6" s="1"/>
  <c r="AF15" i="20"/>
  <c r="AF32" i="6" s="1"/>
  <c r="AF10" i="20"/>
  <c r="AF27" i="6" s="1"/>
  <c r="AF12" i="20"/>
  <c r="AF29" i="6" s="1"/>
  <c r="AF14" i="20"/>
  <c r="AF31" i="6" s="1"/>
  <c r="AF16" i="20"/>
  <c r="AF33" i="6" s="1"/>
  <c r="AB45" i="8"/>
  <c r="AB43"/>
  <c r="AB47"/>
  <c r="AB40"/>
  <c r="AA19" i="7"/>
  <c r="AA41" i="12"/>
  <c r="AB41" i="8"/>
  <c r="AB46"/>
  <c r="AB42"/>
  <c r="AB44"/>
  <c r="AE28"/>
  <c r="AE27"/>
  <c r="AE30"/>
  <c r="AE29"/>
  <c r="AD19" i="20"/>
  <c r="AD14" i="12"/>
  <c r="AE26" i="8"/>
  <c r="AE32"/>
  <c r="AE31"/>
  <c r="AE25"/>
  <c r="AE18" i="20"/>
  <c r="AC9" i="7"/>
  <c r="AC11" i="6" s="1"/>
  <c r="AC10" i="7"/>
  <c r="AC12" i="6" s="1"/>
  <c r="AC11" i="7"/>
  <c r="AC13" i="6" s="1"/>
  <c r="AC12" i="7"/>
  <c r="AC14" i="6" s="1"/>
  <c r="AC13" i="7"/>
  <c r="AC15" i="6" s="1"/>
  <c r="AC14" i="7"/>
  <c r="AC16" i="6" s="1"/>
  <c r="AC15" i="7"/>
  <c r="AC17" i="6" s="1"/>
  <c r="AC16" i="7"/>
  <c r="AC18" i="6" s="1"/>
  <c r="X34" i="8"/>
  <c r="AB18" i="7"/>
  <c r="Z35" i="6"/>
  <c r="Z15" i="12" s="1"/>
  <c r="AA44" s="1"/>
  <c r="AA32" i="7"/>
  <c r="AA33" s="1"/>
  <c r="E10" i="10" s="1"/>
  <c r="O49" i="8"/>
  <c r="O43" i="12"/>
  <c r="D19" i="14"/>
  <c r="H19" l="1"/>
  <c r="O18" i="8"/>
  <c r="D9" i="19" s="1"/>
  <c r="D14" s="1"/>
  <c r="AG10" i="20"/>
  <c r="AG27" i="6" s="1"/>
  <c r="AG12" i="20"/>
  <c r="AG29" i="6" s="1"/>
  <c r="AG14" i="20"/>
  <c r="AG31" i="6" s="1"/>
  <c r="AG16" i="20"/>
  <c r="AG33" i="6" s="1"/>
  <c r="AG9" i="20"/>
  <c r="AG26" i="6" s="1"/>
  <c r="AG11" i="20"/>
  <c r="AG28" i="6" s="1"/>
  <c r="AG13" i="20"/>
  <c r="AG30" i="6" s="1"/>
  <c r="AG15" i="20"/>
  <c r="AG32" i="6" s="1"/>
  <c r="AC42" i="8"/>
  <c r="AC41"/>
  <c r="AC47"/>
  <c r="AC45"/>
  <c r="AB19" i="7"/>
  <c r="AB41" i="12"/>
  <c r="AC44" i="8"/>
  <c r="AC46"/>
  <c r="AC40"/>
  <c r="AC43"/>
  <c r="AE19" i="20"/>
  <c r="AE14" i="12"/>
  <c r="AF31" i="8"/>
  <c r="AF26"/>
  <c r="AF30"/>
  <c r="AF28"/>
  <c r="AF25"/>
  <c r="AF32"/>
  <c r="AF29"/>
  <c r="AF27"/>
  <c r="AF18" i="20"/>
  <c r="AD9" i="7"/>
  <c r="AD11" i="6" s="1"/>
  <c r="AD10" i="7"/>
  <c r="AD12" i="6" s="1"/>
  <c r="AD11" i="7"/>
  <c r="AD13" i="6" s="1"/>
  <c r="AD12" i="7"/>
  <c r="AD14" i="6" s="1"/>
  <c r="AD13" i="7"/>
  <c r="AD15" i="6" s="1"/>
  <c r="AD14" i="7"/>
  <c r="AD16" i="6" s="1"/>
  <c r="AD15" i="7"/>
  <c r="AD17" i="6" s="1"/>
  <c r="AD16" i="7"/>
  <c r="AD18" i="6" s="1"/>
  <c r="D11" i="10"/>
  <c r="AA35" i="6"/>
  <c r="Y34" i="8"/>
  <c r="AB32" i="7"/>
  <c r="AB33" s="1"/>
  <c r="P16" i="12"/>
  <c r="P37" s="1"/>
  <c r="AC18" i="7"/>
  <c r="AH9" i="20" l="1"/>
  <c r="AH26" i="6" s="1"/>
  <c r="AH11" i="20"/>
  <c r="AH28" i="6" s="1"/>
  <c r="AH13" i="20"/>
  <c r="AH30" i="6" s="1"/>
  <c r="AH15" i="20"/>
  <c r="AH32" i="6" s="1"/>
  <c r="AH10" i="20"/>
  <c r="AH27" i="6" s="1"/>
  <c r="AH12" i="20"/>
  <c r="AH29" i="6" s="1"/>
  <c r="AH14" i="20"/>
  <c r="AH31" i="6" s="1"/>
  <c r="AH16" i="20"/>
  <c r="AH33" i="6" s="1"/>
  <c r="AC19" i="7"/>
  <c r="AC41" i="12"/>
  <c r="AD40" i="8"/>
  <c r="AD44"/>
  <c r="AD47"/>
  <c r="AD42"/>
  <c r="AD43"/>
  <c r="AD46"/>
  <c r="AD45"/>
  <c r="AD41"/>
  <c r="AF19" i="20"/>
  <c r="AF14" i="12"/>
  <c r="AG29" i="8"/>
  <c r="AG25"/>
  <c r="AG30"/>
  <c r="AG31"/>
  <c r="AG27"/>
  <c r="AG32"/>
  <c r="AG28"/>
  <c r="AG26"/>
  <c r="AG18" i="20"/>
  <c r="AE9" i="7"/>
  <c r="AE11" i="6" s="1"/>
  <c r="AE10" i="7"/>
  <c r="AE12" i="6" s="1"/>
  <c r="AE11" i="7"/>
  <c r="AE13" i="6" s="1"/>
  <c r="AE12" i="7"/>
  <c r="AE14" i="6" s="1"/>
  <c r="AE13" i="7"/>
  <c r="AE15" i="6" s="1"/>
  <c r="AE14" i="7"/>
  <c r="AE16" i="6" s="1"/>
  <c r="AE15" i="7"/>
  <c r="AE17" i="6" s="1"/>
  <c r="AE16" i="7"/>
  <c r="AE18" i="6" s="1"/>
  <c r="D15" i="10"/>
  <c r="D12"/>
  <c r="P49" i="8"/>
  <c r="AD18" i="7"/>
  <c r="O20" i="14"/>
  <c r="AA15" i="12"/>
  <c r="AB44" s="1"/>
  <c r="D19" i="8"/>
  <c r="Z34"/>
  <c r="AB35" i="6"/>
  <c r="AB15" i="12" s="1"/>
  <c r="AC44" s="1"/>
  <c r="AC32" i="7"/>
  <c r="AC33" s="1"/>
  <c r="AI10" i="20" l="1"/>
  <c r="AI27" i="6" s="1"/>
  <c r="AI12" i="20"/>
  <c r="AI29" i="6" s="1"/>
  <c r="AI14" i="20"/>
  <c r="AI31" i="6" s="1"/>
  <c r="AI16" i="20"/>
  <c r="AI33" i="6" s="1"/>
  <c r="AI9" i="20"/>
  <c r="AI26" i="6" s="1"/>
  <c r="AI11" i="20"/>
  <c r="AI28" i="6" s="1"/>
  <c r="AI13" i="20"/>
  <c r="AI30" i="6" s="1"/>
  <c r="AI15" i="20"/>
  <c r="AI32" i="6" s="1"/>
  <c r="AD19" i="7"/>
  <c r="AD41" i="12"/>
  <c r="AE45" i="8"/>
  <c r="AE43"/>
  <c r="AE47"/>
  <c r="AE40"/>
  <c r="AE41"/>
  <c r="AE46"/>
  <c r="AE42"/>
  <c r="AE44"/>
  <c r="AG19" i="20"/>
  <c r="AG14" i="12"/>
  <c r="AH28" i="8"/>
  <c r="AH27"/>
  <c r="AH30"/>
  <c r="AH29"/>
  <c r="AH26"/>
  <c r="AH32"/>
  <c r="AH31"/>
  <c r="AH25"/>
  <c r="AH18" i="20"/>
  <c r="AF9" i="7"/>
  <c r="AF11" i="6" s="1"/>
  <c r="AF10" i="7"/>
  <c r="AF12" i="6" s="1"/>
  <c r="AF11" i="7"/>
  <c r="AF13" i="6" s="1"/>
  <c r="AF12" i="7"/>
  <c r="AF14" i="6" s="1"/>
  <c r="AF13" i="7"/>
  <c r="AF15" i="6" s="1"/>
  <c r="AF14" i="7"/>
  <c r="AF16" i="6" s="1"/>
  <c r="AF15" i="7"/>
  <c r="AF17" i="6" s="1"/>
  <c r="AF16" i="7"/>
  <c r="AF18" i="6" s="1"/>
  <c r="D13" i="18"/>
  <c r="D14" s="1"/>
  <c r="D16" i="10"/>
  <c r="AD32" i="7"/>
  <c r="AD33" s="1"/>
  <c r="Q49" i="8"/>
  <c r="AE18" i="7"/>
  <c r="V17" i="1"/>
  <c r="AD17"/>
  <c r="AA17"/>
  <c r="X17"/>
  <c r="AF17"/>
  <c r="AC17"/>
  <c r="Z17"/>
  <c r="W17"/>
  <c r="AE17"/>
  <c r="AB17"/>
  <c r="Y17"/>
  <c r="AG17"/>
  <c r="Z14"/>
  <c r="W14"/>
  <c r="AE14"/>
  <c r="AB14"/>
  <c r="Y14"/>
  <c r="AG14"/>
  <c r="V14"/>
  <c r="AD14"/>
  <c r="AA14"/>
  <c r="X14"/>
  <c r="AF14"/>
  <c r="AC14"/>
  <c r="AC35" i="6"/>
  <c r="AC15" i="12" s="1"/>
  <c r="AD44" s="1"/>
  <c r="AA34" i="8"/>
  <c r="K18" i="14" s="1"/>
  <c r="V18" i="1"/>
  <c r="AD18"/>
  <c r="AA18"/>
  <c r="X18"/>
  <c r="AF18"/>
  <c r="AC18"/>
  <c r="Z18"/>
  <c r="W18"/>
  <c r="AE18"/>
  <c r="AB18"/>
  <c r="Y18"/>
  <c r="AG18"/>
  <c r="V11"/>
  <c r="AD11"/>
  <c r="AA11"/>
  <c r="X11"/>
  <c r="AF11"/>
  <c r="AC11"/>
  <c r="E29"/>
  <c r="E14" i="10" s="1"/>
  <c r="Z11" i="1"/>
  <c r="W11"/>
  <c r="AE11"/>
  <c r="AB11"/>
  <c r="Y11"/>
  <c r="AG11"/>
  <c r="E11" i="18"/>
  <c r="AJ9" i="20" l="1"/>
  <c r="AJ26" i="6" s="1"/>
  <c r="AJ11" i="20"/>
  <c r="AJ28" i="6" s="1"/>
  <c r="AJ13" i="20"/>
  <c r="AJ30" i="6" s="1"/>
  <c r="AJ15" i="20"/>
  <c r="AJ32" i="6" s="1"/>
  <c r="AJ10" i="20"/>
  <c r="AJ27" i="6" s="1"/>
  <c r="AJ12" i="20"/>
  <c r="AJ29" i="6" s="1"/>
  <c r="AJ14" i="20"/>
  <c r="AJ31" i="6" s="1"/>
  <c r="AJ16" i="20"/>
  <c r="AJ33" i="6" s="1"/>
  <c r="AE19" i="7"/>
  <c r="AE41" i="12"/>
  <c r="AF42" i="8"/>
  <c r="AF41"/>
  <c r="AF47"/>
  <c r="AF45"/>
  <c r="AF44"/>
  <c r="AF46"/>
  <c r="AF40"/>
  <c r="AF43"/>
  <c r="AH19" i="20"/>
  <c r="AH14" i="12"/>
  <c r="AI31" i="8"/>
  <c r="AI26"/>
  <c r="AI30"/>
  <c r="AI28"/>
  <c r="AI25"/>
  <c r="AI32"/>
  <c r="AI29"/>
  <c r="AI27"/>
  <c r="AI18" i="20"/>
  <c r="AG9" i="7"/>
  <c r="AG11" i="6" s="1"/>
  <c r="AG10" i="7"/>
  <c r="AG12" i="6" s="1"/>
  <c r="AG11" i="7"/>
  <c r="AG13" i="6" s="1"/>
  <c r="AG12" i="7"/>
  <c r="AG14" i="6" s="1"/>
  <c r="AG13" i="7"/>
  <c r="AG15" i="6" s="1"/>
  <c r="AG14" i="7"/>
  <c r="AG16" i="6" s="1"/>
  <c r="AG15" i="7"/>
  <c r="AG17" i="6" s="1"/>
  <c r="AG16" i="7"/>
  <c r="AG18" i="6" s="1"/>
  <c r="Q45"/>
  <c r="Q13" i="8" s="1"/>
  <c r="Q44" i="6"/>
  <c r="Q12" i="8" s="1"/>
  <c r="P45" i="6"/>
  <c r="P13" i="8" s="1"/>
  <c r="P44" i="6"/>
  <c r="P12" i="8" s="1"/>
  <c r="P42" i="6"/>
  <c r="P10" i="8" s="1"/>
  <c r="R45" i="6"/>
  <c r="R13" i="8" s="1"/>
  <c r="R44" i="6"/>
  <c r="R12" i="8" s="1"/>
  <c r="Q42" i="6"/>
  <c r="Q10" i="8" s="1"/>
  <c r="R43" i="6"/>
  <c r="R11" i="8" s="1"/>
  <c r="R46" i="6"/>
  <c r="R14" i="8" s="1"/>
  <c r="S48" i="6"/>
  <c r="S16" i="8" s="1"/>
  <c r="R48" i="6"/>
  <c r="R16" i="8" s="1"/>
  <c r="R47" i="6"/>
  <c r="R15" i="8" s="1"/>
  <c r="F46" i="12"/>
  <c r="F62" s="1"/>
  <c r="G46"/>
  <c r="G62" s="1"/>
  <c r="N46"/>
  <c r="N62" s="1"/>
  <c r="E46"/>
  <c r="E62" s="1"/>
  <c r="L46"/>
  <c r="L62" s="1"/>
  <c r="M46"/>
  <c r="M62" s="1"/>
  <c r="D46"/>
  <c r="D62" s="1"/>
  <c r="K46"/>
  <c r="K62" s="1"/>
  <c r="I46"/>
  <c r="I62" s="1"/>
  <c r="D18" i="10"/>
  <c r="E24" i="13" s="1"/>
  <c r="J46" i="12"/>
  <c r="J62" s="1"/>
  <c r="H46"/>
  <c r="H62" s="1"/>
  <c r="O46"/>
  <c r="O62" s="1"/>
  <c r="AC29" i="1"/>
  <c r="AD29"/>
  <c r="AF29"/>
  <c r="AA29"/>
  <c r="S47" i="6"/>
  <c r="S15" i="8" s="1"/>
  <c r="AE29" i="1"/>
  <c r="Z29"/>
  <c r="W29"/>
  <c r="Q43" i="6"/>
  <c r="Q11" i="8" s="1"/>
  <c r="Q47" i="6"/>
  <c r="Q15" i="8" s="1"/>
  <c r="Q48" i="6"/>
  <c r="Q16" i="8" s="1"/>
  <c r="Q46" i="6"/>
  <c r="Q14" i="8" s="1"/>
  <c r="V29" i="1"/>
  <c r="P43" i="6"/>
  <c r="P11" i="8" s="1"/>
  <c r="P47" i="6"/>
  <c r="P15" i="8" s="1"/>
  <c r="P48" i="6"/>
  <c r="P16" i="8" s="1"/>
  <c r="P46" i="6"/>
  <c r="P14" i="8" s="1"/>
  <c r="AB34"/>
  <c r="AG29" i="1"/>
  <c r="AB29"/>
  <c r="Y29"/>
  <c r="X29"/>
  <c r="AF18" i="7"/>
  <c r="AD35" i="6"/>
  <c r="AD15" i="12" s="1"/>
  <c r="AE44" s="1"/>
  <c r="S43" i="6"/>
  <c r="S11" i="8" s="1"/>
  <c r="AE32" i="7"/>
  <c r="AE33" s="1"/>
  <c r="D64" i="12" l="1"/>
  <c r="E10" s="1"/>
  <c r="E64" s="1"/>
  <c r="F10" s="1"/>
  <c r="V20" i="6"/>
  <c r="V50" s="1"/>
  <c r="S20"/>
  <c r="S50" s="1"/>
  <c r="AA20"/>
  <c r="AA50" s="1"/>
  <c r="P20"/>
  <c r="P50" s="1"/>
  <c r="P18" i="8" s="1"/>
  <c r="Y20" i="6"/>
  <c r="Y50" s="1"/>
  <c r="U20"/>
  <c r="U50" s="1"/>
  <c r="X20"/>
  <c r="X50" s="1"/>
  <c r="R20"/>
  <c r="R50" s="1"/>
  <c r="Q20"/>
  <c r="Q50" s="1"/>
  <c r="Q18" i="8" s="1"/>
  <c r="T20" i="6"/>
  <c r="T50" s="1"/>
  <c r="Z20"/>
  <c r="Z50" s="1"/>
  <c r="W20"/>
  <c r="W50" s="1"/>
  <c r="AK10" i="20"/>
  <c r="AK27" i="6" s="1"/>
  <c r="AK12" i="20"/>
  <c r="AK29" i="6" s="1"/>
  <c r="AK14" i="20"/>
  <c r="AK31" i="6" s="1"/>
  <c r="AK16" i="20"/>
  <c r="AK33" i="6" s="1"/>
  <c r="AK9" i="20"/>
  <c r="AK26" i="6" s="1"/>
  <c r="AK11" i="20"/>
  <c r="AK28" i="6" s="1"/>
  <c r="AK13" i="20"/>
  <c r="AK30" i="6" s="1"/>
  <c r="AK15" i="20"/>
  <c r="AK32" i="6" s="1"/>
  <c r="AG40" i="8"/>
  <c r="AG44"/>
  <c r="AG47"/>
  <c r="AG42"/>
  <c r="AF19" i="7"/>
  <c r="AF41" i="12"/>
  <c r="AG43" i="8"/>
  <c r="AG46"/>
  <c r="AG45"/>
  <c r="AG41"/>
  <c r="AI19" i="20"/>
  <c r="AI14" i="12"/>
  <c r="AJ29" i="8"/>
  <c r="AJ25"/>
  <c r="AJ30"/>
  <c r="AJ31"/>
  <c r="AJ27"/>
  <c r="AJ32"/>
  <c r="AJ28"/>
  <c r="AJ26"/>
  <c r="AJ18" i="20"/>
  <c r="S42" i="12"/>
  <c r="V42"/>
  <c r="Q42"/>
  <c r="Y42"/>
  <c r="U42"/>
  <c r="X42"/>
  <c r="R42"/>
  <c r="AA42"/>
  <c r="P42"/>
  <c r="T42"/>
  <c r="Z42"/>
  <c r="W42"/>
  <c r="AH9" i="7"/>
  <c r="AH11" i="6" s="1"/>
  <c r="AH10" i="7"/>
  <c r="AH12" i="6" s="1"/>
  <c r="AH11" i="7"/>
  <c r="AH13" i="6" s="1"/>
  <c r="AH12" i="7"/>
  <c r="AH14" i="6" s="1"/>
  <c r="AH13" i="7"/>
  <c r="AH15" i="6" s="1"/>
  <c r="AH14" i="7"/>
  <c r="AH16" i="6" s="1"/>
  <c r="AH15" i="7"/>
  <c r="AH17" i="6" s="1"/>
  <c r="AH16" i="7"/>
  <c r="AH18" i="6" s="1"/>
  <c r="S45"/>
  <c r="S13" i="8" s="1"/>
  <c r="S46" i="6"/>
  <c r="S14" i="8" s="1"/>
  <c r="D21" i="10"/>
  <c r="AF32" i="7"/>
  <c r="AF33" s="1"/>
  <c r="AG18"/>
  <c r="AC34" i="8"/>
  <c r="P41" i="6"/>
  <c r="P9" i="8" s="1"/>
  <c r="Q41" i="6"/>
  <c r="Q9" i="8" s="1"/>
  <c r="AE35" i="6"/>
  <c r="AE15" i="12" s="1"/>
  <c r="AF44" s="1"/>
  <c r="P43" l="1"/>
  <c r="Q43"/>
  <c r="AL9" i="20"/>
  <c r="AL26" i="6" s="1"/>
  <c r="AL11" i="20"/>
  <c r="AL28" i="6" s="1"/>
  <c r="AL13" i="20"/>
  <c r="AL30" i="6" s="1"/>
  <c r="AL15" i="20"/>
  <c r="AL32" i="6" s="1"/>
  <c r="AL10" i="20"/>
  <c r="AL27" i="6" s="1"/>
  <c r="AL12" i="20"/>
  <c r="AL29" i="6" s="1"/>
  <c r="AL14" i="20"/>
  <c r="AL31" i="6" s="1"/>
  <c r="AL16" i="20"/>
  <c r="AL33" i="6" s="1"/>
  <c r="AG19" i="7"/>
  <c r="AG41" i="12"/>
  <c r="AH45" i="8"/>
  <c r="AH43"/>
  <c r="AH47"/>
  <c r="AH40"/>
  <c r="AH41"/>
  <c r="AH46"/>
  <c r="AH42"/>
  <c r="AH44"/>
  <c r="AJ19" i="20"/>
  <c r="AJ14" i="12"/>
  <c r="AK28" i="8"/>
  <c r="AK27"/>
  <c r="AK30"/>
  <c r="AK29"/>
  <c r="AK26"/>
  <c r="AK32"/>
  <c r="AK31"/>
  <c r="AK25"/>
  <c r="AK18" i="20"/>
  <c r="AI9" i="7"/>
  <c r="AI11" i="6" s="1"/>
  <c r="AI10" i="7"/>
  <c r="AI12" i="6" s="1"/>
  <c r="AI11" i="7"/>
  <c r="AI13" i="6" s="1"/>
  <c r="AI12" i="7"/>
  <c r="AI14" i="6" s="1"/>
  <c r="AI13" i="7"/>
  <c r="AI15" i="6" s="1"/>
  <c r="AI14" i="7"/>
  <c r="AI16" i="6" s="1"/>
  <c r="AI15" i="7"/>
  <c r="AI17" i="6" s="1"/>
  <c r="AI16" i="7"/>
  <c r="AI18" i="6" s="1"/>
  <c r="AG32" i="7"/>
  <c r="AG33" s="1"/>
  <c r="R42" i="6"/>
  <c r="R10" i="8" s="1"/>
  <c r="T47" i="6"/>
  <c r="T15" i="8" s="1"/>
  <c r="T43" i="6"/>
  <c r="T11" i="8" s="1"/>
  <c r="T46" i="6"/>
  <c r="T14" i="8" s="1"/>
  <c r="D22" i="10"/>
  <c r="D25"/>
  <c r="R43" i="12"/>
  <c r="R41" i="6"/>
  <c r="R9" i="8" s="1"/>
  <c r="AD34"/>
  <c r="AF35" i="6"/>
  <c r="AF15" i="12" s="1"/>
  <c r="AG44" s="1"/>
  <c r="AH18" i="7"/>
  <c r="Q16" i="12" l="1"/>
  <c r="Q37" s="1"/>
  <c r="R16"/>
  <c r="R37" s="1"/>
  <c r="S16"/>
  <c r="S37" s="1"/>
  <c r="F64"/>
  <c r="G10" s="1"/>
  <c r="G64" s="1"/>
  <c r="H10" s="1"/>
  <c r="H64" s="1"/>
  <c r="I10" s="1"/>
  <c r="I64" s="1"/>
  <c r="J10" s="1"/>
  <c r="J64" s="1"/>
  <c r="K10" s="1"/>
  <c r="K64" s="1"/>
  <c r="L10" s="1"/>
  <c r="L64" s="1"/>
  <c r="M10" s="1"/>
  <c r="M64" s="1"/>
  <c r="N10" s="1"/>
  <c r="N64" s="1"/>
  <c r="O10" s="1"/>
  <c r="O64" s="1"/>
  <c r="D20" i="14" s="1"/>
  <c r="AM10" i="20"/>
  <c r="AM27" i="6" s="1"/>
  <c r="AM12" i="20"/>
  <c r="AM29" i="6" s="1"/>
  <c r="AM14" i="20"/>
  <c r="AM31" i="6" s="1"/>
  <c r="AM16" i="20"/>
  <c r="AM33" i="6" s="1"/>
  <c r="AM9" i="20"/>
  <c r="AM26" i="6" s="1"/>
  <c r="AM11" i="20"/>
  <c r="AM28" i="6" s="1"/>
  <c r="AM13" i="20"/>
  <c r="AM30" i="6" s="1"/>
  <c r="AM15" i="20"/>
  <c r="AM32" i="6" s="1"/>
  <c r="AH19" i="7"/>
  <c r="AH41" i="12"/>
  <c r="AI42" i="8"/>
  <c r="AI41"/>
  <c r="AI47"/>
  <c r="AI45"/>
  <c r="AI44"/>
  <c r="AI46"/>
  <c r="AI40"/>
  <c r="AI43"/>
  <c r="AK19" i="20"/>
  <c r="AK14" i="12"/>
  <c r="AL31" i="8"/>
  <c r="AL26"/>
  <c r="AL30"/>
  <c r="AL28"/>
  <c r="AL25"/>
  <c r="AL32"/>
  <c r="AL29"/>
  <c r="AL27"/>
  <c r="AL18" i="20"/>
  <c r="AJ9" i="7"/>
  <c r="AJ11" i="6" s="1"/>
  <c r="AJ10" i="7"/>
  <c r="AJ12" i="6" s="1"/>
  <c r="AJ11" i="7"/>
  <c r="AJ13" i="6" s="1"/>
  <c r="AJ12" i="7"/>
  <c r="AJ14" i="6" s="1"/>
  <c r="AJ13" i="7"/>
  <c r="AJ15" i="6" s="1"/>
  <c r="AJ14" i="7"/>
  <c r="AJ16" i="6" s="1"/>
  <c r="AJ15" i="7"/>
  <c r="AJ17" i="6" s="1"/>
  <c r="AJ16" i="7"/>
  <c r="AJ18" i="6" s="1"/>
  <c r="S42"/>
  <c r="S10" i="8" s="1"/>
  <c r="S44" i="6"/>
  <c r="S12" i="8" s="1"/>
  <c r="T45" i="6"/>
  <c r="T13" i="8" s="1"/>
  <c r="U43" i="6"/>
  <c r="U11" i="8" s="1"/>
  <c r="D29" i="10"/>
  <c r="D33" s="1"/>
  <c r="D26"/>
  <c r="AH32" i="7"/>
  <c r="AH33" s="1"/>
  <c r="AI18"/>
  <c r="S49" i="8"/>
  <c r="S18" s="1"/>
  <c r="T48" i="6"/>
  <c r="T16" i="8" s="1"/>
  <c r="AE34"/>
  <c r="R49"/>
  <c r="R18" s="1"/>
  <c r="AG35" i="6"/>
  <c r="AG15" i="12" s="1"/>
  <c r="AH44" s="1"/>
  <c r="S41" i="6"/>
  <c r="S9" i="8" s="1"/>
  <c r="S43" i="12"/>
  <c r="T16" l="1"/>
  <c r="T37" s="1"/>
  <c r="AN9" i="20"/>
  <c r="AN26" i="6" s="1"/>
  <c r="AN11" i="20"/>
  <c r="AN28" i="6" s="1"/>
  <c r="AN13" i="20"/>
  <c r="AN30" i="6" s="1"/>
  <c r="AN15" i="20"/>
  <c r="AN32" i="6" s="1"/>
  <c r="AN10" i="20"/>
  <c r="AN27" i="6" s="1"/>
  <c r="AN12" i="20"/>
  <c r="AN29" i="6" s="1"/>
  <c r="AN14" i="20"/>
  <c r="AN31" i="6" s="1"/>
  <c r="AN16" i="20"/>
  <c r="AN33" i="6" s="1"/>
  <c r="AJ40" i="8"/>
  <c r="AJ44"/>
  <c r="AJ47"/>
  <c r="AJ42"/>
  <c r="AI19" i="7"/>
  <c r="AI41" i="12"/>
  <c r="AJ43" i="8"/>
  <c r="AJ46"/>
  <c r="AJ45"/>
  <c r="AJ41"/>
  <c r="AM29"/>
  <c r="AM25"/>
  <c r="AM30"/>
  <c r="AM31"/>
  <c r="AL19" i="20"/>
  <c r="AL14" i="12"/>
  <c r="AM27" i="8"/>
  <c r="AM32"/>
  <c r="AM28"/>
  <c r="AM26"/>
  <c r="AM18" i="20"/>
  <c r="AM14" i="12" s="1"/>
  <c r="AK9" i="7"/>
  <c r="AK11" i="6" s="1"/>
  <c r="AK10" i="7"/>
  <c r="AK12" i="6" s="1"/>
  <c r="AK11" i="7"/>
  <c r="AK13" i="6" s="1"/>
  <c r="AK12" i="7"/>
  <c r="AK14" i="6" s="1"/>
  <c r="AK13" i="7"/>
  <c r="AK15" i="6" s="1"/>
  <c r="AK14" i="7"/>
  <c r="AK16" i="6" s="1"/>
  <c r="AK15" i="7"/>
  <c r="AK17" i="6" s="1"/>
  <c r="AK16" i="7"/>
  <c r="AK18" i="6" s="1"/>
  <c r="AJ32" i="7"/>
  <c r="E32" i="10"/>
  <c r="U48" i="6"/>
  <c r="U16" i="8" s="1"/>
  <c r="T44" i="6"/>
  <c r="T12" i="8" s="1"/>
  <c r="D30" i="10"/>
  <c r="P10" i="12"/>
  <c r="AI32" i="7"/>
  <c r="AI33" s="1"/>
  <c r="D22" i="14"/>
  <c r="D24" s="1"/>
  <c r="AF34" i="8"/>
  <c r="AH35" i="6"/>
  <c r="AH15" i="12" s="1"/>
  <c r="AI44" s="1"/>
  <c r="AJ18" i="7"/>
  <c r="D23" i="19" l="1"/>
  <c r="AO10" i="20"/>
  <c r="AO27" i="6" s="1"/>
  <c r="AO12" i="20"/>
  <c r="AO29" i="6" s="1"/>
  <c r="AO14" i="20"/>
  <c r="AO31" i="6" s="1"/>
  <c r="AO16" i="20"/>
  <c r="AO33" i="6" s="1"/>
  <c r="AO9" i="20"/>
  <c r="AO26" i="6" s="1"/>
  <c r="AO11" i="20"/>
  <c r="AO28" i="6" s="1"/>
  <c r="AO13" i="20"/>
  <c r="AO30" i="6" s="1"/>
  <c r="AO15" i="20"/>
  <c r="AO32" i="6" s="1"/>
  <c r="AJ19" i="7"/>
  <c r="AJ41" i="12"/>
  <c r="AK45" i="8"/>
  <c r="AK43"/>
  <c r="AK47"/>
  <c r="AK40"/>
  <c r="AK41"/>
  <c r="AK46"/>
  <c r="AK42"/>
  <c r="AK44"/>
  <c r="AM19" i="20"/>
  <c r="AN28" i="8"/>
  <c r="AN27"/>
  <c r="AN30"/>
  <c r="AN29"/>
  <c r="AN26"/>
  <c r="AN32"/>
  <c r="AN31"/>
  <c r="AN25"/>
  <c r="D34" i="10"/>
  <c r="D22" i="19" s="1"/>
  <c r="D24" s="1"/>
  <c r="D26" s="1"/>
  <c r="D28" s="1"/>
  <c r="E27" s="1"/>
  <c r="AN18" i="20"/>
  <c r="H21" i="14"/>
  <c r="AL9" i="7"/>
  <c r="AL11" i="6" s="1"/>
  <c r="AL10" i="7"/>
  <c r="AL12" i="6" s="1"/>
  <c r="AL11" i="7"/>
  <c r="AL13" i="6" s="1"/>
  <c r="AL12" i="7"/>
  <c r="AL14" i="6" s="1"/>
  <c r="AL13" i="7"/>
  <c r="AL15" i="6" s="1"/>
  <c r="AL14" i="7"/>
  <c r="AL16" i="6" s="1"/>
  <c r="AL15" i="7"/>
  <c r="AL17" i="6" s="1"/>
  <c r="AL16" i="7"/>
  <c r="AL18" i="6" s="1"/>
  <c r="U45"/>
  <c r="U13" i="8" s="1"/>
  <c r="AJ33" i="7"/>
  <c r="U46" i="6"/>
  <c r="U14" i="8" s="1"/>
  <c r="AK18" i="7"/>
  <c r="AG34" i="8"/>
  <c r="AI35" i="6"/>
  <c r="AI15" i="12" s="1"/>
  <c r="AJ44" s="1"/>
  <c r="U47" i="6"/>
  <c r="U15" i="8" s="1"/>
  <c r="F11" i="1" l="1"/>
  <c r="F9"/>
  <c r="AP9" i="20"/>
  <c r="AP26" i="6" s="1"/>
  <c r="AP11" i="20"/>
  <c r="AP28" i="6" s="1"/>
  <c r="AP13" i="20"/>
  <c r="AP30" i="6" s="1"/>
  <c r="AP15" i="20"/>
  <c r="AP32" i="6" s="1"/>
  <c r="AP10" i="20"/>
  <c r="AP27" i="6" s="1"/>
  <c r="AP12" i="20"/>
  <c r="AP29" i="6" s="1"/>
  <c r="AP14" i="20"/>
  <c r="AP31" i="6" s="1"/>
  <c r="AP16" i="20"/>
  <c r="AP33" i="6" s="1"/>
  <c r="AK19" i="7"/>
  <c r="AK41" i="12"/>
  <c r="AL42" i="8"/>
  <c r="AL41"/>
  <c r="AL47"/>
  <c r="AL45"/>
  <c r="AL44"/>
  <c r="AL46"/>
  <c r="AL40"/>
  <c r="AL43"/>
  <c r="AN19" i="20"/>
  <c r="AN14" i="12"/>
  <c r="F17" i="1"/>
  <c r="F18"/>
  <c r="F14"/>
  <c r="AO25" i="8"/>
  <c r="AO32"/>
  <c r="AO29"/>
  <c r="AO27"/>
  <c r="AO31"/>
  <c r="AO26"/>
  <c r="AO30"/>
  <c r="AO28"/>
  <c r="AO18" i="20"/>
  <c r="AM9" i="7"/>
  <c r="AM11" i="6" s="1"/>
  <c r="AM10" i="7"/>
  <c r="AM12" i="6" s="1"/>
  <c r="AM11" i="7"/>
  <c r="AM13" i="6" s="1"/>
  <c r="AM12" i="7"/>
  <c r="AM14" i="6" s="1"/>
  <c r="AM13" i="7"/>
  <c r="AM15" i="6" s="1"/>
  <c r="AM14" i="7"/>
  <c r="AM16" i="6" s="1"/>
  <c r="AM15" i="7"/>
  <c r="AM17" i="6" s="1"/>
  <c r="AM16" i="7"/>
  <c r="AM18" i="6" s="1"/>
  <c r="T42"/>
  <c r="T10" i="8" s="1"/>
  <c r="V47" i="6"/>
  <c r="V15" i="8" s="1"/>
  <c r="V43" i="6"/>
  <c r="V11" i="8" s="1"/>
  <c r="V46" i="6"/>
  <c r="V14" i="8" s="1"/>
  <c r="D35" i="10"/>
  <c r="H14" i="14"/>
  <c r="H15" s="1"/>
  <c r="AK32" i="7"/>
  <c r="AK33" s="1"/>
  <c r="AL18"/>
  <c r="T41" i="6"/>
  <c r="T9" i="8" s="1"/>
  <c r="T49"/>
  <c r="T18" s="1"/>
  <c r="AJ35" i="6"/>
  <c r="AJ15" i="12" s="1"/>
  <c r="AK44" s="1"/>
  <c r="AH34" i="8"/>
  <c r="AI9" i="1" l="1"/>
  <c r="AR9"/>
  <c r="AL9"/>
  <c r="AM9"/>
  <c r="AP9"/>
  <c r="AJ9"/>
  <c r="AO9"/>
  <c r="AK9"/>
  <c r="AS9"/>
  <c r="AQ9"/>
  <c r="AN9"/>
  <c r="AH9"/>
  <c r="AQ10" i="20"/>
  <c r="AQ27" i="6" s="1"/>
  <c r="AQ12" i="20"/>
  <c r="AQ29" i="6" s="1"/>
  <c r="AQ14" i="20"/>
  <c r="AQ31" i="6" s="1"/>
  <c r="AQ16" i="20"/>
  <c r="AQ33" i="6" s="1"/>
  <c r="AQ9" i="20"/>
  <c r="AQ26" i="6" s="1"/>
  <c r="AQ11" i="20"/>
  <c r="AQ28" i="6" s="1"/>
  <c r="AQ13" i="20"/>
  <c r="AQ30" i="6" s="1"/>
  <c r="AQ15" i="20"/>
  <c r="AQ32" i="6" s="1"/>
  <c r="AM40" i="8"/>
  <c r="AM44"/>
  <c r="AM47"/>
  <c r="AM42"/>
  <c r="AL19" i="7"/>
  <c r="AL41" i="12"/>
  <c r="AM43" i="8"/>
  <c r="AM46"/>
  <c r="AM45"/>
  <c r="AM41"/>
  <c r="AP30"/>
  <c r="AP31"/>
  <c r="AP29"/>
  <c r="AP25"/>
  <c r="AO19" i="20"/>
  <c r="AO14" i="12"/>
  <c r="AP28" i="8"/>
  <c r="AP26"/>
  <c r="AP27"/>
  <c r="AP32"/>
  <c r="AP18" i="20"/>
  <c r="AN9" i="7"/>
  <c r="AN11" i="6" s="1"/>
  <c r="AN10" i="7"/>
  <c r="AN12" i="6" s="1"/>
  <c r="AN11" i="7"/>
  <c r="AN13" i="6" s="1"/>
  <c r="AN12" i="7"/>
  <c r="AN14" i="6" s="1"/>
  <c r="AN13" i="7"/>
  <c r="AN15" i="6" s="1"/>
  <c r="AN14" i="7"/>
  <c r="AN16" i="6" s="1"/>
  <c r="AN15" i="7"/>
  <c r="AN17" i="6" s="1"/>
  <c r="AN16" i="7"/>
  <c r="AN18" i="6" s="1"/>
  <c r="T43" i="12"/>
  <c r="U42" i="6"/>
  <c r="U10" i="8" s="1"/>
  <c r="W43" i="6"/>
  <c r="W11" i="8" s="1"/>
  <c r="V45" i="6"/>
  <c r="V13" i="8" s="1"/>
  <c r="H22" i="14"/>
  <c r="H24" s="1"/>
  <c r="AL32" i="7"/>
  <c r="AL33" s="1"/>
  <c r="AI34" i="8"/>
  <c r="V48" i="6"/>
  <c r="V16" i="8" s="1"/>
  <c r="AK35" i="6"/>
  <c r="AK15" i="12" s="1"/>
  <c r="AL44" s="1"/>
  <c r="U44" i="6"/>
  <c r="U12" i="8" s="1"/>
  <c r="AM18" i="7"/>
  <c r="U41" i="6"/>
  <c r="U9" i="8" s="1"/>
  <c r="U16" i="12" l="1"/>
  <c r="U37" s="1"/>
  <c r="AR9" i="20"/>
  <c r="AR26" i="6" s="1"/>
  <c r="AR11" i="20"/>
  <c r="AR28" i="6" s="1"/>
  <c r="AR13" i="20"/>
  <c r="AR30" i="6" s="1"/>
  <c r="AR15" i="20"/>
  <c r="AR32" i="6" s="1"/>
  <c r="AR10" i="20"/>
  <c r="AR27" i="6" s="1"/>
  <c r="AR12" i="20"/>
  <c r="AR29" i="6" s="1"/>
  <c r="AR14" i="20"/>
  <c r="AR31" i="6" s="1"/>
  <c r="AR16" i="20"/>
  <c r="AR33" i="6" s="1"/>
  <c r="AM19" i="7"/>
  <c r="AM41" i="12"/>
  <c r="AN45" i="8"/>
  <c r="AN43"/>
  <c r="AN47"/>
  <c r="AN40"/>
  <c r="AN41"/>
  <c r="AN46"/>
  <c r="AN42"/>
  <c r="AN44"/>
  <c r="AQ27"/>
  <c r="AQ28"/>
  <c r="AQ29"/>
  <c r="AQ30"/>
  <c r="AP19" i="20"/>
  <c r="AP14" i="12"/>
  <c r="AQ32" i="8"/>
  <c r="AQ26"/>
  <c r="AQ25"/>
  <c r="AQ31"/>
  <c r="AQ18" i="20"/>
  <c r="AO9" i="7"/>
  <c r="AO11" i="6" s="1"/>
  <c r="AO10" i="7"/>
  <c r="AO12" i="6" s="1"/>
  <c r="AO11" i="7"/>
  <c r="AO13" i="6" s="1"/>
  <c r="AO12" i="7"/>
  <c r="AO14" i="6" s="1"/>
  <c r="AO13" i="7"/>
  <c r="AO15" i="6" s="1"/>
  <c r="AO14" i="7"/>
  <c r="AO16" i="6" s="1"/>
  <c r="AO15" i="7"/>
  <c r="AO17" i="6" s="1"/>
  <c r="AO16" i="7"/>
  <c r="AO18" i="6" s="1"/>
  <c r="W48"/>
  <c r="W16" i="8" s="1"/>
  <c r="V44" i="6"/>
  <c r="V12" i="8" s="1"/>
  <c r="W47" i="6"/>
  <c r="W15" i="8" s="1"/>
  <c r="U43" i="12"/>
  <c r="U49" i="8"/>
  <c r="U18" s="1"/>
  <c r="AN18" i="7"/>
  <c r="AL35" i="6"/>
  <c r="AL15" i="12" s="1"/>
  <c r="AM44" s="1"/>
  <c r="AM32" i="7"/>
  <c r="AM33" s="1"/>
  <c r="F10" i="10" s="1"/>
  <c r="AJ34" i="8"/>
  <c r="V16" i="12" l="1"/>
  <c r="V37" s="1"/>
  <c r="AS10" i="20"/>
  <c r="AS27" i="6" s="1"/>
  <c r="AS12" i="20"/>
  <c r="AS29" i="6" s="1"/>
  <c r="AS14" i="20"/>
  <c r="AS31" i="6" s="1"/>
  <c r="AS16" i="20"/>
  <c r="AS33" i="6" s="1"/>
  <c r="AS9" i="20"/>
  <c r="AS26" i="6" s="1"/>
  <c r="AS11" i="20"/>
  <c r="AS28" i="6" s="1"/>
  <c r="AS13" i="20"/>
  <c r="AS30" i="6" s="1"/>
  <c r="AS15" i="20"/>
  <c r="AS32" i="6" s="1"/>
  <c r="AO42" i="8"/>
  <c r="AO41"/>
  <c r="AO47"/>
  <c r="AO45"/>
  <c r="AN19" i="7"/>
  <c r="AN41" i="12"/>
  <c r="AR30" i="8"/>
  <c r="AO44"/>
  <c r="AO46"/>
  <c r="AO40"/>
  <c r="AO43"/>
  <c r="AQ19" i="20"/>
  <c r="AQ14" i="12"/>
  <c r="AR25" i="8"/>
  <c r="AR32"/>
  <c r="AR29"/>
  <c r="AR27"/>
  <c r="AR31"/>
  <c r="AR26"/>
  <c r="AR28"/>
  <c r="AR18" i="20"/>
  <c r="AR14" i="12" s="1"/>
  <c r="AP9" i="7"/>
  <c r="AP11" i="6" s="1"/>
  <c r="AP10" i="7"/>
  <c r="AP12" i="6" s="1"/>
  <c r="AP11" i="7"/>
  <c r="AP13" i="6" s="1"/>
  <c r="AP12" i="7"/>
  <c r="AP14" i="6" s="1"/>
  <c r="AP13" i="7"/>
  <c r="AP15" i="6" s="1"/>
  <c r="AP14" i="7"/>
  <c r="AP16" i="6" s="1"/>
  <c r="AP15" i="7"/>
  <c r="AP17" i="6" s="1"/>
  <c r="AP16" i="7"/>
  <c r="AP18" i="6" s="1"/>
  <c r="W46"/>
  <c r="W14" i="8" s="1"/>
  <c r="AK34"/>
  <c r="AO18" i="7"/>
  <c r="AM35" i="6"/>
  <c r="AN32" i="7"/>
  <c r="AN33" s="1"/>
  <c r="AT9" i="20" l="1"/>
  <c r="AT26" i="6" s="1"/>
  <c r="AT11" i="20"/>
  <c r="AT28" i="6" s="1"/>
  <c r="AT13" i="20"/>
  <c r="AT30" i="6" s="1"/>
  <c r="AT15" i="20"/>
  <c r="AT32" i="6" s="1"/>
  <c r="AT10" i="20"/>
  <c r="AT27" i="6" s="1"/>
  <c r="AT12" i="20"/>
  <c r="AT29" i="6" s="1"/>
  <c r="AT14" i="20"/>
  <c r="AT31" i="6" s="1"/>
  <c r="AT16" i="20"/>
  <c r="AT33" i="6" s="1"/>
  <c r="AR19" i="20"/>
  <c r="AP45" i="8"/>
  <c r="AP41"/>
  <c r="AO19" i="7"/>
  <c r="AO41" i="12"/>
  <c r="AP40" i="8"/>
  <c r="AP44"/>
  <c r="AP43"/>
  <c r="AP46"/>
  <c r="AP47"/>
  <c r="AP42"/>
  <c r="AS30"/>
  <c r="AS31"/>
  <c r="AS29"/>
  <c r="AS25"/>
  <c r="AS28"/>
  <c r="AS26"/>
  <c r="AS27"/>
  <c r="AS32"/>
  <c r="AS18" i="20"/>
  <c r="AS14" i="12" s="1"/>
  <c r="AQ9" i="7"/>
  <c r="AQ11" i="6" s="1"/>
  <c r="AQ10" i="7"/>
  <c r="AQ12" i="6" s="1"/>
  <c r="AQ11" i="7"/>
  <c r="AQ13" i="6" s="1"/>
  <c r="AQ12" i="7"/>
  <c r="AQ14" i="6" s="1"/>
  <c r="AQ13" i="7"/>
  <c r="AQ15" i="6" s="1"/>
  <c r="AQ14" i="7"/>
  <c r="AQ16" i="6" s="1"/>
  <c r="AQ15" i="7"/>
  <c r="AQ17" i="6" s="1"/>
  <c r="AQ16" i="7"/>
  <c r="AQ18" i="6" s="1"/>
  <c r="X46"/>
  <c r="X14" i="8" s="1"/>
  <c r="W45" i="6"/>
  <c r="W13" i="8" s="1"/>
  <c r="V20" i="14"/>
  <c r="AM15" i="12"/>
  <c r="AN44" s="1"/>
  <c r="X43" i="6"/>
  <c r="X11" i="8" s="1"/>
  <c r="AN35" i="6"/>
  <c r="AN15" i="12" s="1"/>
  <c r="AO44" s="1"/>
  <c r="V42" i="6"/>
  <c r="V10" i="8" s="1"/>
  <c r="AP18" i="7"/>
  <c r="V41" i="6"/>
  <c r="V9" i="8" s="1"/>
  <c r="AL34"/>
  <c r="AO32" i="7"/>
  <c r="AO33" s="1"/>
  <c r="AS19" i="20" l="1"/>
  <c r="AU10"/>
  <c r="AU27" i="6" s="1"/>
  <c r="AU12" i="20"/>
  <c r="AU29" i="6" s="1"/>
  <c r="AU14" i="20"/>
  <c r="AU31" i="6" s="1"/>
  <c r="AU16" i="20"/>
  <c r="AU33" i="6" s="1"/>
  <c r="AU9" i="20"/>
  <c r="AU26" i="6" s="1"/>
  <c r="AU11" i="20"/>
  <c r="AU28" i="6" s="1"/>
  <c r="AU13" i="20"/>
  <c r="AU30" i="6" s="1"/>
  <c r="AU15" i="20"/>
  <c r="AU32" i="6" s="1"/>
  <c r="AP19" i="7"/>
  <c r="AP41" i="12"/>
  <c r="AQ47" i="8"/>
  <c r="AQ43"/>
  <c r="AQ45"/>
  <c r="AQ40"/>
  <c r="AQ42"/>
  <c r="AQ46"/>
  <c r="AQ41"/>
  <c r="AQ44"/>
  <c r="AT27"/>
  <c r="AT28"/>
  <c r="AT29"/>
  <c r="AT30"/>
  <c r="AT32"/>
  <c r="AT26"/>
  <c r="AT25"/>
  <c r="AT31"/>
  <c r="AT18" i="20"/>
  <c r="AN11" i="1"/>
  <c r="AR9" i="7"/>
  <c r="AR11" i="6" s="1"/>
  <c r="AR10" i="7"/>
  <c r="AR12" i="6" s="1"/>
  <c r="AR11" i="7"/>
  <c r="AR13" i="6" s="1"/>
  <c r="AR12" i="7"/>
  <c r="AR14" i="6" s="1"/>
  <c r="AR13" i="7"/>
  <c r="AR15" i="6" s="1"/>
  <c r="AR14" i="7"/>
  <c r="AR16" i="6" s="1"/>
  <c r="AR15" i="7"/>
  <c r="AR17" i="6" s="1"/>
  <c r="AR16" i="7"/>
  <c r="AR18" i="6" s="1"/>
  <c r="X47"/>
  <c r="X15" i="8" s="1"/>
  <c r="Y43" i="6"/>
  <c r="Y11" i="8" s="1"/>
  <c r="X45" i="6"/>
  <c r="X13" i="8" s="1"/>
  <c r="W44" i="6"/>
  <c r="W12" i="8" s="1"/>
  <c r="W42" i="6"/>
  <c r="W10" i="8" s="1"/>
  <c r="AN18" i="1"/>
  <c r="V43" i="12"/>
  <c r="V49" i="8"/>
  <c r="V18" s="1"/>
  <c r="AN17" i="1"/>
  <c r="AK17"/>
  <c r="AS17"/>
  <c r="AL17"/>
  <c r="AI17"/>
  <c r="AQ17"/>
  <c r="AJ17"/>
  <c r="AR17"/>
  <c r="AO17"/>
  <c r="AH17"/>
  <c r="AP17"/>
  <c r="AM17"/>
  <c r="AQ18" i="7"/>
  <c r="AM34" i="8"/>
  <c r="R18" i="14" s="1"/>
  <c r="F11" i="18"/>
  <c r="X48" i="6"/>
  <c r="X16" i="8" s="1"/>
  <c r="AO35" i="6"/>
  <c r="AO15" i="12" s="1"/>
  <c r="AP44" s="1"/>
  <c r="W41" i="6"/>
  <c r="W9" i="8" s="1"/>
  <c r="AO18" i="1"/>
  <c r="AN14"/>
  <c r="AK14"/>
  <c r="AS14"/>
  <c r="AL14"/>
  <c r="AI14"/>
  <c r="AQ14"/>
  <c r="AJ14"/>
  <c r="AR14"/>
  <c r="AO14"/>
  <c r="AH14"/>
  <c r="AP14"/>
  <c r="AM14"/>
  <c r="AP32" i="7"/>
  <c r="AP33" s="1"/>
  <c r="W16" i="12" l="1"/>
  <c r="W37" s="1"/>
  <c r="AV9" i="20"/>
  <c r="AV26" i="6" s="1"/>
  <c r="AV11" i="20"/>
  <c r="AV28" i="6" s="1"/>
  <c r="AV13" i="20"/>
  <c r="AV30" i="6" s="1"/>
  <c r="AV15" i="20"/>
  <c r="AV32" i="6" s="1"/>
  <c r="AV10" i="20"/>
  <c r="AV27" i="6" s="1"/>
  <c r="AV12" i="20"/>
  <c r="AV29" i="6" s="1"/>
  <c r="AV14" i="20"/>
  <c r="AV31" i="6" s="1"/>
  <c r="AV16" i="20"/>
  <c r="AV33" i="6" s="1"/>
  <c r="AR41" i="8"/>
  <c r="AR42"/>
  <c r="AR45"/>
  <c r="AR47"/>
  <c r="AQ19" i="7"/>
  <c r="AQ41" i="12"/>
  <c r="AU31" i="8"/>
  <c r="AR44"/>
  <c r="AR46"/>
  <c r="AR40"/>
  <c r="AR43"/>
  <c r="AU25"/>
  <c r="AU32"/>
  <c r="AU29"/>
  <c r="AU27"/>
  <c r="AT19" i="20"/>
  <c r="AT14" i="12"/>
  <c r="AU26" i="8"/>
  <c r="AU30"/>
  <c r="AU28"/>
  <c r="AR11" i="1"/>
  <c r="AM11"/>
  <c r="AL11"/>
  <c r="AU18" i="20"/>
  <c r="AH11" i="1"/>
  <c r="AQ11"/>
  <c r="AK11"/>
  <c r="AP11"/>
  <c r="AO11"/>
  <c r="AO29" s="1"/>
  <c r="AJ11"/>
  <c r="AI11"/>
  <c r="AS11"/>
  <c r="F29"/>
  <c r="F14" i="10" s="1"/>
  <c r="AS9" i="7"/>
  <c r="AS11" i="6" s="1"/>
  <c r="AS10" i="7"/>
  <c r="AS12" i="6" s="1"/>
  <c r="AS11" i="7"/>
  <c r="AS13" i="6" s="1"/>
  <c r="AS12" i="7"/>
  <c r="AS14" i="6" s="1"/>
  <c r="AS13" i="7"/>
  <c r="AS15" i="6" s="1"/>
  <c r="AS14" i="7"/>
  <c r="AS16" i="6" s="1"/>
  <c r="AS15" i="7"/>
  <c r="AS17" i="6" s="1"/>
  <c r="AS16" i="7"/>
  <c r="AS18" i="6" s="1"/>
  <c r="AI18" i="1"/>
  <c r="AP18"/>
  <c r="AJ18"/>
  <c r="AS18"/>
  <c r="AM18"/>
  <c r="AH18"/>
  <c r="AR18"/>
  <c r="AQ18"/>
  <c r="AL18"/>
  <c r="AK18"/>
  <c r="Y48" i="6"/>
  <c r="Y16" i="8" s="1"/>
  <c r="X44" i="6"/>
  <c r="X12" i="8" s="1"/>
  <c r="Y47" i="6"/>
  <c r="Y15" i="8" s="1"/>
  <c r="W43" i="12"/>
  <c r="AN34" i="8"/>
  <c r="AP35" i="6"/>
  <c r="AP15" i="12" s="1"/>
  <c r="AQ44" s="1"/>
  <c r="W49" i="8"/>
  <c r="W18" s="1"/>
  <c r="AR18" i="7"/>
  <c r="AQ32"/>
  <c r="AQ33" s="1"/>
  <c r="AN29" i="1"/>
  <c r="X16" i="12" l="1"/>
  <c r="X37" s="1"/>
  <c r="AH20" i="6"/>
  <c r="AH50" s="1"/>
  <c r="AI20"/>
  <c r="AI50" s="1"/>
  <c r="AL29" i="1"/>
  <c r="AR29"/>
  <c r="AW10" i="20"/>
  <c r="AW27" i="6" s="1"/>
  <c r="AW12" i="20"/>
  <c r="AW29" i="6" s="1"/>
  <c r="AW14" i="20"/>
  <c r="AW31" i="6" s="1"/>
  <c r="AW16" i="20"/>
  <c r="AW33" i="6" s="1"/>
  <c r="AW9" i="20"/>
  <c r="AW26" i="6" s="1"/>
  <c r="AW11" i="20"/>
  <c r="AW28" i="6" s="1"/>
  <c r="AW13" i="20"/>
  <c r="AW30" i="6" s="1"/>
  <c r="AW15" i="20"/>
  <c r="AW32" i="6" s="1"/>
  <c r="AS43" i="8"/>
  <c r="AS46"/>
  <c r="AS45"/>
  <c r="AS41"/>
  <c r="AR19" i="7"/>
  <c r="AR41" i="12"/>
  <c r="AS40" i="8"/>
  <c r="AS44"/>
  <c r="AS47"/>
  <c r="AS42"/>
  <c r="AV30"/>
  <c r="AV31"/>
  <c r="AV29"/>
  <c r="AV25"/>
  <c r="AU19" i="20"/>
  <c r="AU14" i="12"/>
  <c r="AV28" i="8"/>
  <c r="AV26"/>
  <c r="AV27"/>
  <c r="AV32"/>
  <c r="AJ29" i="1"/>
  <c r="AD42" i="12" s="1"/>
  <c r="AM29" i="1"/>
  <c r="AS29"/>
  <c r="AP29"/>
  <c r="AV18" i="20"/>
  <c r="AI29" i="1"/>
  <c r="AH42" i="12"/>
  <c r="AI42"/>
  <c r="AQ29" i="1"/>
  <c r="AK29"/>
  <c r="AH29"/>
  <c r="AT9" i="7"/>
  <c r="AT11" i="6" s="1"/>
  <c r="AT10" i="7"/>
  <c r="AT12" i="6" s="1"/>
  <c r="AT11" i="7"/>
  <c r="AT13" i="6" s="1"/>
  <c r="AT12" i="7"/>
  <c r="AT14" i="6" s="1"/>
  <c r="AT13" i="7"/>
  <c r="AT15" i="6" s="1"/>
  <c r="AT14" i="7"/>
  <c r="AT16" i="6" s="1"/>
  <c r="AT15" i="7"/>
  <c r="AT17" i="6" s="1"/>
  <c r="AT16" i="7"/>
  <c r="AT18" i="6" s="1"/>
  <c r="Y46"/>
  <c r="Y14" i="8" s="1"/>
  <c r="Y45" i="6"/>
  <c r="Y13" i="8" s="1"/>
  <c r="AQ35" i="6"/>
  <c r="AQ15" i="12" s="1"/>
  <c r="AR44" s="1"/>
  <c r="AO34" i="8"/>
  <c r="AR32" i="7"/>
  <c r="AR33" s="1"/>
  <c r="AS18"/>
  <c r="AE20" i="6" l="1"/>
  <c r="AE50" s="1"/>
  <c r="AJ20"/>
  <c r="AJ50" s="1"/>
  <c r="AG20"/>
  <c r="AG50" s="1"/>
  <c r="AL20"/>
  <c r="AL50" s="1"/>
  <c r="AB20"/>
  <c r="AB50" s="1"/>
  <c r="AK20"/>
  <c r="AK50" s="1"/>
  <c r="AC20"/>
  <c r="AC50" s="1"/>
  <c r="AM20"/>
  <c r="AM50" s="1"/>
  <c r="AD20"/>
  <c r="AD50" s="1"/>
  <c r="AF20"/>
  <c r="AF50" s="1"/>
  <c r="AL42" i="12"/>
  <c r="AF42"/>
  <c r="AM42"/>
  <c r="AX9" i="20"/>
  <c r="AX26" i="6" s="1"/>
  <c r="AX11" i="20"/>
  <c r="AX28" i="6" s="1"/>
  <c r="AX13" i="20"/>
  <c r="AX30" i="6" s="1"/>
  <c r="AX15" i="20"/>
  <c r="AX32" i="6" s="1"/>
  <c r="AX10" i="20"/>
  <c r="AX27" i="6" s="1"/>
  <c r="AX12" i="20"/>
  <c r="AX29" i="6" s="1"/>
  <c r="AX14" i="20"/>
  <c r="AX31" i="6" s="1"/>
  <c r="AX16" i="20"/>
  <c r="AX33" i="6" s="1"/>
  <c r="AS19" i="7"/>
  <c r="AS41" i="12"/>
  <c r="AT47" i="8"/>
  <c r="AT40"/>
  <c r="AT45"/>
  <c r="AT43"/>
  <c r="AT42"/>
  <c r="AT44"/>
  <c r="AT41"/>
  <c r="AT46"/>
  <c r="AV19" i="20"/>
  <c r="AV14" i="12"/>
  <c r="AW27" i="8"/>
  <c r="AW28"/>
  <c r="AW29"/>
  <c r="AW30"/>
  <c r="AW32"/>
  <c r="AW26"/>
  <c r="AW25"/>
  <c r="AW31"/>
  <c r="AG42" i="12"/>
  <c r="AJ42"/>
  <c r="AW18" i="20"/>
  <c r="AC42" i="12"/>
  <c r="AB42"/>
  <c r="AE42"/>
  <c r="AK42"/>
  <c r="AU9" i="7"/>
  <c r="AU11" i="6" s="1"/>
  <c r="AU10" i="7"/>
  <c r="AU12" i="6" s="1"/>
  <c r="AU11" i="7"/>
  <c r="AU13" i="6" s="1"/>
  <c r="AU12" i="7"/>
  <c r="AU14" i="6" s="1"/>
  <c r="AU13" i="7"/>
  <c r="AU15" i="6" s="1"/>
  <c r="AU14" i="7"/>
  <c r="AU16" i="6" s="1"/>
  <c r="AU15" i="7"/>
  <c r="AU17" i="6" s="1"/>
  <c r="AU16" i="7"/>
  <c r="AU18" i="6" s="1"/>
  <c r="Z46"/>
  <c r="Z14" i="8" s="1"/>
  <c r="Z48" i="6"/>
  <c r="Z16" i="8" s="1"/>
  <c r="AT18" i="7"/>
  <c r="X41" i="6"/>
  <c r="X9" i="8" s="1"/>
  <c r="AR35" i="6"/>
  <c r="AR15" i="12" s="1"/>
  <c r="AS44" s="1"/>
  <c r="Z43" i="6"/>
  <c r="Z11" i="8" s="1"/>
  <c r="AS32" i="7"/>
  <c r="AS33" s="1"/>
  <c r="X42" i="6"/>
  <c r="X10" i="8" s="1"/>
  <c r="AP34"/>
  <c r="AY10" i="20" l="1"/>
  <c r="AY27" i="6" s="1"/>
  <c r="AY12" i="20"/>
  <c r="AY29" i="6" s="1"/>
  <c r="AY14" i="20"/>
  <c r="AY31" i="6" s="1"/>
  <c r="AY16" i="20"/>
  <c r="AY33" i="6" s="1"/>
  <c r="AY9" i="20"/>
  <c r="AY26" i="6" s="1"/>
  <c r="AY11" i="20"/>
  <c r="AY28" i="6" s="1"/>
  <c r="AY13" i="20"/>
  <c r="AY30" i="6" s="1"/>
  <c r="AY15" i="20"/>
  <c r="AY32" i="6" s="1"/>
  <c r="AU41" i="8"/>
  <c r="AU42"/>
  <c r="AU45"/>
  <c r="AU47"/>
  <c r="AT19" i="7"/>
  <c r="AT41" i="12"/>
  <c r="AU46" i="8"/>
  <c r="AU44"/>
  <c r="AU43"/>
  <c r="AU40"/>
  <c r="AW19" i="20"/>
  <c r="AW14" i="12"/>
  <c r="AX25" i="8"/>
  <c r="AX32"/>
  <c r="AX29"/>
  <c r="AX27"/>
  <c r="AX31"/>
  <c r="AX26"/>
  <c r="AX30"/>
  <c r="AX28"/>
  <c r="AX18" i="20"/>
  <c r="AV9" i="7"/>
  <c r="AV11" i="6" s="1"/>
  <c r="AV10" i="7"/>
  <c r="AV12" i="6" s="1"/>
  <c r="AV11" i="7"/>
  <c r="AV13" i="6" s="1"/>
  <c r="AV12" i="7"/>
  <c r="AV14" i="6" s="1"/>
  <c r="AV13" i="7"/>
  <c r="AV15" i="6" s="1"/>
  <c r="AV14" i="7"/>
  <c r="AV16" i="6" s="1"/>
  <c r="AV15" i="7"/>
  <c r="AV17" i="6" s="1"/>
  <c r="AV16" i="7"/>
  <c r="AV18" i="6" s="1"/>
  <c r="AA43"/>
  <c r="AA11" i="8" s="1"/>
  <c r="Y42" i="6"/>
  <c r="Y10" i="8" s="1"/>
  <c r="Z45" i="6"/>
  <c r="Z13" i="8" s="1"/>
  <c r="Y41" i="6"/>
  <c r="Y9" i="8" s="1"/>
  <c r="AQ34"/>
  <c r="X49"/>
  <c r="X18" s="1"/>
  <c r="Z47" i="6"/>
  <c r="Z15" i="8" s="1"/>
  <c r="AS35" i="6"/>
  <c r="AS15" i="12" s="1"/>
  <c r="AT44" s="1"/>
  <c r="AU18" i="7"/>
  <c r="AT32"/>
  <c r="AT33" s="1"/>
  <c r="X43" i="12"/>
  <c r="Y44" i="6"/>
  <c r="Y12" i="8" s="1"/>
  <c r="Y16" i="12" l="1"/>
  <c r="Y37" s="1"/>
  <c r="AZ9" i="20"/>
  <c r="AZ26" i="6" s="1"/>
  <c r="AZ11" i="20"/>
  <c r="AZ28" i="6" s="1"/>
  <c r="AZ13" i="20"/>
  <c r="AZ30" i="6" s="1"/>
  <c r="AZ15" i="20"/>
  <c r="AZ32" i="6" s="1"/>
  <c r="AZ10" i="20"/>
  <c r="AZ27" i="6" s="1"/>
  <c r="AZ12" i="20"/>
  <c r="AZ29" i="6" s="1"/>
  <c r="AZ14" i="20"/>
  <c r="AZ31" i="6" s="1"/>
  <c r="AZ16" i="20"/>
  <c r="AZ33" i="6" s="1"/>
  <c r="AU19" i="7"/>
  <c r="AU41" i="12"/>
  <c r="AV43" i="8"/>
  <c r="AV46"/>
  <c r="AV45"/>
  <c r="AV41"/>
  <c r="AV40"/>
  <c r="AV44"/>
  <c r="AV47"/>
  <c r="AV42"/>
  <c r="AX19" i="20"/>
  <c r="AX14" i="12"/>
  <c r="AY30" i="8"/>
  <c r="AY31"/>
  <c r="AY29"/>
  <c r="AY25"/>
  <c r="AY28"/>
  <c r="AY26"/>
  <c r="AY27"/>
  <c r="AY32"/>
  <c r="AY18" i="20"/>
  <c r="AW9" i="7"/>
  <c r="AW11" i="6" s="1"/>
  <c r="AW10" i="7"/>
  <c r="AW12" i="6" s="1"/>
  <c r="AW11" i="7"/>
  <c r="AW13" i="6" s="1"/>
  <c r="AW12" i="7"/>
  <c r="AW14" i="6" s="1"/>
  <c r="AW13" i="7"/>
  <c r="AW15" i="6" s="1"/>
  <c r="AW14" i="7"/>
  <c r="AW16" i="6" s="1"/>
  <c r="AW15" i="7"/>
  <c r="AW17" i="6" s="1"/>
  <c r="AW16" i="7"/>
  <c r="AW18" i="6" s="1"/>
  <c r="Z44"/>
  <c r="Z12" i="8" s="1"/>
  <c r="AA46" i="6"/>
  <c r="AA14" i="8" s="1"/>
  <c r="AA47" i="6"/>
  <c r="AA15" i="8" s="1"/>
  <c r="AV18" i="7"/>
  <c r="Y49" i="8"/>
  <c r="Y18" s="1"/>
  <c r="AR34"/>
  <c r="Y43" i="12"/>
  <c r="AT35" i="6"/>
  <c r="AT15" i="12" s="1"/>
  <c r="AU44" s="1"/>
  <c r="AU32" i="7"/>
  <c r="AU33" s="1"/>
  <c r="BA10" i="20" l="1"/>
  <c r="BA27" i="6" s="1"/>
  <c r="BA12" i="20"/>
  <c r="BA29" i="6" s="1"/>
  <c r="BA14" i="20"/>
  <c r="BA31" i="6" s="1"/>
  <c r="BA16" i="20"/>
  <c r="BA33" i="6" s="1"/>
  <c r="BA9" i="20"/>
  <c r="BA26" i="6" s="1"/>
  <c r="BA11" i="20"/>
  <c r="BA28" i="6" s="1"/>
  <c r="BA13" i="20"/>
  <c r="BA30" i="6" s="1"/>
  <c r="BA15" i="20"/>
  <c r="BA32" i="6" s="1"/>
  <c r="AW47" i="8"/>
  <c r="AW40"/>
  <c r="AW45"/>
  <c r="AW43"/>
  <c r="AV19" i="7"/>
  <c r="AV41" i="12"/>
  <c r="AZ32" i="8"/>
  <c r="AW42"/>
  <c r="AW44"/>
  <c r="AW41"/>
  <c r="AW46"/>
  <c r="AY19" i="20"/>
  <c r="AY14" i="12"/>
  <c r="AZ27" i="8"/>
  <c r="AZ28"/>
  <c r="AZ29"/>
  <c r="AZ30"/>
  <c r="AZ26"/>
  <c r="AZ25"/>
  <c r="AZ31"/>
  <c r="AZ18" i="20"/>
  <c r="AX9" i="7"/>
  <c r="AX11" i="6" s="1"/>
  <c r="AX10" i="7"/>
  <c r="AX12" i="6" s="1"/>
  <c r="AX11" i="7"/>
  <c r="AX13" i="6" s="1"/>
  <c r="AX12" i="7"/>
  <c r="AX14" i="6" s="1"/>
  <c r="AX13" i="7"/>
  <c r="AX15" i="6" s="1"/>
  <c r="AX14" i="7"/>
  <c r="AX16" i="6" s="1"/>
  <c r="AX15" i="7"/>
  <c r="AX17" i="6" s="1"/>
  <c r="AX16" i="7"/>
  <c r="AX18" i="6" s="1"/>
  <c r="AA48"/>
  <c r="AA16" i="8" s="1"/>
  <c r="Z42" i="6"/>
  <c r="Z10" i="8" s="1"/>
  <c r="Z16" i="12"/>
  <c r="Z37" s="1"/>
  <c r="AV32" i="7"/>
  <c r="AV33" s="1"/>
  <c r="AS34" i="8"/>
  <c r="AU35" i="6"/>
  <c r="AU15" i="12" s="1"/>
  <c r="AV44" s="1"/>
  <c r="AW18" i="7"/>
  <c r="G11" i="1" l="1"/>
  <c r="G9"/>
  <c r="BB9" i="20"/>
  <c r="BB26" i="6" s="1"/>
  <c r="BB11" i="20"/>
  <c r="BB28" i="6" s="1"/>
  <c r="BB13" i="20"/>
  <c r="BB30" i="6" s="1"/>
  <c r="BB15" i="20"/>
  <c r="BB32" i="6" s="1"/>
  <c r="BB10" i="20"/>
  <c r="BB27" i="6" s="1"/>
  <c r="BB12" i="20"/>
  <c r="BB29" i="6" s="1"/>
  <c r="BB14" i="20"/>
  <c r="BB31" i="6" s="1"/>
  <c r="BB16" i="20"/>
  <c r="BB33" i="6" s="1"/>
  <c r="AW19" i="7"/>
  <c r="AW41" i="12"/>
  <c r="AX46" i="8"/>
  <c r="AX44"/>
  <c r="AX45"/>
  <c r="AX47"/>
  <c r="AX41"/>
  <c r="AX42"/>
  <c r="AX43"/>
  <c r="AX40"/>
  <c r="AZ19" i="20"/>
  <c r="AZ14" i="12"/>
  <c r="G17" i="1"/>
  <c r="G14"/>
  <c r="G18"/>
  <c r="BA25" i="8"/>
  <c r="BA32"/>
  <c r="BA29"/>
  <c r="BA27"/>
  <c r="BA31"/>
  <c r="BA26"/>
  <c r="BA30"/>
  <c r="BA28"/>
  <c r="BA18" i="20"/>
  <c r="AY9" i="7"/>
  <c r="AY11" i="6" s="1"/>
  <c r="AY10" i="7"/>
  <c r="AY12" i="6" s="1"/>
  <c r="AY11" i="7"/>
  <c r="AY13" i="6" s="1"/>
  <c r="AY12" i="7"/>
  <c r="AY14" i="6" s="1"/>
  <c r="AY13" i="7"/>
  <c r="AY15" i="6" s="1"/>
  <c r="AY14" i="7"/>
  <c r="AY16" i="6" s="1"/>
  <c r="AY15" i="7"/>
  <c r="AY17" i="6" s="1"/>
  <c r="AY16" i="7"/>
  <c r="AY18" i="6" s="1"/>
  <c r="AA45"/>
  <c r="AA13" i="8" s="1"/>
  <c r="AB43" i="6"/>
  <c r="AB11" i="8" s="1"/>
  <c r="AX18" i="7"/>
  <c r="Z43" i="12"/>
  <c r="Z41" i="6"/>
  <c r="Z9" i="8" s="1"/>
  <c r="AV35" i="6"/>
  <c r="AV15" i="12" s="1"/>
  <c r="AW44" s="1"/>
  <c r="AW32" i="7"/>
  <c r="AW33" s="1"/>
  <c r="AT34" i="8"/>
  <c r="Z49"/>
  <c r="Z18" s="1"/>
  <c r="AA16" i="12" l="1"/>
  <c r="AA37" s="1"/>
  <c r="AZ9" i="1"/>
  <c r="AU9"/>
  <c r="BC9"/>
  <c r="BA9"/>
  <c r="AV9"/>
  <c r="BD9"/>
  <c r="AY9"/>
  <c r="AT9"/>
  <c r="BB9"/>
  <c r="AW9"/>
  <c r="AX9"/>
  <c r="BE9"/>
  <c r="BC10" i="20"/>
  <c r="BC27" i="6" s="1"/>
  <c r="BC12" i="20"/>
  <c r="BC29" i="6" s="1"/>
  <c r="BC14" i="20"/>
  <c r="BC31" i="6" s="1"/>
  <c r="BC16" i="20"/>
  <c r="BC33" i="6" s="1"/>
  <c r="BC9" i="20"/>
  <c r="BC26" i="6" s="1"/>
  <c r="BC11" i="20"/>
  <c r="BC28" i="6" s="1"/>
  <c r="BC13" i="20"/>
  <c r="BC30" i="6" s="1"/>
  <c r="BC15" i="20"/>
  <c r="BC32" i="6" s="1"/>
  <c r="AY43" i="8"/>
  <c r="AY41"/>
  <c r="AY45"/>
  <c r="AY46"/>
  <c r="AX19" i="7"/>
  <c r="AX41" i="12"/>
  <c r="AY40" i="8"/>
  <c r="AY42"/>
  <c r="AY47"/>
  <c r="AY44"/>
  <c r="BB30"/>
  <c r="BB31"/>
  <c r="BB29"/>
  <c r="BB25"/>
  <c r="BA19" i="20"/>
  <c r="BA14" i="12"/>
  <c r="BB28" i="8"/>
  <c r="BB26"/>
  <c r="BB27"/>
  <c r="BB32"/>
  <c r="BB18" i="20"/>
  <c r="AZ9" i="7"/>
  <c r="AZ11" i="6" s="1"/>
  <c r="AZ10" i="7"/>
  <c r="AZ12" i="6" s="1"/>
  <c r="AZ11" i="7"/>
  <c r="AZ13" i="6" s="1"/>
  <c r="AZ12" i="7"/>
  <c r="AZ14" i="6" s="1"/>
  <c r="AZ13" i="7"/>
  <c r="AZ15" i="6" s="1"/>
  <c r="AZ14" i="7"/>
  <c r="AZ16" i="6" s="1"/>
  <c r="AZ15" i="7"/>
  <c r="AZ17" i="6" s="1"/>
  <c r="AZ16" i="7"/>
  <c r="AZ18" i="6" s="1"/>
  <c r="AB48"/>
  <c r="AB16" i="8" s="1"/>
  <c r="AB47" i="6"/>
  <c r="AB15" i="8" s="1"/>
  <c r="AC43" i="6"/>
  <c r="AC11" i="8" s="1"/>
  <c r="AB46" i="6"/>
  <c r="AB14" i="8" s="1"/>
  <c r="AA44" i="6"/>
  <c r="AA12" i="8" s="1"/>
  <c r="AW35" i="6"/>
  <c r="AW15" i="12" s="1"/>
  <c r="AX44" s="1"/>
  <c r="AY18" i="7"/>
  <c r="AX32"/>
  <c r="AX33" s="1"/>
  <c r="AU34" i="8"/>
  <c r="AA41" i="6"/>
  <c r="AA9" i="8" s="1"/>
  <c r="BD9" i="20" l="1"/>
  <c r="BD26" i="6" s="1"/>
  <c r="BD11" i="20"/>
  <c r="BD28" i="6" s="1"/>
  <c r="BD13" i="20"/>
  <c r="BD30" i="6" s="1"/>
  <c r="BD15" i="20"/>
  <c r="BD32" i="6" s="1"/>
  <c r="BD10" i="20"/>
  <c r="BD27" i="6" s="1"/>
  <c r="BD12" i="20"/>
  <c r="BD29" i="6" s="1"/>
  <c r="BD14" i="20"/>
  <c r="BD31" i="6" s="1"/>
  <c r="BD16" i="20"/>
  <c r="BD33" i="6" s="1"/>
  <c r="AZ47" i="8"/>
  <c r="AZ40"/>
  <c r="AZ45"/>
  <c r="AZ43"/>
  <c r="AY19" i="7"/>
  <c r="AY41" i="12"/>
  <c r="AZ44" i="8"/>
  <c r="AZ42"/>
  <c r="AZ46"/>
  <c r="AZ41"/>
  <c r="BB19" i="20"/>
  <c r="BB14" i="12"/>
  <c r="BC27" i="8"/>
  <c r="BC28"/>
  <c r="BC29"/>
  <c r="BC30"/>
  <c r="BC32"/>
  <c r="BC26"/>
  <c r="BC25"/>
  <c r="BC31"/>
  <c r="BC18" i="20"/>
  <c r="BC14" i="12" s="1"/>
  <c r="BA9" i="7"/>
  <c r="BA11" i="6" s="1"/>
  <c r="BA10" i="7"/>
  <c r="BA12" i="6" s="1"/>
  <c r="BA11" i="7"/>
  <c r="BA13" i="6" s="1"/>
  <c r="BA12" i="7"/>
  <c r="BA14" i="6" s="1"/>
  <c r="BA13" i="7"/>
  <c r="BA15" i="6" s="1"/>
  <c r="BA14" i="7"/>
  <c r="BA16" i="6" s="1"/>
  <c r="BA15" i="7"/>
  <c r="BA17" i="6" s="1"/>
  <c r="BA16" i="7"/>
  <c r="BA18" i="6" s="1"/>
  <c r="AC47"/>
  <c r="AC15" i="8" s="1"/>
  <c r="AC48" i="6"/>
  <c r="AC16" i="8" s="1"/>
  <c r="AC46" i="6"/>
  <c r="AC14" i="8" s="1"/>
  <c r="AB45" i="6"/>
  <c r="AB13" i="8" s="1"/>
  <c r="AA49"/>
  <c r="AZ18" i="7"/>
  <c r="AV34" i="8"/>
  <c r="AX35" i="6"/>
  <c r="AX15" i="12" s="1"/>
  <c r="AY44" s="1"/>
  <c r="AY32" i="7"/>
  <c r="AY33" s="1"/>
  <c r="G10" i="10" s="1"/>
  <c r="O19" i="14" l="1"/>
  <c r="AA18" i="8"/>
  <c r="BC19" i="20"/>
  <c r="BE10"/>
  <c r="BE27" i="6" s="1"/>
  <c r="BE12" i="20"/>
  <c r="BE29" i="6" s="1"/>
  <c r="BE14" i="20"/>
  <c r="BE31" i="6" s="1"/>
  <c r="BE16" i="20"/>
  <c r="BE33" i="6" s="1"/>
  <c r="BE9" i="20"/>
  <c r="BE26" i="6" s="1"/>
  <c r="BE11" i="20"/>
  <c r="BE28" i="6" s="1"/>
  <c r="BE13" i="20"/>
  <c r="BE30" i="6" s="1"/>
  <c r="BE15" i="20"/>
  <c r="BE32" i="6" s="1"/>
  <c r="BA46" i="8"/>
  <c r="BA44"/>
  <c r="BA45"/>
  <c r="BA47"/>
  <c r="AZ19" i="7"/>
  <c r="AZ41" i="12"/>
  <c r="BA41" i="8"/>
  <c r="BA42"/>
  <c r="BA43"/>
  <c r="BA40"/>
  <c r="BD25"/>
  <c r="BD32"/>
  <c r="BD29"/>
  <c r="BD27"/>
  <c r="BD31"/>
  <c r="BD26"/>
  <c r="BD30"/>
  <c r="BD28"/>
  <c r="BD18" i="20"/>
  <c r="BB9" i="7"/>
  <c r="BB11" i="6" s="1"/>
  <c r="BB10" i="7"/>
  <c r="BB12" i="6" s="1"/>
  <c r="BB11" i="7"/>
  <c r="BB13" i="6" s="1"/>
  <c r="BB12" i="7"/>
  <c r="BB14" i="6" s="1"/>
  <c r="BB13" i="7"/>
  <c r="BB15" i="6" s="1"/>
  <c r="BB14" i="7"/>
  <c r="BB16" i="6" s="1"/>
  <c r="BB15" i="7"/>
  <c r="BB17" i="6" s="1"/>
  <c r="BB16" i="7"/>
  <c r="BB18" i="6" s="1"/>
  <c r="AB44"/>
  <c r="AB12" i="8" s="1"/>
  <c r="AC45" i="6"/>
  <c r="AC13" i="8" s="1"/>
  <c r="BA18" i="7"/>
  <c r="AZ32"/>
  <c r="AZ33" s="1"/>
  <c r="AW34" i="8"/>
  <c r="AY35" i="6"/>
  <c r="AA42"/>
  <c r="BF9" i="20" l="1"/>
  <c r="BF26" i="6" s="1"/>
  <c r="BF11" i="20"/>
  <c r="BF28" i="6" s="1"/>
  <c r="BF13" i="20"/>
  <c r="BF30" i="6" s="1"/>
  <c r="BF15" i="20"/>
  <c r="BF32" i="6" s="1"/>
  <c r="BF10" i="20"/>
  <c r="BF27" i="6" s="1"/>
  <c r="BF12" i="20"/>
  <c r="BF29" i="6" s="1"/>
  <c r="BF14" i="20"/>
  <c r="BF31" i="6" s="1"/>
  <c r="BF16" i="20"/>
  <c r="BF33" i="6" s="1"/>
  <c r="BA19" i="7"/>
  <c r="BA41" i="12"/>
  <c r="BB43" i="8"/>
  <c r="BB41"/>
  <c r="BB45"/>
  <c r="BB46"/>
  <c r="BB40"/>
  <c r="BB42"/>
  <c r="BB47"/>
  <c r="BB44"/>
  <c r="BD19" i="20"/>
  <c r="BD14" i="12"/>
  <c r="BE30" i="8"/>
  <c r="BE31"/>
  <c r="BE29"/>
  <c r="BE25"/>
  <c r="BE28"/>
  <c r="BE26"/>
  <c r="BE27"/>
  <c r="BE32"/>
  <c r="BE18" i="20"/>
  <c r="AA10" i="8"/>
  <c r="E9" i="19" s="1"/>
  <c r="E14" s="1"/>
  <c r="BC9" i="7"/>
  <c r="BC11" i="6" s="1"/>
  <c r="BC10" i="7"/>
  <c r="BC12" i="6" s="1"/>
  <c r="BC11" i="7"/>
  <c r="BC13" i="6" s="1"/>
  <c r="BC12" i="7"/>
  <c r="BC14" i="6" s="1"/>
  <c r="BC13" i="7"/>
  <c r="BC15" i="6" s="1"/>
  <c r="BC14" i="7"/>
  <c r="BC16" i="6" s="1"/>
  <c r="BC15" i="7"/>
  <c r="BC17" i="6" s="1"/>
  <c r="BC16" i="7"/>
  <c r="BC18" i="6" s="1"/>
  <c r="AB42"/>
  <c r="AB10" i="8" s="1"/>
  <c r="AD43" i="6"/>
  <c r="AD11" i="8" s="1"/>
  <c r="AC44" i="6"/>
  <c r="AC12" i="8" s="1"/>
  <c r="K19" i="14"/>
  <c r="AA43" i="12"/>
  <c r="AZ35" i="6"/>
  <c r="AZ15" i="12" s="1"/>
  <c r="BA44" s="1"/>
  <c r="E11" i="10"/>
  <c r="BB18" i="7"/>
  <c r="AB43" i="12"/>
  <c r="AB41" i="6"/>
  <c r="AB9" i="8" s="1"/>
  <c r="BA32" i="7"/>
  <c r="BA33" s="1"/>
  <c r="AY15" i="12"/>
  <c r="AZ44" s="1"/>
  <c r="AC20" i="14"/>
  <c r="AX34" i="8"/>
  <c r="AC16" i="12" l="1"/>
  <c r="AC37" s="1"/>
  <c r="AB16"/>
  <c r="AB37" s="1"/>
  <c r="BG10" i="20"/>
  <c r="BG27" i="6" s="1"/>
  <c r="BG12" i="20"/>
  <c r="BG29" i="6" s="1"/>
  <c r="BG14" i="20"/>
  <c r="BG31" i="6" s="1"/>
  <c r="BG16" i="20"/>
  <c r="BG33" i="6" s="1"/>
  <c r="BG9" i="20"/>
  <c r="BG26" i="6" s="1"/>
  <c r="BG11" i="20"/>
  <c r="BG28" i="6" s="1"/>
  <c r="BG13" i="20"/>
  <c r="BG30" i="6" s="1"/>
  <c r="BG15" i="20"/>
  <c r="BG32" i="6" s="1"/>
  <c r="BC47" i="8"/>
  <c r="BC40"/>
  <c r="BC45"/>
  <c r="BC43"/>
  <c r="BB19" i="7"/>
  <c r="BB41" i="12"/>
  <c r="BF32" i="8"/>
  <c r="BC44"/>
  <c r="BC42"/>
  <c r="BC46"/>
  <c r="BC41"/>
  <c r="BF27"/>
  <c r="BF28"/>
  <c r="BF29"/>
  <c r="BF30"/>
  <c r="BE19" i="20"/>
  <c r="BE14" i="12"/>
  <c r="BF26" i="8"/>
  <c r="BF25"/>
  <c r="BF31"/>
  <c r="BF18" i="20"/>
  <c r="BD9" i="7"/>
  <c r="BD11" i="6" s="1"/>
  <c r="BD10" i="7"/>
  <c r="BD12" i="6" s="1"/>
  <c r="BD11" i="7"/>
  <c r="BD13" i="6" s="1"/>
  <c r="BD12" i="7"/>
  <c r="BD14" i="6" s="1"/>
  <c r="BD13" i="7"/>
  <c r="BD15" i="6" s="1"/>
  <c r="BD14" i="7"/>
  <c r="BD16" i="6" s="1"/>
  <c r="BD15" i="7"/>
  <c r="BD17" i="6" s="1"/>
  <c r="BD16" i="7"/>
  <c r="BD18" i="6" s="1"/>
  <c r="AE43"/>
  <c r="AE11" i="8" s="1"/>
  <c r="AD47" i="6"/>
  <c r="AD15" i="8" s="1"/>
  <c r="AD48" i="6"/>
  <c r="AD16" i="8" s="1"/>
  <c r="AC42" i="6"/>
  <c r="AC10" i="8" s="1"/>
  <c r="AD46" i="6"/>
  <c r="AD14" i="8" s="1"/>
  <c r="E15" i="10"/>
  <c r="E16" s="1"/>
  <c r="E12"/>
  <c r="P19" i="8"/>
  <c r="AC41" i="6"/>
  <c r="AC9" i="8" s="1"/>
  <c r="AY34"/>
  <c r="Y18" i="14" s="1"/>
  <c r="G11" i="18"/>
  <c r="AB49" i="8"/>
  <c r="AB18" s="1"/>
  <c r="BA35" i="6"/>
  <c r="BA15" i="12" s="1"/>
  <c r="BB44" s="1"/>
  <c r="BC18" i="7"/>
  <c r="BB32"/>
  <c r="BB33" s="1"/>
  <c r="BH9" i="20" l="1"/>
  <c r="BH26" i="6" s="1"/>
  <c r="BH11" i="20"/>
  <c r="BH28" i="6" s="1"/>
  <c r="BH13" i="20"/>
  <c r="BH30" i="6" s="1"/>
  <c r="BH15" i="20"/>
  <c r="BH32" i="6" s="1"/>
  <c r="BH10" i="20"/>
  <c r="BH27" i="6" s="1"/>
  <c r="BH12" i="20"/>
  <c r="BH29" i="6" s="1"/>
  <c r="BH14" i="20"/>
  <c r="BH31" i="6" s="1"/>
  <c r="BH16" i="20"/>
  <c r="BH33" i="6" s="1"/>
  <c r="BD41" i="8"/>
  <c r="BD42"/>
  <c r="BD45"/>
  <c r="BD47"/>
  <c r="BC19" i="7"/>
  <c r="BC41" i="12"/>
  <c r="BD46" i="8"/>
  <c r="BD44"/>
  <c r="BD43"/>
  <c r="BD40"/>
  <c r="BG25"/>
  <c r="BG32"/>
  <c r="BG29"/>
  <c r="BG27"/>
  <c r="BF19" i="20"/>
  <c r="BF14" i="12"/>
  <c r="BG31" i="8"/>
  <c r="BG26"/>
  <c r="BG30"/>
  <c r="BG28"/>
  <c r="BG18" i="20"/>
  <c r="BE9" i="7"/>
  <c r="BE11" i="6" s="1"/>
  <c r="BE10" i="7"/>
  <c r="BE12" i="6" s="1"/>
  <c r="BE11" i="7"/>
  <c r="BE13" i="6" s="1"/>
  <c r="BE12" i="7"/>
  <c r="BE14" i="6" s="1"/>
  <c r="BE13" i="7"/>
  <c r="BE15" i="6" s="1"/>
  <c r="BE14" i="7"/>
  <c r="BE16" i="6" s="1"/>
  <c r="BE15" i="7"/>
  <c r="BE17" i="6" s="1"/>
  <c r="BE16" i="7"/>
  <c r="BE18" i="6" s="1"/>
  <c r="AE48"/>
  <c r="AE16" i="8" s="1"/>
  <c r="AE46" i="6"/>
  <c r="AE14" i="8" s="1"/>
  <c r="AD45" i="6"/>
  <c r="AD13" i="8" s="1"/>
  <c r="AC43" i="12"/>
  <c r="AE47" i="6"/>
  <c r="AE15" i="8" s="1"/>
  <c r="E13" i="18"/>
  <c r="E14" s="1"/>
  <c r="AZ11" i="1"/>
  <c r="AW11"/>
  <c r="BE11"/>
  <c r="AX11"/>
  <c r="AU11"/>
  <c r="BC11"/>
  <c r="AV11"/>
  <c r="BD11"/>
  <c r="BA11"/>
  <c r="AT11"/>
  <c r="BB11"/>
  <c r="AY11"/>
  <c r="G29"/>
  <c r="G14" i="10" s="1"/>
  <c r="AV17" i="1"/>
  <c r="BD17"/>
  <c r="BA17"/>
  <c r="AT17"/>
  <c r="BB17"/>
  <c r="AY17"/>
  <c r="AZ17"/>
  <c r="AW17"/>
  <c r="BE17"/>
  <c r="AX17"/>
  <c r="AU17"/>
  <c r="BC17"/>
  <c r="AZ34" i="8"/>
  <c r="BC32" i="7"/>
  <c r="BC33" s="1"/>
  <c r="BD18"/>
  <c r="BB35" i="6"/>
  <c r="BB15" i="12" s="1"/>
  <c r="BC44" s="1"/>
  <c r="AV14" i="1"/>
  <c r="BD14"/>
  <c r="BA14"/>
  <c r="AT14"/>
  <c r="BB14"/>
  <c r="AY14"/>
  <c r="AZ14"/>
  <c r="AW14"/>
  <c r="BE14"/>
  <c r="AX14"/>
  <c r="AU14"/>
  <c r="BC14"/>
  <c r="AV18"/>
  <c r="BD18"/>
  <c r="BA18"/>
  <c r="AT18"/>
  <c r="BB18"/>
  <c r="AY18"/>
  <c r="AZ18"/>
  <c r="AW18"/>
  <c r="BE18"/>
  <c r="AX18"/>
  <c r="AU18"/>
  <c r="BC18"/>
  <c r="AC49" i="8"/>
  <c r="AC18" s="1"/>
  <c r="AD16" i="12" l="1"/>
  <c r="AD37" s="1"/>
  <c r="AA46"/>
  <c r="AA62" s="1"/>
  <c r="R46"/>
  <c r="R62" s="1"/>
  <c r="X46"/>
  <c r="X62" s="1"/>
  <c r="U46"/>
  <c r="U62" s="1"/>
  <c r="BI10" i="20"/>
  <c r="BI27" i="6" s="1"/>
  <c r="BI12" i="20"/>
  <c r="BI29" i="6" s="1"/>
  <c r="BI14" i="20"/>
  <c r="BI31" i="6" s="1"/>
  <c r="BI16" i="20"/>
  <c r="BI33" i="6" s="1"/>
  <c r="BI9" i="20"/>
  <c r="BI26" i="6" s="1"/>
  <c r="BI11" i="20"/>
  <c r="BI28" i="6" s="1"/>
  <c r="BI13" i="20"/>
  <c r="BI30" i="6" s="1"/>
  <c r="BI15" i="20"/>
  <c r="BI32" i="6" s="1"/>
  <c r="BE43" i="8"/>
  <c r="BE46"/>
  <c r="BE45"/>
  <c r="BE41"/>
  <c r="BD19" i="7"/>
  <c r="BD41" i="12"/>
  <c r="BE40" i="8"/>
  <c r="BE44"/>
  <c r="BE47"/>
  <c r="BE42"/>
  <c r="BH30"/>
  <c r="BH31"/>
  <c r="BH29"/>
  <c r="BH25"/>
  <c r="BG19" i="20"/>
  <c r="BG14" i="12"/>
  <c r="BH28" i="8"/>
  <c r="BH26"/>
  <c r="BH27"/>
  <c r="BH32"/>
  <c r="BH18" i="20"/>
  <c r="E18" i="10"/>
  <c r="BF9" i="7"/>
  <c r="BF11" i="6" s="1"/>
  <c r="BF10" i="7"/>
  <c r="BF12" i="6" s="1"/>
  <c r="BF11" i="7"/>
  <c r="BF13" i="6" s="1"/>
  <c r="BF12" i="7"/>
  <c r="BF14" i="6" s="1"/>
  <c r="BF13" i="7"/>
  <c r="BF15" i="6" s="1"/>
  <c r="BF14" i="7"/>
  <c r="BF16" i="6" s="1"/>
  <c r="BF15" i="7"/>
  <c r="BF17" i="6" s="1"/>
  <c r="BF16" i="7"/>
  <c r="BF18" i="6" s="1"/>
  <c r="AD44"/>
  <c r="AD12" i="8" s="1"/>
  <c r="AF43" i="6"/>
  <c r="AF11" i="8" s="1"/>
  <c r="AE45" i="6"/>
  <c r="AE13" i="8" s="1"/>
  <c r="T46" i="12"/>
  <c r="T62" s="1"/>
  <c r="Y46"/>
  <c r="Y62" s="1"/>
  <c r="S46"/>
  <c r="S62" s="1"/>
  <c r="Q46"/>
  <c r="Q62" s="1"/>
  <c r="W46"/>
  <c r="W62" s="1"/>
  <c r="P46"/>
  <c r="P62" s="1"/>
  <c r="Z46"/>
  <c r="Z62" s="1"/>
  <c r="V46"/>
  <c r="V62" s="1"/>
  <c r="BA34" i="8"/>
  <c r="BC35" i="6"/>
  <c r="BC15" i="12" s="1"/>
  <c r="BD44" s="1"/>
  <c r="BE18" i="7"/>
  <c r="AY29" i="1"/>
  <c r="AT29"/>
  <c r="BD29"/>
  <c r="BC29"/>
  <c r="AX29"/>
  <c r="AW29"/>
  <c r="BD32" i="7"/>
  <c r="BD33" s="1"/>
  <c r="BB29" i="1"/>
  <c r="BA29"/>
  <c r="AV29"/>
  <c r="AU29"/>
  <c r="BE29"/>
  <c r="AZ29"/>
  <c r="P64" i="12" l="1"/>
  <c r="Q10" s="1"/>
  <c r="Q64" s="1"/>
  <c r="R10" s="1"/>
  <c r="AT20" i="6"/>
  <c r="AT50" s="1"/>
  <c r="AU20"/>
  <c r="AU50" s="1"/>
  <c r="AY20"/>
  <c r="AY50" s="1"/>
  <c r="AP20"/>
  <c r="AP50" s="1"/>
  <c r="AV20"/>
  <c r="AV50" s="1"/>
  <c r="AQ20"/>
  <c r="AQ50" s="1"/>
  <c r="AW20"/>
  <c r="AW50" s="1"/>
  <c r="AN20"/>
  <c r="AN50" s="1"/>
  <c r="AO20"/>
  <c r="AO50" s="1"/>
  <c r="AR20"/>
  <c r="AR50" s="1"/>
  <c r="AX20"/>
  <c r="AX50" s="1"/>
  <c r="AS20"/>
  <c r="AS50" s="1"/>
  <c r="E21" i="10"/>
  <c r="E25" s="1"/>
  <c r="E29" s="1"/>
  <c r="E33" s="1"/>
  <c r="E23" i="19" s="1"/>
  <c r="F24" i="13"/>
  <c r="BJ9" i="20"/>
  <c r="BJ26" i="6" s="1"/>
  <c r="BJ11" i="20"/>
  <c r="BJ28" i="6" s="1"/>
  <c r="BJ13" i="20"/>
  <c r="BJ30" i="6" s="1"/>
  <c r="BJ15" i="20"/>
  <c r="BJ32" i="6" s="1"/>
  <c r="BJ10" i="20"/>
  <c r="BJ27" i="6" s="1"/>
  <c r="BJ12" i="20"/>
  <c r="BJ29" i="6" s="1"/>
  <c r="BJ14" i="20"/>
  <c r="BJ31" i="6" s="1"/>
  <c r="BJ16" i="20"/>
  <c r="BJ33" i="6" s="1"/>
  <c r="BF47" i="8"/>
  <c r="BF40"/>
  <c r="BF45"/>
  <c r="BF43"/>
  <c r="BE19" i="7"/>
  <c r="BE41" i="12"/>
  <c r="BF42" i="8"/>
  <c r="BF44"/>
  <c r="BF41"/>
  <c r="BF46"/>
  <c r="BI27"/>
  <c r="BI28"/>
  <c r="BI29"/>
  <c r="BI30"/>
  <c r="BH19" i="20"/>
  <c r="BH14" i="12"/>
  <c r="BI32" i="8"/>
  <c r="BI26"/>
  <c r="BI25"/>
  <c r="BI31"/>
  <c r="BI18" i="20"/>
  <c r="AY42" i="12"/>
  <c r="AP42"/>
  <c r="AV42"/>
  <c r="AQ42"/>
  <c r="AW42"/>
  <c r="AN42"/>
  <c r="AT42"/>
  <c r="AO42"/>
  <c r="AU42"/>
  <c r="AR42"/>
  <c r="AX42"/>
  <c r="AS42"/>
  <c r="BG9" i="7"/>
  <c r="BG11" i="6" s="1"/>
  <c r="BG10" i="7"/>
  <c r="BG12" i="6" s="1"/>
  <c r="BG11" i="7"/>
  <c r="BG13" i="6" s="1"/>
  <c r="BG12" i="7"/>
  <c r="BG14" i="6" s="1"/>
  <c r="BG13" i="7"/>
  <c r="BG15" i="6" s="1"/>
  <c r="BG14" i="7"/>
  <c r="BG16" i="6" s="1"/>
  <c r="BG15" i="7"/>
  <c r="BG17" i="6" s="1"/>
  <c r="BG16" i="7"/>
  <c r="BG18" i="6" s="1"/>
  <c r="AF48"/>
  <c r="AF16" i="8" s="1"/>
  <c r="AD42" i="6"/>
  <c r="AD10" i="8" s="1"/>
  <c r="E22" i="10"/>
  <c r="BD35" i="6"/>
  <c r="BD15" i="12" s="1"/>
  <c r="BE44" s="1"/>
  <c r="BF18" i="7"/>
  <c r="BE32"/>
  <c r="BE33" s="1"/>
  <c r="AE41" i="6"/>
  <c r="AE9" i="8" s="1"/>
  <c r="AD43" i="12"/>
  <c r="AD41" i="6"/>
  <c r="AD9" i="8" s="1"/>
  <c r="BB34"/>
  <c r="AE44" i="6"/>
  <c r="AE12" i="8" s="1"/>
  <c r="AE16" i="12" l="1"/>
  <c r="AE37" s="1"/>
  <c r="E26" i="10"/>
  <c r="BK10" i="20"/>
  <c r="BK27" i="6" s="1"/>
  <c r="BK12" i="20"/>
  <c r="BK29" i="6" s="1"/>
  <c r="BK14" i="20"/>
  <c r="BK31" i="6" s="1"/>
  <c r="BK16" i="20"/>
  <c r="BK33" i="6" s="1"/>
  <c r="BK9" i="20"/>
  <c r="BK26" i="6" s="1"/>
  <c r="BK11" i="20"/>
  <c r="BK28" i="6" s="1"/>
  <c r="BK13" i="20"/>
  <c r="BK30" i="6" s="1"/>
  <c r="BK15" i="20"/>
  <c r="BK32" i="6" s="1"/>
  <c r="BF19" i="7"/>
  <c r="BF41" i="12"/>
  <c r="BG41" i="8"/>
  <c r="BG42"/>
  <c r="BG45"/>
  <c r="BG47"/>
  <c r="BG46"/>
  <c r="BG44"/>
  <c r="BG43"/>
  <c r="BG40"/>
  <c r="BI19" i="20"/>
  <c r="BI14" i="12"/>
  <c r="BJ25" i="8"/>
  <c r="BJ32"/>
  <c r="BJ29"/>
  <c r="BJ27"/>
  <c r="BJ31"/>
  <c r="BJ26"/>
  <c r="BJ30"/>
  <c r="BJ28"/>
  <c r="BJ18" i="20"/>
  <c r="BH9" i="7"/>
  <c r="BH11" i="6" s="1"/>
  <c r="BH10" i="7"/>
  <c r="BH12" i="6" s="1"/>
  <c r="BH11" i="7"/>
  <c r="BH13" i="6" s="1"/>
  <c r="BH12" i="7"/>
  <c r="BH14" i="6" s="1"/>
  <c r="BH13" i="7"/>
  <c r="BH15" i="6" s="1"/>
  <c r="BH14" i="7"/>
  <c r="BH16" i="6" s="1"/>
  <c r="BH15" i="7"/>
  <c r="BH17" i="6" s="1"/>
  <c r="BH16" i="7"/>
  <c r="BH18" i="6" s="1"/>
  <c r="E30" i="10"/>
  <c r="F32"/>
  <c r="AE42" i="6"/>
  <c r="AF47"/>
  <c r="AF15" i="8" s="1"/>
  <c r="AF46" i="6"/>
  <c r="AF14" i="8" s="1"/>
  <c r="BG18" i="7"/>
  <c r="BC34" i="8"/>
  <c r="BE35" i="6"/>
  <c r="BE15" i="12" s="1"/>
  <c r="BF44" s="1"/>
  <c r="AD49" i="8"/>
  <c r="AD18" s="1"/>
  <c r="AE43" i="12"/>
  <c r="BF32" i="7"/>
  <c r="BF33" s="1"/>
  <c r="AF16" i="12" l="1"/>
  <c r="AF37" s="1"/>
  <c r="R64"/>
  <c r="S10" s="1"/>
  <c r="S64" s="1"/>
  <c r="T10" s="1"/>
  <c r="T64" s="1"/>
  <c r="U10" s="1"/>
  <c r="U64" s="1"/>
  <c r="V10" s="1"/>
  <c r="V64" s="1"/>
  <c r="W10" s="1"/>
  <c r="W64" s="1"/>
  <c r="X10" s="1"/>
  <c r="X64" s="1"/>
  <c r="Y10" s="1"/>
  <c r="Y64" s="1"/>
  <c r="Z10" s="1"/>
  <c r="Z64" s="1"/>
  <c r="AA10" s="1"/>
  <c r="AA64" s="1"/>
  <c r="O21" i="14"/>
  <c r="BG19" i="7"/>
  <c r="BG41" i="12"/>
  <c r="BH43" i="8"/>
  <c r="BH46"/>
  <c r="BH45"/>
  <c r="BH41"/>
  <c r="BH40"/>
  <c r="BH44"/>
  <c r="BH47"/>
  <c r="BH42"/>
  <c r="BJ19" i="20"/>
  <c r="BJ14" i="12"/>
  <c r="BK30" i="8"/>
  <c r="BK31"/>
  <c r="BK29"/>
  <c r="BK25"/>
  <c r="BK28"/>
  <c r="BK26"/>
  <c r="BK27"/>
  <c r="BK32"/>
  <c r="BK18" i="20"/>
  <c r="AE10" i="8"/>
  <c r="E34" i="10"/>
  <c r="E22" i="19" s="1"/>
  <c r="E24" s="1"/>
  <c r="E26" s="1"/>
  <c r="E28" s="1"/>
  <c r="F27" s="1"/>
  <c r="BI9" i="7"/>
  <c r="BI11" i="6" s="1"/>
  <c r="BI10" i="7"/>
  <c r="BI12" i="6" s="1"/>
  <c r="BI11" i="7"/>
  <c r="BI13" i="6" s="1"/>
  <c r="BI12" i="7"/>
  <c r="BI14" i="6" s="1"/>
  <c r="BI13" i="7"/>
  <c r="BI15" i="6" s="1"/>
  <c r="BI14" i="7"/>
  <c r="BI16" i="6" s="1"/>
  <c r="BI15" i="7"/>
  <c r="BI17" i="6" s="1"/>
  <c r="BI16" i="7"/>
  <c r="BI18" i="6" s="1"/>
  <c r="E35" i="10"/>
  <c r="AG43" i="6"/>
  <c r="AG11" i="8" s="1"/>
  <c r="AF45" i="6"/>
  <c r="AF13" i="8" s="1"/>
  <c r="AG47" i="6"/>
  <c r="AG15" i="8" s="1"/>
  <c r="AG46" i="6"/>
  <c r="AG14" i="8" s="1"/>
  <c r="BF35" i="6"/>
  <c r="BF15" i="12" s="1"/>
  <c r="BG44" s="1"/>
  <c r="AE49" i="8"/>
  <c r="AE18" s="1"/>
  <c r="BG32" i="7"/>
  <c r="BG33" s="1"/>
  <c r="BH18"/>
  <c r="BD34" i="8"/>
  <c r="AB10" i="12" l="1"/>
  <c r="K20" i="14"/>
  <c r="K22" s="1"/>
  <c r="K24" s="1"/>
  <c r="BI47" i="8"/>
  <c r="BI40"/>
  <c r="BI45"/>
  <c r="BI43"/>
  <c r="BH19" i="7"/>
  <c r="BH41" i="12"/>
  <c r="BI42" i="8"/>
  <c r="BI44"/>
  <c r="BI41"/>
  <c r="BI46"/>
  <c r="BK19" i="20"/>
  <c r="BK14" i="12"/>
  <c r="O14" i="14"/>
  <c r="O15" s="1"/>
  <c r="BJ9" i="7"/>
  <c r="BJ11" i="6" s="1"/>
  <c r="BJ10" i="7"/>
  <c r="BJ12" i="6" s="1"/>
  <c r="BJ11" i="7"/>
  <c r="BJ13" i="6" s="1"/>
  <c r="BJ12" i="7"/>
  <c r="BJ14" i="6" s="1"/>
  <c r="BJ13" i="7"/>
  <c r="BJ15" i="6" s="1"/>
  <c r="BJ14" i="7"/>
  <c r="BJ16" i="6" s="1"/>
  <c r="BJ15" i="7"/>
  <c r="BJ17" i="6" s="1"/>
  <c r="BJ16" i="7"/>
  <c r="BJ18" i="6" s="1"/>
  <c r="AG48"/>
  <c r="AG16" i="8" s="1"/>
  <c r="AH43" i="6"/>
  <c r="AH11" i="8" s="1"/>
  <c r="AF44" i="6"/>
  <c r="AF12" i="8" s="1"/>
  <c r="AG45" i="6"/>
  <c r="AG13" i="8" s="1"/>
  <c r="BG35" i="6"/>
  <c r="BG15" i="12" s="1"/>
  <c r="BH44" s="1"/>
  <c r="O22" i="14"/>
  <c r="BE34" i="8"/>
  <c r="BI18" i="7"/>
  <c r="BH32"/>
  <c r="BH33" s="1"/>
  <c r="H11" i="1" l="1"/>
  <c r="H9"/>
  <c r="BJ41" i="8"/>
  <c r="BJ42"/>
  <c r="BJ45"/>
  <c r="BJ47"/>
  <c r="BI19" i="7"/>
  <c r="BI41" i="12"/>
  <c r="BJ46" i="8"/>
  <c r="BJ44"/>
  <c r="BJ43"/>
  <c r="BJ40"/>
  <c r="H17" i="1"/>
  <c r="H18"/>
  <c r="H14"/>
  <c r="BK9" i="7"/>
  <c r="BK11" i="6" s="1"/>
  <c r="BK10" i="7"/>
  <c r="BK12" i="6" s="1"/>
  <c r="BK11" i="7"/>
  <c r="BK13" i="6" s="1"/>
  <c r="BK12" i="7"/>
  <c r="BK14" i="6" s="1"/>
  <c r="BK13" i="7"/>
  <c r="BK15" i="6" s="1"/>
  <c r="BK14" i="7"/>
  <c r="BK16" i="6" s="1"/>
  <c r="BK15" i="7"/>
  <c r="BK17" i="6" s="1"/>
  <c r="BK16" i="7"/>
  <c r="BK18" i="6" s="1"/>
  <c r="AH48"/>
  <c r="AH16" i="8" s="1"/>
  <c r="AG44" i="6"/>
  <c r="AG12" i="8" s="1"/>
  <c r="AF42" i="6"/>
  <c r="AF10" i="8" s="1"/>
  <c r="O24" i="14"/>
  <c r="BF34" i="8"/>
  <c r="BH35" i="6"/>
  <c r="BH15" i="12" s="1"/>
  <c r="BI44" s="1"/>
  <c r="AF43"/>
  <c r="AF41" i="6"/>
  <c r="AF9" i="8" s="1"/>
  <c r="BJ18" i="7"/>
  <c r="BI32"/>
  <c r="BI33" s="1"/>
  <c r="AG16" i="12" l="1"/>
  <c r="AG37" s="1"/>
  <c r="BM9" i="1"/>
  <c r="BO9"/>
  <c r="BN9"/>
  <c r="BK9"/>
  <c r="BJ9"/>
  <c r="BF9"/>
  <c r="BL9"/>
  <c r="BG9"/>
  <c r="BQ9"/>
  <c r="BH9"/>
  <c r="BI9"/>
  <c r="BP9"/>
  <c r="BK43" i="8"/>
  <c r="BK41"/>
  <c r="BK46"/>
  <c r="BK45"/>
  <c r="BJ19" i="7"/>
  <c r="BJ41" i="12"/>
  <c r="BK40" i="8"/>
  <c r="BK44"/>
  <c r="BK47"/>
  <c r="BK42"/>
  <c r="AG42" i="6"/>
  <c r="AG10" i="8" s="1"/>
  <c r="AI43" i="6"/>
  <c r="AI11" i="8" s="1"/>
  <c r="AG49"/>
  <c r="AG18" s="1"/>
  <c r="BG34"/>
  <c r="AG41" i="6"/>
  <c r="AG9" i="8" s="1"/>
  <c r="AG43" i="12"/>
  <c r="AH47" i="6"/>
  <c r="AH15" i="8" s="1"/>
  <c r="BJ32" i="7"/>
  <c r="BJ33" s="1"/>
  <c r="AH46" i="6"/>
  <c r="AH14" i="8" s="1"/>
  <c r="BI35" i="6"/>
  <c r="BI15" i="12" s="1"/>
  <c r="BJ44" s="1"/>
  <c r="BK18" i="7"/>
  <c r="AF49" i="8"/>
  <c r="AF18" s="1"/>
  <c r="AH16" i="12" l="1"/>
  <c r="AH37" s="1"/>
  <c r="BK19" i="7"/>
  <c r="BK41" i="12"/>
  <c r="AI46" i="6"/>
  <c r="AI14" i="8" s="1"/>
  <c r="AH45" i="6"/>
  <c r="AH13" i="8" s="1"/>
  <c r="AI47" i="6"/>
  <c r="AI15" i="8" s="1"/>
  <c r="BH34"/>
  <c r="BJ35" i="6"/>
  <c r="BJ15" i="12" s="1"/>
  <c r="BK44" s="1"/>
  <c r="BK32" i="7"/>
  <c r="BK33" s="1"/>
  <c r="H10" i="10" s="1"/>
  <c r="AH44" i="6" l="1"/>
  <c r="AH12" i="8" s="1"/>
  <c r="AI45" i="6"/>
  <c r="AI13" i="8" s="1"/>
  <c r="AI48" i="6"/>
  <c r="AI16" i="8" s="1"/>
  <c r="BI34"/>
  <c r="BK35" i="6"/>
  <c r="AJ46" l="1"/>
  <c r="AJ14" i="8" s="1"/>
  <c r="AI44" i="6"/>
  <c r="AI12" i="8" s="1"/>
  <c r="AJ48" i="6"/>
  <c r="AJ16" i="8" s="1"/>
  <c r="AH41" i="6"/>
  <c r="AH9" i="8" s="1"/>
  <c r="BK15" i="12"/>
  <c r="AJ20" i="14"/>
  <c r="BJ34" i="8"/>
  <c r="AH42" i="6"/>
  <c r="AH10" i="8" s="1"/>
  <c r="AH49"/>
  <c r="AH18" s="1"/>
  <c r="AJ43" i="6"/>
  <c r="AJ11" i="8" s="1"/>
  <c r="AJ47" i="6" l="1"/>
  <c r="AJ15" i="8" s="1"/>
  <c r="AK43" i="6"/>
  <c r="AK11" i="8" s="1"/>
  <c r="AI42" i="6"/>
  <c r="AI10" i="8" s="1"/>
  <c r="BF17" i="1"/>
  <c r="BN18"/>
  <c r="H11" i="18"/>
  <c r="AI49" i="8"/>
  <c r="AI18" s="1"/>
  <c r="BK34"/>
  <c r="AF18" i="14" s="1"/>
  <c r="BF14" i="1"/>
  <c r="BN14"/>
  <c r="BK14"/>
  <c r="BH14"/>
  <c r="BP14"/>
  <c r="BM14"/>
  <c r="BJ14"/>
  <c r="BG14"/>
  <c r="BO14"/>
  <c r="BL14"/>
  <c r="BI14"/>
  <c r="BQ14"/>
  <c r="AI43" i="12"/>
  <c r="AI41" i="6"/>
  <c r="AI9" i="8" s="1"/>
  <c r="BF11" i="1"/>
  <c r="BN11"/>
  <c r="BK11"/>
  <c r="BH11"/>
  <c r="BP11"/>
  <c r="BM11"/>
  <c r="BJ11"/>
  <c r="BG11"/>
  <c r="BO11"/>
  <c r="BL11"/>
  <c r="BI11"/>
  <c r="BQ11"/>
  <c r="AH43" i="12"/>
  <c r="AI16" l="1"/>
  <c r="AI37" s="1"/>
  <c r="AJ16"/>
  <c r="AJ37" s="1"/>
  <c r="BG17" i="1"/>
  <c r="BQ17"/>
  <c r="BH17"/>
  <c r="BL17"/>
  <c r="BM17"/>
  <c r="BN17"/>
  <c r="BN29" s="1"/>
  <c r="AK46" i="6"/>
  <c r="AK14" i="8" s="1"/>
  <c r="AJ44" i="6"/>
  <c r="AJ12" i="8" s="1"/>
  <c r="BI17" i="1"/>
  <c r="BO17"/>
  <c r="BJ17"/>
  <c r="BP17"/>
  <c r="BK17"/>
  <c r="AK47" i="6"/>
  <c r="AK15" i="8" s="1"/>
  <c r="H29" i="1"/>
  <c r="H14" i="10" s="1"/>
  <c r="BF18" i="1"/>
  <c r="BF29" s="1"/>
  <c r="BO18"/>
  <c r="BP18"/>
  <c r="BI18"/>
  <c r="BJ18"/>
  <c r="BK18"/>
  <c r="BK29" s="1"/>
  <c r="BQ18"/>
  <c r="BL18"/>
  <c r="BG18"/>
  <c r="BM18"/>
  <c r="BH18"/>
  <c r="AJ45" i="6"/>
  <c r="AJ13" i="8" s="1"/>
  <c r="BI29" i="1" l="1"/>
  <c r="BC42" i="12" s="1"/>
  <c r="BH20" i="6"/>
  <c r="BH50" s="1"/>
  <c r="AZ20"/>
  <c r="AZ50" s="1"/>
  <c r="BE20"/>
  <c r="BE50" s="1"/>
  <c r="BC20"/>
  <c r="BC50" s="1"/>
  <c r="BL29" i="1"/>
  <c r="BF42" i="12" s="1"/>
  <c r="BH29" i="1"/>
  <c r="BG29"/>
  <c r="BM29"/>
  <c r="BQ29"/>
  <c r="BE42" i="12"/>
  <c r="BH42"/>
  <c r="AZ42"/>
  <c r="BJ29" i="1"/>
  <c r="BO29"/>
  <c r="BP29"/>
  <c r="AJ42" i="6"/>
  <c r="AJ10" i="8" s="1"/>
  <c r="AK45" i="6"/>
  <c r="AK13" i="8" s="1"/>
  <c r="AK48" i="6"/>
  <c r="AK16" i="8" s="1"/>
  <c r="BI20" i="6" l="1"/>
  <c r="BI50" s="1"/>
  <c r="BG20"/>
  <c r="BG50" s="1"/>
  <c r="BJ20"/>
  <c r="BJ50" s="1"/>
  <c r="BD20"/>
  <c r="BD50" s="1"/>
  <c r="BK20"/>
  <c r="BK50" s="1"/>
  <c r="BA20"/>
  <c r="BA50" s="1"/>
  <c r="BF20"/>
  <c r="BF50" s="1"/>
  <c r="BB20"/>
  <c r="BB50" s="1"/>
  <c r="BG42" i="12"/>
  <c r="BB42"/>
  <c r="BA42"/>
  <c r="BK42"/>
  <c r="BJ42"/>
  <c r="BD42"/>
  <c r="BI42"/>
  <c r="AL48" i="6"/>
  <c r="AL16" i="8" s="1"/>
  <c r="AL43" i="6"/>
  <c r="AL11" i="8" s="1"/>
  <c r="AJ43" i="12"/>
  <c r="AJ41" i="6"/>
  <c r="AJ49" i="8"/>
  <c r="AJ18" s="1"/>
  <c r="AK16" i="12" l="1"/>
  <c r="AK37" s="1"/>
  <c r="AJ9" i="8"/>
  <c r="AM43" i="6"/>
  <c r="AM11" i="8" s="1"/>
  <c r="AK41" i="6"/>
  <c r="AK9" i="8" s="1"/>
  <c r="AK44" i="6"/>
  <c r="AK12" i="8" s="1"/>
  <c r="AL46" i="6"/>
  <c r="AL14" i="8" s="1"/>
  <c r="AL47" i="6"/>
  <c r="AL15" i="8" s="1"/>
  <c r="AM46" i="6" l="1"/>
  <c r="AM14" i="8" s="1"/>
  <c r="AM47" i="6"/>
  <c r="AM15" i="8" s="1"/>
  <c r="AL44" i="6"/>
  <c r="AL12" i="8" s="1"/>
  <c r="AL45" i="6"/>
  <c r="AL13" i="8" s="1"/>
  <c r="AL42" i="6" l="1"/>
  <c r="AL10" i="8" s="1"/>
  <c r="AM48" i="6"/>
  <c r="AM16" i="8" s="1"/>
  <c r="AM45" i="6"/>
  <c r="AM13" i="8" s="1"/>
  <c r="AK42" i="6"/>
  <c r="AK43" i="12"/>
  <c r="AK49" i="8"/>
  <c r="AK18" s="1"/>
  <c r="AL16" i="12" l="1"/>
  <c r="AL37" s="1"/>
  <c r="AK10" i="8"/>
  <c r="AN43" i="6"/>
  <c r="AN11" i="8" s="1"/>
  <c r="AL43" i="12"/>
  <c r="AL41" i="6"/>
  <c r="AL49" i="8"/>
  <c r="AL18" s="1"/>
  <c r="AM16" i="12" l="1"/>
  <c r="AM37" s="1"/>
  <c r="AL9" i="8"/>
  <c r="AN46" i="6"/>
  <c r="AN14" i="8" s="1"/>
  <c r="AN47" i="6"/>
  <c r="AN15" i="8" s="1"/>
  <c r="AM44" i="6"/>
  <c r="AM12" i="8" s="1"/>
  <c r="AO43" i="6"/>
  <c r="AO11" i="8" s="1"/>
  <c r="AN48" i="6"/>
  <c r="AN16" i="8" s="1"/>
  <c r="AM41" i="6"/>
  <c r="AM9" i="8" s="1"/>
  <c r="AN45" i="6" l="1"/>
  <c r="AN13" i="8" s="1"/>
  <c r="AO46" i="6"/>
  <c r="AO14" i="8" s="1"/>
  <c r="AO48" i="6"/>
  <c r="AO16" i="8" s="1"/>
  <c r="AO47" i="6"/>
  <c r="AO15" i="8" s="1"/>
  <c r="F11" i="10"/>
  <c r="AO45" i="6" l="1"/>
  <c r="AO13" i="8" s="1"/>
  <c r="AP43" i="6"/>
  <c r="AP11" i="8" s="1"/>
  <c r="AN44" i="6"/>
  <c r="AN12" i="8" s="1"/>
  <c r="F15" i="10"/>
  <c r="F12"/>
  <c r="AM42" i="6"/>
  <c r="AM49" i="8"/>
  <c r="V19" i="14" l="1"/>
  <c r="AM18" i="8"/>
  <c r="F9" i="19" s="1"/>
  <c r="F14" s="1"/>
  <c r="AM10" i="8"/>
  <c r="AP48" i="6"/>
  <c r="AP16" i="8" s="1"/>
  <c r="AO44" i="6"/>
  <c r="AO12" i="8" s="1"/>
  <c r="AN42" i="6"/>
  <c r="AN10" i="8" s="1"/>
  <c r="AP46" i="6"/>
  <c r="AP14" i="8" s="1"/>
  <c r="F13" i="18"/>
  <c r="F14" s="1"/>
  <c r="F16" i="10"/>
  <c r="AN49" i="8"/>
  <c r="AN18" s="1"/>
  <c r="R19" i="14"/>
  <c r="AM43" i="12"/>
  <c r="AN41" i="6"/>
  <c r="AN9" i="8" s="1"/>
  <c r="AN43" i="12"/>
  <c r="AO16" l="1"/>
  <c r="AO37" s="1"/>
  <c r="AN16"/>
  <c r="AN37" s="1"/>
  <c r="AJ46"/>
  <c r="AJ62" s="1"/>
  <c r="AD46"/>
  <c r="AD62" s="1"/>
  <c r="AG46"/>
  <c r="AG62" s="1"/>
  <c r="AM46"/>
  <c r="AM62" s="1"/>
  <c r="AO42" i="6"/>
  <c r="AO10" i="8" s="1"/>
  <c r="AP47" i="6"/>
  <c r="AP15" i="8" s="1"/>
  <c r="AQ43" i="6"/>
  <c r="AQ11" i="8" s="1"/>
  <c r="AF46" i="12"/>
  <c r="AF62" s="1"/>
  <c r="AL46"/>
  <c r="AL62" s="1"/>
  <c r="AC46"/>
  <c r="AC62" s="1"/>
  <c r="AK46"/>
  <c r="AK62" s="1"/>
  <c r="AB46"/>
  <c r="AB62" s="1"/>
  <c r="AI46"/>
  <c r="AI62" s="1"/>
  <c r="AH46"/>
  <c r="AH62" s="1"/>
  <c r="AE46"/>
  <c r="AE62" s="1"/>
  <c r="F18" i="10"/>
  <c r="G24" i="13" s="1"/>
  <c r="AB19" i="8"/>
  <c r="AO41" i="6"/>
  <c r="AO9" i="8" s="1"/>
  <c r="AO43" i="12"/>
  <c r="AP16" l="1"/>
  <c r="AP37" s="1"/>
  <c r="AB64"/>
  <c r="AC10" s="1"/>
  <c r="AC64" s="1"/>
  <c r="AD10" s="1"/>
  <c r="AP44" i="6"/>
  <c r="AP12" i="8" s="1"/>
  <c r="AQ47" i="6"/>
  <c r="AQ15" i="8" s="1"/>
  <c r="F21" i="10"/>
  <c r="AO49" i="8"/>
  <c r="AO18" s="1"/>
  <c r="AP45" i="6"/>
  <c r="AP13" i="8" s="1"/>
  <c r="AQ48" i="6" l="1"/>
  <c r="AQ16" i="8" s="1"/>
  <c r="AQ46" i="6"/>
  <c r="AQ14" i="8" s="1"/>
  <c r="AQ45" i="6"/>
  <c r="AQ13" i="8" s="1"/>
  <c r="F22" i="10"/>
  <c r="F25"/>
  <c r="AR47" i="6" l="1"/>
  <c r="AR15" i="8" s="1"/>
  <c r="AR48" i="6"/>
  <c r="AR16" i="8" s="1"/>
  <c r="AP42" i="6"/>
  <c r="AP10" i="8" s="1"/>
  <c r="AR43" i="6"/>
  <c r="AR11" i="8" s="1"/>
  <c r="AR46" i="6"/>
  <c r="AR14" i="8" s="1"/>
  <c r="F29" i="10"/>
  <c r="F33" s="1"/>
  <c r="F23" i="19" s="1"/>
  <c r="F26" i="10"/>
  <c r="AP41" i="6"/>
  <c r="AP9" i="8" s="1"/>
  <c r="AP49"/>
  <c r="AP18" s="1"/>
  <c r="AD64" i="12"/>
  <c r="AE10" s="1"/>
  <c r="AE64" s="1"/>
  <c r="AF10" s="1"/>
  <c r="AF64" s="1"/>
  <c r="AG10" s="1"/>
  <c r="G32" i="10" l="1"/>
  <c r="AQ42" i="6"/>
  <c r="AQ10" i="8" s="1"/>
  <c r="AS43" i="6"/>
  <c r="AS11" i="8" s="1"/>
  <c r="AP43" i="12"/>
  <c r="F30" i="10"/>
  <c r="AQ44" i="6"/>
  <c r="AQ12" i="8" s="1"/>
  <c r="AG64" i="12"/>
  <c r="AH10" s="1"/>
  <c r="AH64" s="1"/>
  <c r="AI10" s="1"/>
  <c r="AI64" s="1"/>
  <c r="AJ10" s="1"/>
  <c r="AJ64" s="1"/>
  <c r="AK10" s="1"/>
  <c r="AK64" s="1"/>
  <c r="AL10" s="1"/>
  <c r="AL64" s="1"/>
  <c r="AM10" s="1"/>
  <c r="AM64" s="1"/>
  <c r="AQ41" i="6"/>
  <c r="AQ9" i="8" s="1"/>
  <c r="AQ16" i="12" l="1"/>
  <c r="AQ37" s="1"/>
  <c r="F34" i="10"/>
  <c r="F22" i="19" s="1"/>
  <c r="V21" i="14"/>
  <c r="AR44" i="6"/>
  <c r="AR12" i="8" s="1"/>
  <c r="AS48" i="6"/>
  <c r="AS16" i="8" s="1"/>
  <c r="AQ43" i="12"/>
  <c r="AR45" i="6"/>
  <c r="AR13" i="8" s="1"/>
  <c r="AN10" i="12"/>
  <c r="R20" i="14"/>
  <c r="AQ49" i="8"/>
  <c r="AQ18" s="1"/>
  <c r="AR16" i="12" l="1"/>
  <c r="AR37" s="1"/>
  <c r="F24" i="19"/>
  <c r="F26" s="1"/>
  <c r="F28" s="1"/>
  <c r="G27" s="1"/>
  <c r="AS45" i="6"/>
  <c r="AS13" i="8" s="1"/>
  <c r="V22" i="14"/>
  <c r="F35" i="10"/>
  <c r="V14" i="14"/>
  <c r="V15" s="1"/>
  <c r="R22"/>
  <c r="R24" s="1"/>
  <c r="AS47" i="6"/>
  <c r="AS15" i="8" s="1"/>
  <c r="AS46" i="6"/>
  <c r="AS14" i="8" s="1"/>
  <c r="V24" i="14" l="1"/>
  <c r="AT46" i="6"/>
  <c r="AT14" i="8" s="1"/>
  <c r="AT43" i="6"/>
  <c r="AT11" i="8" s="1"/>
  <c r="AR49"/>
  <c r="AR18" s="1"/>
  <c r="AT47" i="6"/>
  <c r="AT15" i="8" s="1"/>
  <c r="AR42" i="6"/>
  <c r="AR10" i="8" s="1"/>
  <c r="AR41" i="6"/>
  <c r="AR9" i="8" s="1"/>
  <c r="AR43" i="12" l="1"/>
  <c r="AS42" i="6"/>
  <c r="AS10" i="8" s="1"/>
  <c r="AU43" i="6"/>
  <c r="AU11" i="8" s="1"/>
  <c r="AT45" i="6"/>
  <c r="AT13" i="8" s="1"/>
  <c r="AS44" i="6"/>
  <c r="AS12" i="8" s="1"/>
  <c r="AT48" i="6"/>
  <c r="AT16" i="8" s="1"/>
  <c r="AS41" i="6"/>
  <c r="AS9" i="8" s="1"/>
  <c r="AS16" i="12" l="1"/>
  <c r="AS37" s="1"/>
  <c r="AT44" i="6"/>
  <c r="AT12" i="8" s="1"/>
  <c r="AU48" i="6"/>
  <c r="AU16" i="8" s="1"/>
  <c r="AS43" i="12"/>
  <c r="AS49" i="8"/>
  <c r="AS18" s="1"/>
  <c r="AT16" i="12" l="1"/>
  <c r="AT37" s="1"/>
  <c r="AU45" i="6"/>
  <c r="AU13" i="8" s="1"/>
  <c r="AU47" i="6"/>
  <c r="AU15" i="8" s="1"/>
  <c r="AU46" i="6"/>
  <c r="AU14" i="8" s="1"/>
  <c r="AT41" i="6"/>
  <c r="AT9" i="8" s="1"/>
  <c r="AV48" i="6" l="1"/>
  <c r="AV16" i="8" s="1"/>
  <c r="AV47" i="6"/>
  <c r="AV15" i="8" s="1"/>
  <c r="AV46" i="6"/>
  <c r="AV14" i="8" s="1"/>
  <c r="AV43" i="6"/>
  <c r="AV11" i="8" s="1"/>
  <c r="AT49"/>
  <c r="AT18" s="1"/>
  <c r="AU44" i="6" l="1"/>
  <c r="AU12" i="8" s="1"/>
  <c r="AU42" i="6"/>
  <c r="AU10" i="8" s="1"/>
  <c r="AW43" i="6"/>
  <c r="AW11" i="8" s="1"/>
  <c r="AT42" i="6"/>
  <c r="AT10" i="8" s="1"/>
  <c r="AT43" i="12"/>
  <c r="AU16" l="1"/>
  <c r="AU37" s="1"/>
  <c r="AV44" i="6"/>
  <c r="AV12" i="8" s="1"/>
  <c r="AV45" i="6"/>
  <c r="AV13" i="8" s="1"/>
  <c r="AU49"/>
  <c r="AU18" s="1"/>
  <c r="AU41" i="6"/>
  <c r="AU43" i="12"/>
  <c r="AV16" l="1"/>
  <c r="AV37" s="1"/>
  <c r="AU9" i="8"/>
  <c r="AV42" i="6"/>
  <c r="AV10" i="8" s="1"/>
  <c r="AW45" i="6"/>
  <c r="AW13" i="8" s="1"/>
  <c r="AV41" i="6"/>
  <c r="AV9" i="8" s="1"/>
  <c r="AW47" i="6"/>
  <c r="AW15" i="8" s="1"/>
  <c r="AV49"/>
  <c r="AV18" s="1"/>
  <c r="AW46" i="6"/>
  <c r="AW14" i="8" s="1"/>
  <c r="AW48" i="6"/>
  <c r="AW16" i="8" s="1"/>
  <c r="AX46" i="6" l="1"/>
  <c r="AX14" i="8" s="1"/>
  <c r="AX47" i="6"/>
  <c r="AX15" i="8" s="1"/>
  <c r="AX48" i="6"/>
  <c r="AX16" i="8" s="1"/>
  <c r="AX43" i="6"/>
  <c r="AX11" i="8" s="1"/>
  <c r="AV43" i="12"/>
  <c r="AW16" l="1"/>
  <c r="AW37" s="1"/>
  <c r="AW42" i="6"/>
  <c r="AW10" i="8" s="1"/>
  <c r="AY43" i="6"/>
  <c r="AY11" i="8" s="1"/>
  <c r="AW44" i="6"/>
  <c r="AW12" i="8" s="1"/>
  <c r="AX44" i="6" l="1"/>
  <c r="AX12" i="8" s="1"/>
  <c r="AY48" i="6"/>
  <c r="AY16" i="8" s="1"/>
  <c r="AX45" i="6"/>
  <c r="AX13" i="8" s="1"/>
  <c r="AW41" i="6"/>
  <c r="AW43" i="12"/>
  <c r="AW49" i="8"/>
  <c r="AW18" s="1"/>
  <c r="AX16" i="12" l="1"/>
  <c r="AX37" s="1"/>
  <c r="AW9" i="8"/>
  <c r="AY45" i="6"/>
  <c r="AY13" i="8" s="1"/>
  <c r="AY46" i="6"/>
  <c r="AY14" i="8" s="1"/>
  <c r="AY47" i="6"/>
  <c r="AY15" i="8" s="1"/>
  <c r="AX41" i="6"/>
  <c r="AX9" i="8" s="1"/>
  <c r="AZ43" i="6" l="1"/>
  <c r="AZ11" i="8" s="1"/>
  <c r="AY44" i="6"/>
  <c r="AY12" i="8" s="1"/>
  <c r="AX49"/>
  <c r="AX18" s="1"/>
  <c r="BA43" i="6" l="1"/>
  <c r="BA11" i="8" s="1"/>
  <c r="AZ46" i="6"/>
  <c r="AZ14" i="8" s="1"/>
  <c r="AY42" i="6"/>
  <c r="AY10" i="8" s="1"/>
  <c r="AZ48" i="6"/>
  <c r="AZ16" i="8" s="1"/>
  <c r="AZ47" i="6"/>
  <c r="AZ15" i="8" s="1"/>
  <c r="AX42" i="6"/>
  <c r="AX10" i="8" s="1"/>
  <c r="AX43" i="12"/>
  <c r="AY41" i="6"/>
  <c r="AY9" i="8" s="1"/>
  <c r="AY16" i="12" l="1"/>
  <c r="AY37" s="1"/>
  <c r="BA46" i="6"/>
  <c r="BA14" i="8" s="1"/>
  <c r="BA47" i="6"/>
  <c r="BA15" i="8" s="1"/>
  <c r="BA48" i="6"/>
  <c r="BA16" i="8" s="1"/>
  <c r="AZ45" i="6"/>
  <c r="AZ13" i="8" s="1"/>
  <c r="G11" i="10"/>
  <c r="AY49" i="8"/>
  <c r="Y19" i="14"/>
  <c r="AY43" i="12"/>
  <c r="AZ16" l="1"/>
  <c r="AZ37" s="1"/>
  <c r="AC19" i="14"/>
  <c r="AY18" i="8"/>
  <c r="G9" i="19" s="1"/>
  <c r="G14" s="1"/>
  <c r="BA45" i="6"/>
  <c r="BA13" i="8" s="1"/>
  <c r="AZ44" i="6"/>
  <c r="AZ12" i="8" s="1"/>
  <c r="G15" i="10"/>
  <c r="G12"/>
  <c r="BB46" i="6" l="1"/>
  <c r="BB14" i="8" s="1"/>
  <c r="BB43" i="6"/>
  <c r="BB11" i="8" s="1"/>
  <c r="AZ42" i="6"/>
  <c r="AZ10" i="8" s="1"/>
  <c r="BB48" i="6"/>
  <c r="BB16" i="8" s="1"/>
  <c r="BA44" i="6"/>
  <c r="BA12" i="8" s="1"/>
  <c r="G13" i="18"/>
  <c r="G14" s="1"/>
  <c r="G16" i="10"/>
  <c r="AN19" i="8"/>
  <c r="AZ41" i="6"/>
  <c r="AZ9" i="8" s="1"/>
  <c r="AY46" i="12" l="1"/>
  <c r="AY62" s="1"/>
  <c r="AV46"/>
  <c r="AV62" s="1"/>
  <c r="AP46"/>
  <c r="AP62" s="1"/>
  <c r="AS46"/>
  <c r="AS62" s="1"/>
  <c r="BB47" i="6"/>
  <c r="BB15" i="8" s="1"/>
  <c r="BC43" i="6"/>
  <c r="BC11" i="8" s="1"/>
  <c r="BA42" i="6"/>
  <c r="BA10" i="8" s="1"/>
  <c r="AZ43" i="12"/>
  <c r="BB45" i="6"/>
  <c r="BB13" i="8" s="1"/>
  <c r="AQ46" i="12"/>
  <c r="AQ62" s="1"/>
  <c r="AX46"/>
  <c r="AX62" s="1"/>
  <c r="G18" i="10"/>
  <c r="H24" i="13" s="1"/>
  <c r="AW46" i="12"/>
  <c r="AW62" s="1"/>
  <c r="AO46"/>
  <c r="AO62" s="1"/>
  <c r="AN46"/>
  <c r="AN62" s="1"/>
  <c r="AU46"/>
  <c r="AU62" s="1"/>
  <c r="AR46"/>
  <c r="AR62" s="1"/>
  <c r="AT46"/>
  <c r="AT62" s="1"/>
  <c r="BA41" i="6"/>
  <c r="BA9" i="8" s="1"/>
  <c r="BA43" i="12"/>
  <c r="AZ49" i="8"/>
  <c r="AZ18" s="1"/>
  <c r="BB16" i="12" l="1"/>
  <c r="BB37" s="1"/>
  <c r="BA16"/>
  <c r="BA37" s="1"/>
  <c r="AN64"/>
  <c r="AO10" s="1"/>
  <c r="AO64" s="1"/>
  <c r="AP10" s="1"/>
  <c r="BC47" i="6"/>
  <c r="BC15" i="8" s="1"/>
  <c r="BC46" i="6"/>
  <c r="BC14" i="8" s="1"/>
  <c r="G21" i="10"/>
  <c r="BA49" i="8"/>
  <c r="BA18" s="1"/>
  <c r="BC48" i="6" l="1"/>
  <c r="BC16" i="8" s="1"/>
  <c r="BB44" i="6"/>
  <c r="BB12" i="8" s="1"/>
  <c r="BD43" i="6"/>
  <c r="BD11" i="8" s="1"/>
  <c r="G22" i="10"/>
  <c r="G25"/>
  <c r="BD48" i="6" l="1"/>
  <c r="BD16" i="8" s="1"/>
  <c r="BC44" i="6"/>
  <c r="BC12" i="8" s="1"/>
  <c r="BB42" i="6"/>
  <c r="BB10" i="8" s="1"/>
  <c r="G29" i="10"/>
  <c r="G33" s="1"/>
  <c r="G23" i="19" s="1"/>
  <c r="G26" i="10"/>
  <c r="BC45" i="6"/>
  <c r="BC13" i="8" s="1"/>
  <c r="BB41" i="6"/>
  <c r="BB9" i="8" s="1"/>
  <c r="BB49"/>
  <c r="BB18" s="1"/>
  <c r="AP64" i="12" l="1"/>
  <c r="AQ10" s="1"/>
  <c r="AQ64" s="1"/>
  <c r="AR10" s="1"/>
  <c r="AR64" s="1"/>
  <c r="AS10" s="1"/>
  <c r="H32" i="10"/>
  <c r="BD47" i="6"/>
  <c r="BD15" i="8" s="1"/>
  <c r="BC42" i="6"/>
  <c r="BC10" i="8" s="1"/>
  <c r="BD45" i="6"/>
  <c r="BD13" i="8" s="1"/>
  <c r="BB43" i="12"/>
  <c r="G30" i="10"/>
  <c r="BC49" i="8"/>
  <c r="BC18" s="1"/>
  <c r="BC41" i="6"/>
  <c r="BC9" i="8" s="1"/>
  <c r="BD46" i="6"/>
  <c r="BD14" i="8" s="1"/>
  <c r="BC16" i="12" l="1"/>
  <c r="BC37" s="1"/>
  <c r="AS64"/>
  <c r="AT10" s="1"/>
  <c r="AT64" s="1"/>
  <c r="AU10" s="1"/>
  <c r="AU64" s="1"/>
  <c r="AV10" s="1"/>
  <c r="AV64" s="1"/>
  <c r="AW10" s="1"/>
  <c r="AW64" s="1"/>
  <c r="AX10" s="1"/>
  <c r="AX64" s="1"/>
  <c r="AY10" s="1"/>
  <c r="AY64" s="1"/>
  <c r="AZ10" s="1"/>
  <c r="AC21" i="14"/>
  <c r="AC22" s="1"/>
  <c r="G34" i="10"/>
  <c r="G22" i="19" s="1"/>
  <c r="BC43" i="12"/>
  <c r="BE47" i="6"/>
  <c r="BE15" i="8" s="1"/>
  <c r="BE46" i="6"/>
  <c r="BE14" i="8" s="1"/>
  <c r="BE43" i="6"/>
  <c r="BE11" i="8" s="1"/>
  <c r="BD16" i="12" l="1"/>
  <c r="BD37" s="1"/>
  <c r="Y20" i="14"/>
  <c r="Y22" s="1"/>
  <c r="Y24" s="1"/>
  <c r="G24" i="19"/>
  <c r="G26" s="1"/>
  <c r="G28" s="1"/>
  <c r="H27" s="1"/>
  <c r="BF43" i="6"/>
  <c r="BF11" i="8" s="1"/>
  <c r="BD44" i="6"/>
  <c r="BD12" i="8" s="1"/>
  <c r="G35" i="10"/>
  <c r="AC14" i="14"/>
  <c r="AC15" s="1"/>
  <c r="AC24" s="1"/>
  <c r="BE48" i="6"/>
  <c r="BE16" i="8" s="1"/>
  <c r="BF46" i="6" l="1"/>
  <c r="BF14" i="8" s="1"/>
  <c r="BF48" i="6"/>
  <c r="BF16" i="8" s="1"/>
  <c r="BE44" i="6"/>
  <c r="BE12" i="8" s="1"/>
  <c r="BE45" i="6"/>
  <c r="BE13" i="8" s="1"/>
  <c r="BD41" i="6"/>
  <c r="BD9" i="8" s="1"/>
  <c r="BD42" i="6"/>
  <c r="BD10" i="8" s="1"/>
  <c r="BD49"/>
  <c r="BD18" s="1"/>
  <c r="BE42" i="6" l="1"/>
  <c r="BE10" i="8" s="1"/>
  <c r="BF47" i="6"/>
  <c r="BF15" i="8" s="1"/>
  <c r="BF45" i="6"/>
  <c r="BF13" i="8" s="1"/>
  <c r="BG43" i="6"/>
  <c r="BG11" i="8" s="1"/>
  <c r="BE41" i="6"/>
  <c r="BE9" i="8" s="1"/>
  <c r="BD43" i="12"/>
  <c r="BE16" l="1"/>
  <c r="BE37" s="1"/>
  <c r="BE43"/>
  <c r="BG47" i="6"/>
  <c r="BG15" i="8" s="1"/>
  <c r="BE49"/>
  <c r="BE18" s="1"/>
  <c r="BF16" i="12" l="1"/>
  <c r="BF37" s="1"/>
  <c r="BF42" i="6"/>
  <c r="BF10" i="8" s="1"/>
  <c r="BF44" i="6"/>
  <c r="BF12" i="8" s="1"/>
  <c r="BG46" i="6"/>
  <c r="BG14" i="8" s="1"/>
  <c r="BG48" i="6"/>
  <c r="BG16" i="8" s="1"/>
  <c r="BH48" i="6" l="1"/>
  <c r="BH16" i="8" s="1"/>
  <c r="BH46" i="6"/>
  <c r="BH14" i="8" s="1"/>
  <c r="BH47" i="6"/>
  <c r="BH15" i="8" s="1"/>
  <c r="BG44" i="6"/>
  <c r="BG12" i="8" s="1"/>
  <c r="BG45" i="6"/>
  <c r="BG13" i="8" s="1"/>
  <c r="BF49"/>
  <c r="BF18" s="1"/>
  <c r="BH43" i="6"/>
  <c r="BH11" i="8" s="1"/>
  <c r="BF41" i="6"/>
  <c r="BF43" i="12"/>
  <c r="BG16" l="1"/>
  <c r="BG37" s="1"/>
  <c r="BF9" i="8"/>
  <c r="BI43" i="6"/>
  <c r="BI11" i="8" s="1"/>
  <c r="BH45" i="6"/>
  <c r="BH13" i="8" s="1"/>
  <c r="BG42" i="6"/>
  <c r="BG10" i="8" s="1"/>
  <c r="BG49"/>
  <c r="BG18" s="1"/>
  <c r="BG41" i="6"/>
  <c r="BG9" i="8" s="1"/>
  <c r="BG43" i="12" l="1"/>
  <c r="BI46" i="6"/>
  <c r="BI14" i="8" s="1"/>
  <c r="BI47" i="6"/>
  <c r="BI15" i="8" s="1"/>
  <c r="BH16" i="12" l="1"/>
  <c r="BH37" s="1"/>
  <c r="BI48" i="6"/>
  <c r="BI16" i="8" s="1"/>
  <c r="BH44" i="6"/>
  <c r="BH12" i="8" s="1"/>
  <c r="BJ48" i="6" l="1"/>
  <c r="BJ16" i="8" s="1"/>
  <c r="BI44" i="6"/>
  <c r="BI12" i="8" s="1"/>
  <c r="BJ47" i="6"/>
  <c r="BJ15" i="8" s="1"/>
  <c r="BH42" i="6"/>
  <c r="BH10" i="8" s="1"/>
  <c r="BI45" i="6"/>
  <c r="BI13" i="8" s="1"/>
  <c r="BJ43" i="6"/>
  <c r="BJ11" i="8" s="1"/>
  <c r="BH41" i="6"/>
  <c r="BH9" i="8" s="1"/>
  <c r="BH49"/>
  <c r="BH18" s="1"/>
  <c r="BK43" i="6" l="1"/>
  <c r="BK11" i="8" s="1"/>
  <c r="BI42" i="6"/>
  <c r="BI10" i="8" s="1"/>
  <c r="BJ45" i="6"/>
  <c r="BJ13" i="8" s="1"/>
  <c r="BH43" i="12"/>
  <c r="BI41" i="6"/>
  <c r="BI9" i="8" s="1"/>
  <c r="BJ46" i="6"/>
  <c r="BJ14" i="8" s="1"/>
  <c r="BI16" i="12" l="1"/>
  <c r="BI37" s="1"/>
  <c r="BK46" i="6"/>
  <c r="BK14" i="8" s="1"/>
  <c r="BK47" i="6"/>
  <c r="BK15" i="8" s="1"/>
  <c r="BI43" i="12"/>
  <c r="BI49" i="8"/>
  <c r="BI18" s="1"/>
  <c r="BJ16" i="12" l="1"/>
  <c r="BJ37" s="1"/>
  <c r="BK48" i="6"/>
  <c r="BK16" i="8" s="1"/>
  <c r="BJ44" i="6"/>
  <c r="BJ12" i="8" s="1"/>
  <c r="BK45" i="6" l="1"/>
  <c r="BK13" i="8" s="1"/>
  <c r="BK44" i="6"/>
  <c r="BK12" i="8" s="1"/>
  <c r="BJ42" i="6"/>
  <c r="BJ10" i="8" s="1"/>
  <c r="BJ49"/>
  <c r="BJ18" s="1"/>
  <c r="BJ41" i="6"/>
  <c r="BJ9" i="8" s="1"/>
  <c r="BK42" i="6" l="1"/>
  <c r="BK10" i="8" s="1"/>
  <c r="BK41" i="6"/>
  <c r="BK9" i="8" s="1"/>
  <c r="BJ43" i="12"/>
  <c r="AF19" i="14" l="1"/>
  <c r="BK49" i="8"/>
  <c r="H11" i="10"/>
  <c r="BK16" i="12"/>
  <c r="BK37" s="1"/>
  <c r="AJ19" i="14" l="1"/>
  <c r="BK18" i="8"/>
  <c r="H9" i="19" s="1"/>
  <c r="H14" s="1"/>
  <c r="BK43" i="12"/>
  <c r="H15" i="10"/>
  <c r="H12"/>
  <c r="AZ19" i="8" l="1"/>
  <c r="H13" i="18"/>
  <c r="H14" s="1"/>
  <c r="H16" i="10"/>
  <c r="BK46" i="12" l="1"/>
  <c r="BK62" s="1"/>
  <c r="BB46"/>
  <c r="BB62" s="1"/>
  <c r="BH46"/>
  <c r="BH62" s="1"/>
  <c r="BE46"/>
  <c r="BE62" s="1"/>
  <c r="BG46"/>
  <c r="BG62" s="1"/>
  <c r="BC46"/>
  <c r="BC62" s="1"/>
  <c r="BI46"/>
  <c r="BI62" s="1"/>
  <c r="BF46"/>
  <c r="BF62" s="1"/>
  <c r="BD46"/>
  <c r="BD62" s="1"/>
  <c r="BJ46"/>
  <c r="BJ62" s="1"/>
  <c r="AZ46"/>
  <c r="AZ62" s="1"/>
  <c r="H18" i="10"/>
  <c r="I24" i="13" s="1"/>
  <c r="BA46" i="12"/>
  <c r="BA62" s="1"/>
  <c r="AZ64" l="1"/>
  <c r="BA10" s="1"/>
  <c r="BA64" s="1"/>
  <c r="BB10" s="1"/>
  <c r="H21" i="10"/>
  <c r="H22" l="1"/>
  <c r="H25"/>
  <c r="H29" l="1"/>
  <c r="H33" s="1"/>
  <c r="H23" i="19" s="1"/>
  <c r="H26" i="10"/>
  <c r="H30" l="1"/>
  <c r="BB64" i="12"/>
  <c r="BC10" s="1"/>
  <c r="BC64" s="1"/>
  <c r="BD10" s="1"/>
  <c r="BD64" s="1"/>
  <c r="BE10" s="1"/>
  <c r="AJ21" i="14" l="1"/>
  <c r="H34" i="10"/>
  <c r="H22" i="19" s="1"/>
  <c r="BE64" i="12"/>
  <c r="BF10" s="1"/>
  <c r="BF64" s="1"/>
  <c r="BG10" s="1"/>
  <c r="BG64" s="1"/>
  <c r="BH10" s="1"/>
  <c r="BH64" s="1"/>
  <c r="BI10" s="1"/>
  <c r="BI64" s="1"/>
  <c r="BJ10" s="1"/>
  <c r="BJ64" s="1"/>
  <c r="BK10" s="1"/>
  <c r="BK64" s="1"/>
  <c r="AF20" i="14" s="1"/>
  <c r="AF22" s="1"/>
  <c r="AF24" s="1"/>
  <c r="H24" i="19" l="1"/>
  <c r="H26" s="1"/>
  <c r="H28" s="1"/>
  <c r="AJ22" i="14"/>
  <c r="H35" i="10"/>
  <c r="AJ14" i="14"/>
  <c r="AJ15" s="1"/>
  <c r="AJ24" l="1"/>
</calcChain>
</file>

<file path=xl/sharedStrings.xml><?xml version="1.0" encoding="utf-8"?>
<sst xmlns="http://schemas.openxmlformats.org/spreadsheetml/2006/main" count="582" uniqueCount="249">
  <si>
    <t>Poste</t>
  </si>
  <si>
    <t>Commentaires</t>
  </si>
  <si>
    <t>Frais de déplacement</t>
  </si>
  <si>
    <t>Honoraires</t>
  </si>
  <si>
    <t>Marketing</t>
  </si>
  <si>
    <t>Divers</t>
  </si>
  <si>
    <t>Locaux</t>
  </si>
  <si>
    <t>Téléphonie</t>
  </si>
  <si>
    <t>Assurance</t>
  </si>
  <si>
    <t>Fournitures</t>
  </si>
  <si>
    <t>IT</t>
  </si>
  <si>
    <t>Frais bancaires</t>
  </si>
  <si>
    <t>Total</t>
  </si>
  <si>
    <t>Personnel</t>
  </si>
  <si>
    <t>Variable</t>
  </si>
  <si>
    <t xml:space="preserve">Total </t>
  </si>
  <si>
    <t>Année 1</t>
  </si>
  <si>
    <t>Année 2</t>
  </si>
  <si>
    <t>Année 3</t>
  </si>
  <si>
    <t>TOTAL</t>
  </si>
  <si>
    <t>Salaires bruts</t>
  </si>
  <si>
    <t>S1</t>
  </si>
  <si>
    <t>S2</t>
  </si>
  <si>
    <t>Charges</t>
  </si>
  <si>
    <t>Charge de personnel totale</t>
  </si>
  <si>
    <t>Année 4</t>
  </si>
  <si>
    <t>Année 5</t>
  </si>
  <si>
    <t>Intitulés</t>
  </si>
  <si>
    <t>Chiffre d'affaires</t>
  </si>
  <si>
    <t>Solde 
(en %)</t>
  </si>
  <si>
    <t>Délai de livraison (en mois)</t>
  </si>
  <si>
    <t>Délai de paiement 
(en mois)</t>
  </si>
  <si>
    <t>Acompte initial
(en %)</t>
  </si>
  <si>
    <t>Créances clients</t>
  </si>
  <si>
    <t>Créances TVA</t>
  </si>
  <si>
    <t>Dettes TVA</t>
  </si>
  <si>
    <t>BFR TVA</t>
  </si>
  <si>
    <t>Commandes réalisées</t>
  </si>
  <si>
    <t>TOTAL annuel cumulé</t>
  </si>
  <si>
    <t>Charges totales</t>
  </si>
  <si>
    <t>Dettes fournisseurs</t>
  </si>
  <si>
    <t>BFR</t>
  </si>
  <si>
    <t>Activités</t>
  </si>
  <si>
    <t>BFR Annuel MAX</t>
  </si>
  <si>
    <t>Marge brute</t>
  </si>
  <si>
    <t>Achats et charges de production</t>
  </si>
  <si>
    <t>Charges externes</t>
  </si>
  <si>
    <t>Excédent brut d'exploitation (EBE)</t>
  </si>
  <si>
    <t>Valeur ajoutée (VA)</t>
  </si>
  <si>
    <t>Chiffre d'affaires (CA)</t>
  </si>
  <si>
    <t>Dotations aux amortissements</t>
  </si>
  <si>
    <t>Résultat d'exploitation (REx)</t>
  </si>
  <si>
    <t>Résultat courant</t>
  </si>
  <si>
    <t>Résultat Net (RN)</t>
  </si>
  <si>
    <t>Encaissements</t>
  </si>
  <si>
    <t>Solde de début de mois</t>
  </si>
  <si>
    <t>Chiffre d'affaires encaissé</t>
  </si>
  <si>
    <t xml:space="preserve">Exploitation </t>
  </si>
  <si>
    <t xml:space="preserve">Hors exploitation </t>
  </si>
  <si>
    <t>TVA encaissée</t>
  </si>
  <si>
    <t>Décaissements</t>
  </si>
  <si>
    <t>TVA décaissée</t>
  </si>
  <si>
    <t>Autres charges externes</t>
  </si>
  <si>
    <t>Charges de personnel</t>
  </si>
  <si>
    <t>Impôts et taxes</t>
  </si>
  <si>
    <t>Solde de fin de mois</t>
  </si>
  <si>
    <t>Financement</t>
  </si>
  <si>
    <t>Taux de prêt bancaire</t>
  </si>
  <si>
    <t>Durée de remboursement (en mois)</t>
  </si>
  <si>
    <t>Court Terme</t>
  </si>
  <si>
    <t>Investissements</t>
  </si>
  <si>
    <t>Plan de financement</t>
  </si>
  <si>
    <t>Moyen/Long Terme</t>
  </si>
  <si>
    <t>Prêts bancaires MT/LT</t>
  </si>
  <si>
    <t>TOTAL EMPLOIS</t>
  </si>
  <si>
    <t>Augmentation de capital</t>
  </si>
  <si>
    <t>TOTAL RESSOURCES</t>
  </si>
  <si>
    <t>Excédent début période</t>
  </si>
  <si>
    <t>Excédent période (b) - (a)</t>
  </si>
  <si>
    <t>RESSOURCES (b)</t>
  </si>
  <si>
    <t>EMPLOIS (a)</t>
  </si>
  <si>
    <t>EXCEDENT</t>
  </si>
  <si>
    <t>ACTIF</t>
  </si>
  <si>
    <t>PASSIF</t>
  </si>
  <si>
    <t>Actif immobilisé</t>
  </si>
  <si>
    <t>Capitaux propres</t>
  </si>
  <si>
    <t>Immobilisations</t>
  </si>
  <si>
    <t>Capital</t>
  </si>
  <si>
    <t>Actif circulant</t>
  </si>
  <si>
    <t>Dettes</t>
  </si>
  <si>
    <t>Trésorerie</t>
  </si>
  <si>
    <t>TOTAL ACTIF</t>
  </si>
  <si>
    <t>Total actif immobilisé</t>
  </si>
  <si>
    <t>Total des capitaux propres</t>
  </si>
  <si>
    <t>Total actif circulant</t>
  </si>
  <si>
    <t>Total dettes</t>
  </si>
  <si>
    <t>TOTAL PASSIF</t>
  </si>
  <si>
    <t>Variation du BFR</t>
  </si>
  <si>
    <t>Subventions d'exploitation</t>
  </si>
  <si>
    <t>Réserves et Résultats</t>
  </si>
  <si>
    <t>Brut</t>
  </si>
  <si>
    <t>Net</t>
  </si>
  <si>
    <t>Amort.</t>
  </si>
  <si>
    <t>Charges totales décaissées</t>
  </si>
  <si>
    <t>Achats et services décaissés</t>
  </si>
  <si>
    <t>Dette fiscale</t>
  </si>
  <si>
    <t>Remboursement TVA</t>
  </si>
  <si>
    <t>TVA reversée</t>
  </si>
  <si>
    <t>Taux actuariel (taux  sur la période globale d'emprunt)</t>
  </si>
  <si>
    <t>Note : Tout est calculé automatiquement</t>
  </si>
  <si>
    <t>Date de dernière mise à jour</t>
  </si>
  <si>
    <t xml:space="preserve">Auteur </t>
  </si>
  <si>
    <t>Contact</t>
  </si>
  <si>
    <t>Remarques</t>
  </si>
  <si>
    <t>Rémi BERTHIER</t>
  </si>
  <si>
    <t>remi.berthier@crealys.com</t>
  </si>
  <si>
    <t>Subventions (total)</t>
  </si>
  <si>
    <t>Fixe (en € HT)</t>
  </si>
  <si>
    <t>Chiffre d'affaires et résultats prévisionnels (en  € HT)</t>
  </si>
  <si>
    <t>Point mort annuel (moyen) (en € HT)</t>
  </si>
  <si>
    <t>Total des encaissements mensuels</t>
  </si>
  <si>
    <t>Total des décaissements mensuels</t>
  </si>
  <si>
    <t>Dénomination de l'activité</t>
  </si>
  <si>
    <t>Calcul des Impôts et taxes</t>
  </si>
  <si>
    <t>Taxe d'apprentissage</t>
  </si>
  <si>
    <t>Participation à la formation continue</t>
  </si>
  <si>
    <t>Effort de construction</t>
  </si>
  <si>
    <t>Contribution sociale de solidarité des sociétés</t>
  </si>
  <si>
    <t>Contribution économique du territoire / Cotisation foncière des entreprises</t>
  </si>
  <si>
    <t>Contribution économique du territoire / Cotisation sur la valeur ajoutée des entreprises</t>
  </si>
  <si>
    <t>Reports déficitaires</t>
  </si>
  <si>
    <t>Gratification minimale de stagiaire</t>
  </si>
  <si>
    <t>Configuration avancée</t>
  </si>
  <si>
    <t>Tableau de bord</t>
  </si>
  <si>
    <t>Bilans</t>
  </si>
  <si>
    <t>Date de démarrage de l'activité</t>
  </si>
  <si>
    <t>Investissements (en € HT)</t>
  </si>
  <si>
    <t>TVA</t>
  </si>
  <si>
    <t>Trésorerie et BFR sur 5 ans</t>
  </si>
  <si>
    <t>Charges variables (en € HT)</t>
  </si>
  <si>
    <t xml:space="preserve">Note : Ces tableaux sont remplis automatiquement après avoir complété les informations dans l'onglet "Configuration" liées aux "Charges variables" et les informations des commandes prévisionnelles dans l'onglet "Commandes". </t>
  </si>
  <si>
    <t>Charges variables</t>
  </si>
  <si>
    <t>Calculs auto liés aux commandes</t>
  </si>
  <si>
    <t>Calculs auto liés au Personnel</t>
  </si>
  <si>
    <t>CAF</t>
  </si>
  <si>
    <t>Configuration de base</t>
  </si>
  <si>
    <t>Nb employés</t>
  </si>
  <si>
    <r>
      <rPr>
        <b/>
        <sz val="8"/>
        <color theme="1"/>
        <rFont val="Calibri"/>
        <family val="2"/>
        <scheme val="minor"/>
      </rPr>
      <t>Note :</t>
    </r>
    <r>
      <rPr>
        <sz val="8"/>
        <color theme="1"/>
        <rFont val="Calibri"/>
        <family val="2"/>
        <scheme val="minor"/>
      </rPr>
      <t xml:space="preserve"> Définissez vos investissements dans le tableau ci-dessous en précisant les intitulés et sommes des investissements, ainsi que les durées d'amortissement (à droite du tableau).</t>
    </r>
  </si>
  <si>
    <t>Chiffre d'affaires encaissé (en € HT)</t>
  </si>
  <si>
    <t>Chiffre d'affaires (en € HT)</t>
  </si>
  <si>
    <t>Point mort</t>
  </si>
  <si>
    <t>Charges de personnel et salaires</t>
  </si>
  <si>
    <t>Nom</t>
  </si>
  <si>
    <t>Subvention 3</t>
  </si>
  <si>
    <t>Subvention 2</t>
  </si>
  <si>
    <t>Subvention 1</t>
  </si>
  <si>
    <t>Prêts bancaires Moyen/Long Terme</t>
  </si>
  <si>
    <t>Prêts bancaires Court Terme</t>
  </si>
  <si>
    <t>Remboursement prêts bancaires MT/LT</t>
  </si>
  <si>
    <t>Remboursement prêts bancaires CT</t>
  </si>
  <si>
    <t>Autres subventions</t>
  </si>
  <si>
    <t>Prêts bancaires CT</t>
  </si>
  <si>
    <t>Dette IS</t>
  </si>
  <si>
    <t>Taux générique (investissements et charges externes)</t>
  </si>
  <si>
    <t>Charges externes (en € HT)</t>
  </si>
  <si>
    <t>Commandes</t>
  </si>
  <si>
    <t>Onglets de résultat</t>
  </si>
  <si>
    <t>Cases non modificables</t>
  </si>
  <si>
    <t>Cases à renseigner (avancé)</t>
  </si>
  <si>
    <t>Cases d'intitulés</t>
  </si>
  <si>
    <t>Onglets à renseigner</t>
  </si>
  <si>
    <t>Code couleur des onglets</t>
  </si>
  <si>
    <t>Code couleur des cases</t>
  </si>
  <si>
    <t>GUIDE d'utilisation</t>
  </si>
  <si>
    <r>
      <rPr>
        <b/>
        <sz val="12"/>
        <color theme="1"/>
        <rFont val="Calibri"/>
        <family val="2"/>
        <scheme val="minor"/>
      </rPr>
      <t>Etape 4 : Renseigner l'onglet "Investissements"</t>
    </r>
    <r>
      <rPr>
        <sz val="11"/>
        <color theme="1"/>
        <rFont val="Calibri"/>
        <family val="2"/>
        <scheme val="minor"/>
      </rPr>
      <t xml:space="preserve">
Précisez les investissements nécessaires pour le projet. Vous pouvez dissocier les types investissements par ligne. Pour chaque ligne, vous pourrez préciser les montants d'investisements mensuellement ainsi que les durées d'amortissement (tout à droite du tableau).</t>
    </r>
  </si>
  <si>
    <r>
      <rPr>
        <b/>
        <sz val="12"/>
        <color theme="1"/>
        <rFont val="Calibri"/>
        <family val="2"/>
        <scheme val="minor"/>
      </rPr>
      <t>Etape 5 : Renseigner l'onglet "Commandes"</t>
    </r>
    <r>
      <rPr>
        <sz val="11"/>
        <color theme="1"/>
        <rFont val="Calibri"/>
        <family val="2"/>
        <scheme val="minor"/>
      </rPr>
      <t xml:space="preserve">
Précisez les prévisions de commandes mensuelles par type d'activité. Les encaissements et les décaissements liés à ces commandes (chiffres d'affaires et charges variables associées) seront calculés automatiquement sur la base des informations précisées dans l'onglet "CONFIG" (dans les tableaux "Chiffres d'Affaires" et "Charges variables").</t>
    </r>
  </si>
  <si>
    <t>Charges annuelles consolidées</t>
  </si>
  <si>
    <r>
      <rPr>
        <b/>
        <sz val="8"/>
        <color theme="1"/>
        <rFont val="Calibri"/>
        <family val="2"/>
        <scheme val="minor"/>
      </rPr>
      <t>Note sur le financement :</t>
    </r>
    <r>
      <rPr>
        <sz val="8"/>
        <color theme="1"/>
        <rFont val="Calibri"/>
        <family val="2"/>
        <scheme val="minor"/>
      </rPr>
      <t xml:space="preserve">
Vous pouvez définir un taux ainsi qu'une durée de remboursement pour les prêts court et moyen/long termes.</t>
    </r>
  </si>
  <si>
    <t>Activité de revenu 1</t>
  </si>
  <si>
    <t>Activité de revenu 2</t>
  </si>
  <si>
    <t>ETC …</t>
  </si>
  <si>
    <t>Charges patronales (% du salaire brut)</t>
  </si>
  <si>
    <t>Note sur les Impôts et taxes :
Ces impôts et taxes sont calculés automatiquement sur la base des informations saisies. 
Ces informations, correspondant aux principaux impôts et taxes, sont données à titre indicatif. Elles ne représentent pas l'exhaustivité des impots et taxes existantes et ne garantissent pas un calcul exact pour les impôts et taxes cités. La CFE est calculée sur un taux moyen de 27,26%, en prenant en compte des dégrèvements possibles et un montant minimal à payer.</t>
  </si>
  <si>
    <t>Note : Tout est calculé automatiquement.</t>
  </si>
  <si>
    <t>FISY ESSENTIEL - Le prévisionnel financier facile et gratuit pour Business Plan !</t>
  </si>
  <si>
    <t>Cases à renseigner (basic)</t>
  </si>
  <si>
    <r>
      <rPr>
        <b/>
        <sz val="12"/>
        <color theme="1"/>
        <rFont val="Calibri"/>
        <family val="2"/>
        <scheme val="minor"/>
      </rPr>
      <t>Etape 7 : Analyser les onglets "Tableau de bord", "Comptes de résultats", "Plan de financement" et "Bilans"</t>
    </r>
    <r>
      <rPr>
        <sz val="11"/>
        <color theme="1"/>
        <rFont val="Calibri"/>
        <family val="2"/>
        <scheme val="minor"/>
      </rPr>
      <t xml:space="preserve">
Une fois les informations renseignées, l'outil générera les comptes de résultats de l'entreprise, les bilans, le plan de trésorerie menusel, le plan de financement, les points morts par années d'activités, le BFR ... et des graphiques que vous retrouverez dans le tableau de bord. Ces informations vous permettront d'analyser le potentiel du projet, les enjeux commerciaux, les enjeux de financements, ...
Vous pouvez désormais travailler par itération pour affiner votre vision financière de votre projet et votre stratégie d'entreprise.</t>
    </r>
  </si>
  <si>
    <r>
      <rPr>
        <b/>
        <sz val="12"/>
        <color theme="1"/>
        <rFont val="Calibri"/>
        <family val="2"/>
        <scheme val="minor"/>
      </rPr>
      <t>Etape 6 : Renseigner l'onglet "Trésorerie"</t>
    </r>
    <r>
      <rPr>
        <sz val="11"/>
        <color theme="1"/>
        <rFont val="Calibri"/>
        <family val="2"/>
        <scheme val="minor"/>
      </rPr>
      <t xml:space="preserve">
Préciser les financements identifiés pour le projet d'entreprise : capital (initial et augmentation par levée de fonds), prêts bancaires, subventions, … </t>
    </r>
  </si>
  <si>
    <r>
      <rPr>
        <b/>
        <sz val="8"/>
        <color theme="1"/>
        <rFont val="Calibri"/>
        <family val="2"/>
        <scheme val="minor"/>
      </rPr>
      <t xml:space="preserve">Note sur les dénominations : 
</t>
    </r>
    <r>
      <rPr>
        <sz val="8"/>
        <color theme="1"/>
        <rFont val="Calibri"/>
        <family val="2"/>
        <scheme val="minor"/>
      </rPr>
      <t xml:space="preserve">
Vous pouvez gérer plusieurs activités de revenus  dans ce prévisionnel financier. Commencez par indiquer les intitulés de vos activités.</t>
    </r>
    <r>
      <rPr>
        <b/>
        <sz val="8"/>
        <color theme="1"/>
        <rFont val="Calibri"/>
        <family val="2"/>
        <scheme val="minor"/>
      </rPr>
      <t xml:space="preserve">
Note sur la construction du chiffre d'affaires :</t>
    </r>
    <r>
      <rPr>
        <sz val="8"/>
        <color theme="1"/>
        <rFont val="Calibri"/>
        <family val="2"/>
        <scheme val="minor"/>
      </rPr>
      <t xml:space="preserve">
Renseignez par activité de revenus :
 - Le revenu unitaire (par unité commandée. Le nombre d'unités commandées étant défini mensuellement dans l'onglet "Commandes")
 - Le délai de livraison (temps de production+livraison)
 - Le délai de paiement client
 - L'acompte éventuellement payé par le client à la commande
 - Le solde final payé à date de livraison + délai de paiement (automatique)</t>
    </r>
  </si>
  <si>
    <r>
      <rPr>
        <b/>
        <sz val="8"/>
        <color theme="1"/>
        <rFont val="Calibri"/>
        <family val="2"/>
        <scheme val="minor"/>
      </rPr>
      <t xml:space="preserve">Note </t>
    </r>
    <r>
      <rPr>
        <sz val="8"/>
        <color theme="1"/>
        <rFont val="Calibri"/>
        <family val="2"/>
        <scheme val="minor"/>
      </rPr>
      <t>: Une fois que vous avez pris en main l'outil, vous pouvez affiner vos prévisions en personnalisant les données par défaut de cette partie "Configuration avancée".</t>
    </r>
  </si>
  <si>
    <r>
      <rPr>
        <b/>
        <sz val="8"/>
        <color theme="1"/>
        <rFont val="Calibri"/>
        <family val="2"/>
        <scheme val="minor"/>
      </rPr>
      <t>Note sur la TVA :</t>
    </r>
    <r>
      <rPr>
        <sz val="8"/>
        <color theme="1"/>
        <rFont val="Calibri"/>
        <family val="2"/>
        <scheme val="minor"/>
      </rPr>
      <t xml:space="preserve">
Vous pouvez définir un taux de TVA par type d'activité, qui sera utilisé aussi bien pour les encaissements de TVA liés au Chiffre d'affaires que pour les décaissements de TVA liés aux charges variables.
Vous pouvez également définir un taux de TVA générique pour les investissements et les charges externes.</t>
    </r>
  </si>
  <si>
    <r>
      <rPr>
        <b/>
        <sz val="8"/>
        <color theme="1"/>
        <rFont val="Calibri"/>
        <family val="2"/>
        <scheme val="minor"/>
      </rPr>
      <t>Note :</t>
    </r>
    <r>
      <rPr>
        <sz val="8"/>
        <color theme="1"/>
        <rFont val="Calibri"/>
        <family val="2"/>
        <scheme val="minor"/>
      </rPr>
      <t xml:space="preserve"> Indiquez dans ce tableau pour chaque activité, la prévision du nombre d'unités commandées mensuellement. </t>
    </r>
    <r>
      <rPr>
        <b/>
        <sz val="8"/>
        <color theme="1"/>
        <rFont val="Calibri"/>
        <family val="2"/>
        <scheme val="minor"/>
      </rPr>
      <t xml:space="preserve">Attention! On parle de commandes, et non de paiements. </t>
    </r>
    <r>
      <rPr>
        <sz val="8"/>
        <color theme="1"/>
        <rFont val="Calibri"/>
        <family val="2"/>
        <scheme val="minor"/>
      </rPr>
      <t xml:space="preserve">
Les délais de paiement sont à définir dans l'onglet "CONFIG". Les paiements associés seront automatiquement calculés ci-dessous, en fonction des informations entrées dans l'onglet "CONFIG" en lien avec les "Commandes" renseignées.</t>
    </r>
  </si>
  <si>
    <r>
      <rPr>
        <b/>
        <sz val="10"/>
        <color theme="1"/>
        <rFont val="Calibri"/>
        <family val="2"/>
        <scheme val="minor"/>
      </rPr>
      <t xml:space="preserve">Note d'aide à l'analyse :
</t>
    </r>
    <r>
      <rPr>
        <sz val="10"/>
        <color theme="1"/>
        <rFont val="Calibri"/>
        <family val="2"/>
        <scheme val="minor"/>
      </rPr>
      <t xml:space="preserve">Le graphique du "chiffre d'affaires et résultats prévisionnels" vous permet de visualiser l'évolution prévisionnelle du CA et du résultat net. Evaluez le volume et la croissance du CA et du résultat au regard de vos objectifs et de vos moyens.
Le point mort est le seuil de CA à partir duquel l'entreprise est "rentable" pour un niveau de charges fixes (salaires, charge externes, ...). Comparez votre CA et le point mort année par année. Votre objectif doit être, à court ou moyen terme, d'obtenir un CA supérieur au point mort.
Le graphique "Trésorerie et BFR" vous permet de visualiser et d'analyser l'évolution de la trésorerie et du BFR sur 5 ans. Il est impératif que la trésorerie soit toujours positive. Concernant le BFR, si il  est positif et qu'il augmente cela représente une augmentation de besoin en financement alors que si il est négatif et diminue dans le temps, il s'agira d'une source de financement. Attention à bien en analyser les fluctuations et les impacts sur les besoins en financement.
</t>
    </r>
  </si>
  <si>
    <t>Comptes de résultats consolidés (HT)</t>
  </si>
  <si>
    <t>Comptes courants</t>
  </si>
  <si>
    <t>Dette TVA</t>
  </si>
  <si>
    <r>
      <rPr>
        <b/>
        <sz val="12"/>
        <color theme="1"/>
        <rFont val="Calibri"/>
        <family val="2"/>
        <scheme val="minor"/>
      </rPr>
      <t>Etape 1 : Renseigner l'onglet "CONFIG"</t>
    </r>
    <r>
      <rPr>
        <sz val="11"/>
        <color theme="1"/>
        <rFont val="Calibri"/>
        <family val="2"/>
        <scheme val="minor"/>
      </rPr>
      <t xml:space="preserve">
C'est le point de départ de la prise en main de l'outil. Commencez par renseigner les informations de "Configuration de base", notamment les cases jaunes.
Vous pourrez attaquer le renseignement des informations de "Configuration avancée" dans un second temps : ces informations sont pré-remplies pour vous simplifier la prise en main. Il vous sera très probablement nécéssaire de les ajuster à vos besoins par la suite.</t>
    </r>
  </si>
  <si>
    <t>Charges financières</t>
  </si>
  <si>
    <t>Version</t>
  </si>
  <si>
    <t>Remboursement des prets bancaires</t>
  </si>
  <si>
    <r>
      <rPr>
        <b/>
        <sz val="10"/>
        <color theme="1"/>
        <rFont val="Calibri"/>
        <family val="2"/>
        <scheme val="minor"/>
      </rPr>
      <t xml:space="preserve">Note </t>
    </r>
    <r>
      <rPr>
        <sz val="10"/>
        <color theme="1"/>
        <rFont val="Calibri"/>
        <family val="2"/>
        <scheme val="minor"/>
      </rPr>
      <t>: Le plan de financement est calculé automatiquement à partir des informations que vous avez renseignées.</t>
    </r>
  </si>
  <si>
    <r>
      <rPr>
        <b/>
        <sz val="8"/>
        <color theme="1"/>
        <rFont val="Calibri"/>
        <family val="2"/>
        <scheme val="minor"/>
      </rPr>
      <t>Note :</t>
    </r>
    <r>
      <rPr>
        <sz val="8"/>
        <color theme="1"/>
        <rFont val="Calibri"/>
        <family val="2"/>
        <scheme val="minor"/>
      </rPr>
      <t xml:space="preserve"> Les comptes de résultats sont calculés automatiquement à partir des informations que vous avez renseignées.</t>
    </r>
  </si>
  <si>
    <r>
      <rPr>
        <b/>
        <sz val="8"/>
        <color theme="1"/>
        <rFont val="Calibri"/>
        <family val="2"/>
        <scheme val="minor"/>
      </rPr>
      <t>Note :</t>
    </r>
    <r>
      <rPr>
        <sz val="8"/>
        <color theme="1"/>
        <rFont val="Calibri"/>
        <family val="2"/>
        <scheme val="minor"/>
      </rPr>
      <t xml:space="preserve"> Les bilans sont calculés automatiquement à partir des informations que vous avez renseignées.</t>
    </r>
  </si>
  <si>
    <r>
      <rPr>
        <b/>
        <sz val="10"/>
        <color theme="1"/>
        <rFont val="Calibri"/>
        <family val="2"/>
        <scheme val="minor"/>
      </rPr>
      <t>Note :</t>
    </r>
    <r>
      <rPr>
        <sz val="10"/>
        <color theme="1"/>
        <rFont val="Calibri"/>
        <family val="2"/>
        <scheme val="minor"/>
      </rPr>
      <t xml:space="preserve"> Ce tableau de bord permet d'analyser son projet avec une vision centralisée. Tout est calculé automatiquement.</t>
    </r>
  </si>
  <si>
    <t>Comptes courants (total)</t>
  </si>
  <si>
    <t>Compte courant 2</t>
  </si>
  <si>
    <t>Compte courant 3</t>
  </si>
  <si>
    <t>Autres comptes courants</t>
  </si>
  <si>
    <t>Remboursements comptes courants (total)</t>
  </si>
  <si>
    <t>Impots sur les sociétés (IS)</t>
  </si>
  <si>
    <t>TVA -
Charges variables</t>
  </si>
  <si>
    <t>TVA -
Chiffre d'affaires</t>
  </si>
  <si>
    <t>Charges salariales (% du salaire brut)</t>
  </si>
  <si>
    <r>
      <rPr>
        <b/>
        <sz val="12"/>
        <color theme="1"/>
        <rFont val="Calibri"/>
        <family val="2"/>
        <scheme val="minor"/>
      </rPr>
      <t>Etape 0 : Introduction</t>
    </r>
    <r>
      <rPr>
        <sz val="11"/>
        <color theme="1"/>
        <rFont val="Calibri"/>
        <family val="2"/>
        <scheme val="minor"/>
      </rPr>
      <t xml:space="preserve">
Un outil financier est un support d'aide à la réflexion de construction et de validation d'une stratégie d'entreprise. Pour utiliser cet outil, il faudra :
 1 - Commencer par renseigner des informations sur le projet d'entreprise </t>
    </r>
    <r>
      <rPr>
        <b/>
        <sz val="11"/>
        <color theme="1"/>
        <rFont val="Calibri"/>
        <family val="2"/>
        <scheme val="minor"/>
      </rPr>
      <t>(ONGLETS VERTS)</t>
    </r>
    <r>
      <rPr>
        <sz val="11"/>
        <color theme="1"/>
        <rFont val="Calibri"/>
        <family val="2"/>
        <scheme val="minor"/>
      </rPr>
      <t xml:space="preserve">
 2 - Analyser les résultats </t>
    </r>
    <r>
      <rPr>
        <b/>
        <sz val="11"/>
        <color theme="1"/>
        <rFont val="Calibri"/>
        <family val="2"/>
        <scheme val="minor"/>
      </rPr>
      <t>(ONGLETS BLEUS)</t>
    </r>
    <r>
      <rPr>
        <sz val="11"/>
        <color theme="1"/>
        <rFont val="Calibri"/>
        <family val="2"/>
        <scheme val="minor"/>
      </rPr>
      <t xml:space="preserve">
Une approche itérative de ces phases est généralement nécessaire pour affiner votre projet. Nous vous conseillons de commencer par renseigner dans un premier temps les informations basiques  (cases jaunes) et dans un second temps seulement  de renseigner les informations avancées (cases marrons). FISY n'est pas un outil comptable : Nous vous conseillons d'utiliser FISY pour construire votre business model et plan de financement, mais de finaliser ensuite  ce travail avec un expert comptable.
Toute l'articulation de l'outil repose sur la possibilité de différencier plusieurs activités de revenus au sein de votre projet. Nous vous proposons de pouvoir gérer jusqu'à 8 "activités", même si la majorité des projets n'auront besoin de gérer qu'une ou deux activité(s).
Les montants doivent être indiqués en € HT. Tous les calculs de TVA seront gérés automatiquement. La TVA est par défaut fixée à 20% mais peut être configurée dans l'onglet "CONFIG".
Les feuilles sont "protégées" pour éviter que des erreurs de manipulations endommagent l'outil. Vous pouvez cependant dévérouiller ces feuilles sans mot de passe si vous souhaitez les personnaliser (clic droit sur l'onglet, puis "Ôter la protection des feuilles"). Certains onglets de calculs automatiques sont "masqués". Pour les visualiser, faites un clic droit  sur la barre des onglets et choisissez "Afficher", puis sélectionnez l'onglet à afficher. </t>
    </r>
  </si>
  <si>
    <r>
      <rPr>
        <b/>
        <sz val="14"/>
        <color theme="1"/>
        <rFont val="Calibri"/>
        <family val="2"/>
        <scheme val="minor"/>
      </rPr>
      <t>Conseil : Lire l'onglet "GUIDE" avant utilisation de cet outil.</t>
    </r>
    <r>
      <rPr>
        <sz val="14"/>
        <color theme="1"/>
        <rFont val="Calibri"/>
        <family val="2"/>
        <scheme val="minor"/>
      </rPr>
      <t xml:space="preserve"> </t>
    </r>
    <r>
      <rPr>
        <sz val="12"/>
        <color theme="1"/>
        <rFont val="Calibri"/>
        <family val="2"/>
        <scheme val="minor"/>
      </rPr>
      <t>Une connaissance minimale de la finance est préférable pour tirer pleinement partie de l'outil.</t>
    </r>
    <r>
      <rPr>
        <sz val="11"/>
        <color theme="1"/>
        <rFont val="Calibri"/>
        <family val="2"/>
        <scheme val="minor"/>
      </rPr>
      <t xml:space="preserve">
Cet outil a été créé dans le but de faciliter au créateur d'entreprise la modélisation financière de son projet. Il a été conçu pour être simple à utiliser, complet et qu'il puisse être suffisament générique pour être utilisable pour la plupart des projets. </t>
    </r>
    <r>
      <rPr>
        <b/>
        <sz val="11"/>
        <color theme="1"/>
        <rFont val="Calibri"/>
        <family val="2"/>
        <scheme val="minor"/>
      </rPr>
      <t>Vous pouvez également si besoin créer des onglets personnalisés pour des calculs intermédiaires spécifiques.</t>
    </r>
  </si>
  <si>
    <t>Durée d'amortissement (en années) 0 si non amortissable</t>
  </si>
  <si>
    <t>Compte courant 1</t>
  </si>
  <si>
    <t>Avances et prêts remboursables (total)</t>
  </si>
  <si>
    <t>Avances et prêts remboursables 1</t>
  </si>
  <si>
    <t>Avances et prêts remboursables 2</t>
  </si>
  <si>
    <t>Avances et prêts remboursables 3</t>
  </si>
  <si>
    <t>Autres avances et prêts remboursables</t>
  </si>
  <si>
    <t>Remboursements avances et prêts remboursables (total)</t>
  </si>
  <si>
    <t>Remboursement des comptes courants</t>
  </si>
  <si>
    <t>Remboursement des avances et prêts remboursables</t>
  </si>
  <si>
    <t>Avances et prêts remboursables</t>
  </si>
  <si>
    <t>Prêts et avances</t>
  </si>
  <si>
    <t xml:space="preserve">Vous appréciez FISY? N'oubliez pas de nous soutenir!    </t>
  </si>
  <si>
    <r>
      <rPr>
        <b/>
        <sz val="12"/>
        <color theme="1"/>
        <rFont val="Calibri"/>
        <family val="2"/>
        <scheme val="minor"/>
      </rPr>
      <t>Etape 3 : Renseigner l'onglet "Charges externes"</t>
    </r>
    <r>
      <rPr>
        <b/>
        <sz val="11"/>
        <color theme="1"/>
        <rFont val="Calibri"/>
        <family val="2"/>
        <scheme val="minor"/>
      </rPr>
      <t xml:space="preserve">
</t>
    </r>
    <r>
      <rPr>
        <sz val="11"/>
        <color theme="1"/>
        <rFont val="Calibri"/>
        <family val="2"/>
        <scheme val="minor"/>
      </rPr>
      <t xml:space="preserve">
Précisez les charges externes de l'entreprise. Une partie est calculée automatiquement à partir d'informations,  que vous pouvez modifier, définies dans la partie "Configuration avancée" de l'onglet "CONFIG". Vous pouvez également préciser d'autres charges mensuellement.</t>
    </r>
  </si>
  <si>
    <r>
      <rPr>
        <b/>
        <sz val="8"/>
        <color theme="1"/>
        <rFont val="Calibri"/>
        <family val="2"/>
        <scheme val="minor"/>
      </rPr>
      <t>Note :</t>
    </r>
    <r>
      <rPr>
        <sz val="8"/>
        <color theme="1"/>
        <rFont val="Calibri"/>
        <family val="2"/>
        <scheme val="minor"/>
      </rPr>
      <t xml:space="preserve"> Informations à renseigner pour démarrer votre prévisionnel.  L'onglet "CONFIG" possède  plus bas une deuxième zone de "Configuration avancée" à ne remplir qu'une fois que l'outil vous est plus familier.</t>
    </r>
  </si>
  <si>
    <t>Prix unitaire 
(en € HT)</t>
  </si>
  <si>
    <r>
      <rPr>
        <b/>
        <sz val="8"/>
        <color theme="1"/>
        <rFont val="Calibri"/>
        <family val="2"/>
        <scheme val="minor"/>
      </rPr>
      <t xml:space="preserve">Note sur les charges variables : </t>
    </r>
    <r>
      <rPr>
        <sz val="8"/>
        <color theme="1"/>
        <rFont val="Calibri"/>
        <family val="2"/>
        <scheme val="minor"/>
      </rPr>
      <t xml:space="preserve">
Ces informations permettent de calculer automatiquement les charges variables associées aux commandes précisées dans l'onglet "Commandes". Les données à renseigner suivent le même modèle que le tableau ci-dessus. 
Les charges variables pour une activité donnée correspondent aux achats de matières premières et de sous-traitances que votre entreprises devra faire pour réaliser et livrer une unité commandée. Les informations sont donc liées à vos conditions commerciales négociées avec vos fournisseurs et prestataires : prix, délai de livraison, délai de paiement, acompte initial et solde du paiement.</t>
    </r>
  </si>
  <si>
    <t>Coût unitaire
(en € HT)</t>
  </si>
  <si>
    <r>
      <rPr>
        <b/>
        <sz val="8"/>
        <color theme="1"/>
        <rFont val="Calibri"/>
        <family val="2"/>
        <scheme val="minor"/>
      </rPr>
      <t xml:space="preserve">Note : </t>
    </r>
    <r>
      <rPr>
        <sz val="8"/>
        <color theme="1"/>
        <rFont val="Calibri"/>
        <family val="2"/>
        <scheme val="minor"/>
      </rPr>
      <t>Ce tableau permet de calculer automatiquement les charges externes de l'entreprise. Pour mieux comprendre comment est calculée chaque ligne, veuillez vous référer aux commentaires associés.
Des valeurs par défaut sont proposées à titre indicatif pour simplifier la prise en main initiale de l'outil et seront à affiner en fonction du projet. Vous pouvez aussi définir des charges externes sur mesure dans l'onglet "Charges externes".</t>
    </r>
  </si>
  <si>
    <t>Calculé sur la base d'un forfait fixe annuel + variable en % des salaires des salariés</t>
  </si>
  <si>
    <t>Calculé sur la base d'un forfait fixe annuel + variable par salarié</t>
  </si>
  <si>
    <t>Calculé sur la base d'un forfait fixe annuel + variable en % du CA</t>
  </si>
  <si>
    <r>
      <rPr>
        <b/>
        <sz val="8"/>
        <color theme="1"/>
        <rFont val="Calibri"/>
        <family val="2"/>
        <scheme val="minor"/>
      </rPr>
      <t>Note sur les charges :</t>
    </r>
    <r>
      <rPr>
        <sz val="8"/>
        <color theme="1"/>
        <rFont val="Calibri"/>
        <family val="2"/>
        <scheme val="minor"/>
      </rPr>
      <t xml:space="preserve"> Il est possible de modifier le taux de charges salariales moyen proposé.
Note sur la gratification des stagiaires : En France, il y a une gratification minimale obligatoire si le stage dure plus de deux mois. Un employeur ne paie cependant pas de charges, si le salaire du stagiaire est égal au minimum légal. </t>
    </r>
  </si>
  <si>
    <r>
      <rPr>
        <b/>
        <sz val="8"/>
        <color theme="1"/>
        <rFont val="Calibri"/>
        <family val="2"/>
        <scheme val="minor"/>
      </rPr>
      <t>Note sur les charges externes :</t>
    </r>
    <r>
      <rPr>
        <sz val="8"/>
        <color theme="1"/>
        <rFont val="Calibri"/>
        <family val="2"/>
        <scheme val="minor"/>
      </rPr>
      <t xml:space="preserve">
Les charges externes grisées, dont les décaissements sont lissés mensuellement, sont calculées automatiquement à partir : Des informations indiquées dans la section "Charges externes" de l'onglet "CONFIG" (information de "Configuration avancée"), du chiffre d'affaires calculé et des informations de personnel renseignées. D'autres charges externes personnalisables pourront être renseignées si besoin dans les cases marrons. Renseignez dans ce cas le nom du poste de charges dans le tableau de gauche et les décaissements mensuels associés dans le tableau de droite.</t>
    </r>
  </si>
  <si>
    <r>
      <rPr>
        <b/>
        <sz val="8"/>
        <color theme="1"/>
        <rFont val="Calibri"/>
        <family val="2"/>
        <scheme val="minor"/>
      </rPr>
      <t>Note :</t>
    </r>
    <r>
      <rPr>
        <sz val="8"/>
        <color theme="1"/>
        <rFont val="Calibri"/>
        <family val="2"/>
        <scheme val="minor"/>
      </rPr>
      <t xml:space="preserve"> Renseignez ici les encaissements liés à l'apport et augmentation en capital, de comptes courants, prêts remboursables et prêts bancaires, ainsi que les décaissements liés aux remboursements des comptes courants et des prêts (en fonction de vos échéanciers).</t>
    </r>
  </si>
  <si>
    <t>Dirigeant (régime TNS)</t>
  </si>
  <si>
    <r>
      <rPr>
        <b/>
        <sz val="8"/>
        <color theme="1"/>
        <rFont val="Calibri"/>
        <family val="2"/>
        <scheme val="minor"/>
      </rPr>
      <t xml:space="preserve">Note : </t>
    </r>
    <r>
      <rPr>
        <sz val="8"/>
        <color theme="1"/>
        <rFont val="Calibri"/>
        <family val="2"/>
        <scheme val="minor"/>
      </rPr>
      <t>Renseignez dans cet onglet les informations sur le personnel de l'entreprise : Type de poste, noms/précisions, salaires (par mois pour les années 1 et 2, puis par semestre). Pour les régimes TNS, précisez les salaires totalement chargés.</t>
    </r>
  </si>
  <si>
    <r>
      <rPr>
        <b/>
        <sz val="12"/>
        <color theme="1"/>
        <rFont val="Calibri"/>
        <family val="2"/>
        <scheme val="minor"/>
      </rPr>
      <t>Etape 2 : Renseigner l'onglet "Personnel"</t>
    </r>
    <r>
      <rPr>
        <b/>
        <sz val="11"/>
        <color theme="1"/>
        <rFont val="Calibri"/>
        <family val="2"/>
        <scheme val="minor"/>
      </rPr>
      <t xml:space="preserve">
</t>
    </r>
    <r>
      <rPr>
        <sz val="11"/>
        <color theme="1"/>
        <rFont val="Calibri"/>
        <family val="2"/>
        <scheme val="minor"/>
      </rPr>
      <t xml:space="preserve">
Précisez les besoins en ressources humaines du projet au court du temps. Vous aurez à renseigner le salaire brut des personnes, mensuellement pour les années 1 et 2 et semestriellement pour les années 3 à 5. Les charges patronales sont calculées automatiquement. Vous pourrez modifier le taux de charges dans l'onglet "CONFIG". Pour les dirigeants au régime TNS, précisez directement un salaire totalement chargé. </t>
    </r>
  </si>
  <si>
    <t>Dirigeant (salarié)</t>
  </si>
  <si>
    <t>1.26</t>
  </si>
  <si>
    <t>Petites évolutions mineures.</t>
  </si>
  <si>
    <t>Versions majeures</t>
  </si>
  <si>
    <t>1.0</t>
  </si>
  <si>
    <t>Création de FISY ESSENTIEL version 1.0</t>
  </si>
</sst>
</file>

<file path=xl/styles.xml><?xml version="1.0" encoding="utf-8"?>
<styleSheet xmlns="http://schemas.openxmlformats.org/spreadsheetml/2006/main">
  <numFmts count="11">
    <numFmt numFmtId="8" formatCode="#,##0.00\ &quot;€&quot;;[Red]\-#,##0.00\ &quot;€&quot;"/>
    <numFmt numFmtId="44" formatCode="_-* #,##0.00\ &quot;€&quot;_-;\-* #,##0.00\ &quot;€&quot;_-;_-* &quot;-&quot;??\ &quot;€&quot;_-;_-@_-"/>
    <numFmt numFmtId="164" formatCode="#,##0\ &quot;€&quot;"/>
    <numFmt numFmtId="165" formatCode="_-* #,##0\ &quot;€&quot;_-;\-* #,##0\ &quot;€&quot;_-;_-* &quot;-&quot;??\ &quot;€&quot;_-;_-@_-"/>
    <numFmt numFmtId="166" formatCode="#,##0\ &quot;€&quot;;\-#,##0\ &quot;€&quot;;;@"/>
    <numFmt numFmtId="167" formatCode=";;;@"/>
    <numFmt numFmtId="168" formatCode="[$-40C]mmm\ yyyy;@"/>
    <numFmt numFmtId="169" formatCode="0.0%"/>
    <numFmt numFmtId="170" formatCode="dd/mm/yy;@"/>
    <numFmt numFmtId="171" formatCode="#,##0.00\ &quot;€&quot;"/>
    <numFmt numFmtId="172" formatCode="#,##0.0\ &quot;€&quot;;\-#,##0.00\ &quot;€&quot;;;@"/>
  </numFmts>
  <fonts count="17">
    <font>
      <sz val="11"/>
      <color theme="1"/>
      <name val="Calibri"/>
      <family val="2"/>
      <scheme val="minor"/>
    </font>
    <font>
      <b/>
      <sz val="11"/>
      <color theme="1"/>
      <name val="Calibri"/>
      <family val="2"/>
      <scheme val="minor"/>
    </font>
    <font>
      <b/>
      <sz val="11"/>
      <name val="Calibri"/>
      <family val="2"/>
      <scheme val="minor"/>
    </font>
    <font>
      <sz val="11"/>
      <color indexed="8"/>
      <name val="Calibri"/>
      <family val="2"/>
      <scheme val="minor"/>
    </font>
    <font>
      <b/>
      <sz val="11"/>
      <color indexed="8"/>
      <name val="Calibri"/>
      <family val="2"/>
      <scheme val="minor"/>
    </font>
    <font>
      <sz val="11"/>
      <color indexed="10"/>
      <name val="Calibri"/>
      <family val="2"/>
      <scheme val="minor"/>
    </font>
    <font>
      <sz val="11"/>
      <color theme="1"/>
      <name val="Calibri"/>
      <family val="2"/>
      <scheme val="minor"/>
    </font>
    <font>
      <b/>
      <sz val="14"/>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0"/>
      <color theme="1"/>
      <name val="Calibri"/>
      <family val="2"/>
      <scheme val="minor"/>
    </font>
    <font>
      <u/>
      <sz val="9.35"/>
      <color theme="10"/>
      <name val="Calibri"/>
      <family val="2"/>
    </font>
    <font>
      <u/>
      <sz val="11"/>
      <color theme="10"/>
      <name val="Calibri"/>
      <family val="2"/>
    </font>
  </fonts>
  <fills count="10">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24994659260841701"/>
        <bgColor indexed="64"/>
      </patternFill>
    </fill>
    <fill>
      <patternFill patternType="solid">
        <fgColor theme="2" tint="-0.499984740745262"/>
        <bgColor indexed="64"/>
      </patternFill>
    </fill>
    <fill>
      <patternFill patternType="solid">
        <fgColor rgb="FF92D050"/>
        <bgColor indexed="64"/>
      </patternFill>
    </fill>
    <fill>
      <patternFill patternType="solid">
        <fgColor theme="3" tint="0.59996337778862885"/>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0" fontId="15" fillId="0" borderId="0" applyNumberFormat="0" applyFill="0" applyBorder="0" applyAlignment="0" applyProtection="0">
      <alignment vertical="top"/>
      <protection locked="0"/>
    </xf>
  </cellStyleXfs>
  <cellXfs count="416">
    <xf numFmtId="0" fontId="0" fillId="0" borderId="0" xfId="0"/>
    <xf numFmtId="0" fontId="0" fillId="0" borderId="0" xfId="0" applyFont="1"/>
    <xf numFmtId="0" fontId="2" fillId="2" borderId="1" xfId="0" applyFont="1" applyFill="1" applyBorder="1" applyAlignment="1">
      <alignment horizontal="center"/>
    </xf>
    <xf numFmtId="0" fontId="1" fillId="2" borderId="1" xfId="0" applyFont="1" applyFill="1" applyBorder="1" applyAlignment="1">
      <alignment horizontal="center"/>
    </xf>
    <xf numFmtId="0" fontId="1" fillId="2" borderId="4" xfId="0" applyFont="1" applyFill="1" applyBorder="1"/>
    <xf numFmtId="0" fontId="4" fillId="2" borderId="4" xfId="0" applyFont="1" applyFill="1" applyBorder="1" applyAlignment="1">
      <alignment horizontal="center"/>
    </xf>
    <xf numFmtId="164" fontId="0" fillId="2" borderId="6" xfId="0" applyNumberFormat="1" applyFont="1" applyFill="1" applyBorder="1" applyAlignment="1">
      <alignment horizontal="center"/>
    </xf>
    <xf numFmtId="0" fontId="3" fillId="2" borderId="6" xfId="0" applyFont="1" applyFill="1" applyBorder="1" applyAlignment="1">
      <alignment horizontal="center"/>
    </xf>
    <xf numFmtId="0" fontId="3" fillId="2" borderId="6" xfId="0" applyFont="1" applyFill="1" applyBorder="1" applyAlignment="1" applyProtection="1">
      <alignment horizontal="center"/>
    </xf>
    <xf numFmtId="0" fontId="4" fillId="2" borderId="4" xfId="0" applyFont="1" applyFill="1" applyBorder="1" applyAlignment="1" applyProtection="1">
      <alignment horizontal="center"/>
    </xf>
    <xf numFmtId="0" fontId="0" fillId="0" borderId="0" xfId="0" applyBorder="1"/>
    <xf numFmtId="0" fontId="1" fillId="0" borderId="0" xfId="0" applyFont="1" applyFill="1" applyBorder="1" applyAlignment="1"/>
    <xf numFmtId="166" fontId="4" fillId="2" borderId="4" xfId="0" applyNumberFormat="1" applyFont="1" applyFill="1" applyBorder="1" applyAlignment="1">
      <alignment horizontal="center"/>
    </xf>
    <xf numFmtId="166" fontId="3" fillId="2" borderId="4" xfId="0" applyNumberFormat="1" applyFont="1" applyFill="1" applyBorder="1" applyAlignment="1">
      <alignment horizontal="center"/>
    </xf>
    <xf numFmtId="166" fontId="0" fillId="0" borderId="0" xfId="0" applyNumberFormat="1"/>
    <xf numFmtId="165" fontId="1" fillId="2" borderId="4" xfId="1" applyNumberFormat="1" applyFont="1" applyFill="1" applyBorder="1"/>
    <xf numFmtId="0" fontId="0" fillId="0" borderId="0" xfId="0" applyFill="1" applyBorder="1"/>
    <xf numFmtId="168" fontId="0" fillId="2" borderId="4" xfId="0" applyNumberFormat="1" applyFont="1" applyFill="1" applyBorder="1" applyAlignment="1">
      <alignment horizontal="center" vertical="center"/>
    </xf>
    <xf numFmtId="168" fontId="1" fillId="2" borderId="4" xfId="0" applyNumberFormat="1" applyFont="1" applyFill="1" applyBorder="1" applyAlignment="1">
      <alignment horizontal="center" vertical="center"/>
    </xf>
    <xf numFmtId="166" fontId="0" fillId="2" borderId="4" xfId="0" applyNumberFormat="1" applyFill="1" applyBorder="1"/>
    <xf numFmtId="166" fontId="1" fillId="2" borderId="4" xfId="0" applyNumberFormat="1" applyFont="1" applyFill="1" applyBorder="1"/>
    <xf numFmtId="0" fontId="0" fillId="0" borderId="0" xfId="0" applyAlignment="1">
      <alignment wrapText="1"/>
    </xf>
    <xf numFmtId="166" fontId="0" fillId="3" borderId="4" xfId="0" applyNumberFormat="1" applyFill="1" applyBorder="1"/>
    <xf numFmtId="168" fontId="0" fillId="2" borderId="4" xfId="0" applyNumberFormat="1" applyFill="1" applyBorder="1" applyAlignment="1">
      <alignment horizontal="center" vertical="center"/>
    </xf>
    <xf numFmtId="0" fontId="0" fillId="2" borderId="14" xfId="0" applyFill="1" applyBorder="1" applyAlignment="1"/>
    <xf numFmtId="0" fontId="0" fillId="0" borderId="0" xfId="0" applyFill="1"/>
    <xf numFmtId="0" fontId="0" fillId="2" borderId="4" xfId="0" applyFont="1" applyFill="1" applyBorder="1" applyAlignment="1">
      <alignment horizontal="left"/>
    </xf>
    <xf numFmtId="169" fontId="0" fillId="0" borderId="6" xfId="0" applyNumberFormat="1" applyBorder="1"/>
    <xf numFmtId="0" fontId="0" fillId="2" borderId="4" xfId="0" applyFont="1" applyFill="1" applyBorder="1" applyAlignment="1" applyProtection="1">
      <alignment vertical="center"/>
    </xf>
    <xf numFmtId="0" fontId="0" fillId="2" borderId="4" xfId="0" applyFill="1" applyBorder="1" applyAlignment="1" applyProtection="1">
      <alignment vertical="center"/>
    </xf>
    <xf numFmtId="0" fontId="0" fillId="2" borderId="2" xfId="0" applyFont="1" applyFill="1" applyBorder="1" applyAlignment="1" applyProtection="1">
      <alignment vertical="center"/>
    </xf>
    <xf numFmtId="0" fontId="1" fillId="2" borderId="4" xfId="0" applyFont="1" applyFill="1" applyBorder="1" applyAlignment="1">
      <alignment wrapText="1"/>
    </xf>
    <xf numFmtId="0" fontId="1" fillId="2" borderId="15" xfId="0" applyFont="1" applyFill="1" applyBorder="1" applyAlignment="1">
      <alignment horizontal="left"/>
    </xf>
    <xf numFmtId="0" fontId="1" fillId="2" borderId="9" xfId="0" applyFont="1" applyFill="1" applyBorder="1" applyAlignment="1">
      <alignment horizontal="left"/>
    </xf>
    <xf numFmtId="0" fontId="1" fillId="2" borderId="4" xfId="0" applyFont="1" applyFill="1" applyBorder="1" applyAlignment="1" applyProtection="1">
      <alignment horizontal="left"/>
    </xf>
    <xf numFmtId="0" fontId="0" fillId="2" borderId="6" xfId="0" applyFont="1" applyFill="1" applyBorder="1" applyAlignment="1" applyProtection="1">
      <alignment horizontal="center"/>
    </xf>
    <xf numFmtId="0" fontId="1" fillId="2" borderId="15" xfId="0" applyFont="1" applyFill="1" applyBorder="1" applyAlignment="1" applyProtection="1">
      <alignment horizontal="left"/>
    </xf>
    <xf numFmtId="0" fontId="1" fillId="2" borderId="9" xfId="0" applyFont="1" applyFill="1" applyBorder="1" applyAlignment="1" applyProtection="1">
      <alignment horizontal="left"/>
    </xf>
    <xf numFmtId="166" fontId="1" fillId="2" borderId="4" xfId="0" applyNumberFormat="1" applyFont="1" applyFill="1" applyBorder="1" applyProtection="1"/>
    <xf numFmtId="8" fontId="0" fillId="0" borderId="0" xfId="0" applyNumberFormat="1"/>
    <xf numFmtId="0" fontId="0" fillId="2" borderId="6" xfId="0" applyFill="1" applyBorder="1"/>
    <xf numFmtId="0" fontId="0" fillId="2" borderId="6" xfId="0" applyFill="1" applyBorder="1" applyAlignment="1">
      <alignment wrapText="1"/>
    </xf>
    <xf numFmtId="20" fontId="0" fillId="0" borderId="0" xfId="0" applyNumberFormat="1"/>
    <xf numFmtId="0" fontId="0" fillId="2" borderId="4" xfId="0" applyFont="1" applyFill="1" applyBorder="1" applyAlignment="1">
      <alignment horizontal="left" vertical="top" wrapText="1"/>
    </xf>
    <xf numFmtId="0" fontId="0" fillId="2" borderId="6" xfId="0" applyFill="1" applyBorder="1" applyAlignment="1">
      <alignment horizontal="left" vertical="top" wrapText="1"/>
    </xf>
    <xf numFmtId="0" fontId="0" fillId="2" borderId="4" xfId="0" applyFill="1" applyBorder="1" applyAlignment="1">
      <alignment horizontal="left" vertical="top" wrapText="1"/>
    </xf>
    <xf numFmtId="0" fontId="0" fillId="0" borderId="0" xfId="0" applyBorder="1" applyAlignment="1">
      <alignment wrapText="1"/>
    </xf>
    <xf numFmtId="166" fontId="0" fillId="0" borderId="0" xfId="0" applyNumberFormat="1" applyFill="1" applyBorder="1"/>
    <xf numFmtId="0" fontId="1" fillId="0" borderId="0" xfId="0" applyFont="1" applyFill="1" applyBorder="1" applyAlignment="1">
      <alignment vertical="top" wrapText="1"/>
    </xf>
    <xf numFmtId="0" fontId="1" fillId="2" borderId="4" xfId="0" applyFont="1" applyFill="1" applyBorder="1" applyAlignment="1">
      <alignment horizontal="center" vertical="top" wrapText="1"/>
    </xf>
    <xf numFmtId="0" fontId="0" fillId="0" borderId="0" xfId="0"/>
    <xf numFmtId="0" fontId="0" fillId="0" borderId="0" xfId="0" applyNumberFormat="1" applyBorder="1" applyAlignment="1">
      <alignment vertical="top" wrapText="1"/>
    </xf>
    <xf numFmtId="0" fontId="0" fillId="0" borderId="0" xfId="0"/>
    <xf numFmtId="0" fontId="0" fillId="2" borderId="4" xfId="0" applyFill="1" applyBorder="1"/>
    <xf numFmtId="0" fontId="0" fillId="0" borderId="0" xfId="0"/>
    <xf numFmtId="167" fontId="0" fillId="0" borderId="0" xfId="0" applyNumberFormat="1"/>
    <xf numFmtId="167" fontId="0" fillId="0" borderId="0" xfId="0" applyNumberFormat="1" applyAlignment="1">
      <alignment horizontal="left"/>
    </xf>
    <xf numFmtId="164" fontId="0" fillId="2" borderId="4" xfId="0" applyNumberFormat="1" applyFont="1" applyFill="1" applyBorder="1" applyAlignment="1">
      <alignment horizontal="center"/>
    </xf>
    <xf numFmtId="167" fontId="1" fillId="2" borderId="4" xfId="0" applyNumberFormat="1" applyFont="1" applyFill="1" applyBorder="1" applyAlignment="1">
      <alignment horizontal="center"/>
    </xf>
    <xf numFmtId="167" fontId="1" fillId="2" borderId="6" xfId="0" applyNumberFormat="1" applyFont="1" applyFill="1" applyBorder="1" applyAlignment="1">
      <alignment horizontal="center"/>
    </xf>
    <xf numFmtId="167" fontId="1" fillId="0" borderId="0" xfId="0" applyNumberFormat="1" applyFont="1" applyFill="1" applyBorder="1" applyAlignment="1"/>
    <xf numFmtId="167" fontId="1" fillId="2" borderId="4" xfId="0" applyNumberFormat="1" applyFont="1" applyFill="1" applyBorder="1" applyAlignment="1">
      <alignment horizontal="center" vertical="center" wrapText="1"/>
    </xf>
    <xf numFmtId="0" fontId="0" fillId="2" borderId="4" xfId="0" applyFill="1" applyBorder="1" applyAlignment="1">
      <alignment horizontal="left"/>
    </xf>
    <xf numFmtId="0" fontId="1" fillId="2" borderId="4" xfId="0" applyFont="1" applyFill="1" applyBorder="1" applyAlignment="1">
      <alignment horizontal="left"/>
    </xf>
    <xf numFmtId="10" fontId="0" fillId="0" borderId="0" xfId="0" applyNumberFormat="1"/>
    <xf numFmtId="10" fontId="0" fillId="0" borderId="0" xfId="0" applyNumberFormat="1" applyAlignment="1">
      <alignment vertical="center"/>
    </xf>
    <xf numFmtId="0" fontId="1" fillId="2" borderId="4" xfId="0" applyFont="1" applyFill="1" applyBorder="1" applyAlignment="1">
      <alignment horizontal="right" wrapText="1"/>
    </xf>
    <xf numFmtId="0" fontId="1" fillId="2" borderId="14" xfId="0" applyFont="1" applyFill="1" applyBorder="1" applyAlignment="1"/>
    <xf numFmtId="0" fontId="1" fillId="2" borderId="7" xfId="0" applyFont="1" applyFill="1" applyBorder="1" applyAlignment="1"/>
    <xf numFmtId="0" fontId="1" fillId="2" borderId="14" xfId="0" applyFont="1" applyFill="1" applyBorder="1" applyAlignment="1" applyProtection="1"/>
    <xf numFmtId="0" fontId="1" fillId="2" borderId="7" xfId="0" applyFont="1" applyFill="1" applyBorder="1" applyAlignment="1" applyProtection="1"/>
    <xf numFmtId="0" fontId="1" fillId="2" borderId="4" xfId="0" applyFont="1" applyFill="1" applyBorder="1" applyAlignment="1">
      <alignment horizontal="center" vertical="center" wrapText="1"/>
    </xf>
    <xf numFmtId="0" fontId="9" fillId="0" borderId="0" xfId="0" applyFont="1" applyFill="1" applyBorder="1" applyAlignment="1">
      <alignment vertical="top" wrapText="1"/>
    </xf>
    <xf numFmtId="0" fontId="1" fillId="0" borderId="0" xfId="0" applyFont="1" applyFill="1" applyBorder="1" applyAlignment="1">
      <alignment horizontal="center"/>
    </xf>
    <xf numFmtId="0" fontId="1" fillId="2" borderId="4" xfId="0" applyFont="1" applyFill="1" applyBorder="1" applyAlignment="1">
      <alignment horizontal="center"/>
    </xf>
    <xf numFmtId="166" fontId="1" fillId="0" borderId="0" xfId="0" applyNumberFormat="1" applyFont="1" applyFill="1" applyBorder="1" applyAlignment="1">
      <alignment horizontal="center"/>
    </xf>
    <xf numFmtId="167" fontId="0" fillId="0" borderId="0" xfId="0" applyNumberFormat="1" applyFill="1" applyBorder="1" applyAlignment="1"/>
    <xf numFmtId="9" fontId="0" fillId="0" borderId="0" xfId="0" applyNumberFormat="1" applyFill="1" applyBorder="1" applyAlignment="1"/>
    <xf numFmtId="9" fontId="1" fillId="0" borderId="0" xfId="0" applyNumberFormat="1" applyFont="1" applyFill="1" applyBorder="1" applyAlignment="1"/>
    <xf numFmtId="10" fontId="0" fillId="0" borderId="0" xfId="0" applyNumberFormat="1" applyFill="1" applyBorder="1"/>
    <xf numFmtId="0" fontId="0" fillId="2" borderId="1" xfId="0" applyFill="1" applyBorder="1" applyAlignment="1">
      <alignment vertical="top" wrapText="1"/>
    </xf>
    <xf numFmtId="0" fontId="1" fillId="2" borderId="6" xfId="0" applyFont="1" applyFill="1" applyBorder="1" applyAlignment="1">
      <alignment horizontal="center"/>
    </xf>
    <xf numFmtId="0" fontId="0" fillId="2" borderId="6" xfId="0" applyFill="1" applyBorder="1" applyAlignment="1">
      <alignment horizontal="center"/>
    </xf>
    <xf numFmtId="0" fontId="1" fillId="2" borderId="4" xfId="0" applyFont="1" applyFill="1" applyBorder="1" applyAlignment="1">
      <alignment horizontal="center" vertical="center"/>
    </xf>
    <xf numFmtId="0" fontId="1" fillId="2" borderId="4" xfId="0" applyFont="1" applyFill="1" applyBorder="1" applyAlignment="1">
      <alignment horizontal="center" wrapText="1"/>
    </xf>
    <xf numFmtId="0" fontId="1" fillId="2" borderId="6" xfId="0" applyFont="1" applyFill="1" applyBorder="1" applyAlignment="1">
      <alignment horizontal="left" vertical="top" wrapText="1"/>
    </xf>
    <xf numFmtId="166" fontId="1" fillId="2" borderId="7" xfId="0" applyNumberFormat="1" applyFont="1" applyFill="1" applyBorder="1" applyAlignment="1">
      <alignment horizontal="right" vertical="top" wrapText="1"/>
    </xf>
    <xf numFmtId="0" fontId="0" fillId="4" borderId="16" xfId="0" applyFill="1" applyBorder="1"/>
    <xf numFmtId="0" fontId="0" fillId="4" borderId="17" xfId="0" applyFill="1" applyBorder="1"/>
    <xf numFmtId="0" fontId="0" fillId="4" borderId="18" xfId="0" applyFill="1" applyBorder="1"/>
    <xf numFmtId="0" fontId="0" fillId="4" borderId="19" xfId="0" applyFill="1" applyBorder="1"/>
    <xf numFmtId="0" fontId="0" fillId="4" borderId="21" xfId="0" applyFill="1" applyBorder="1"/>
    <xf numFmtId="0" fontId="0" fillId="4" borderId="22" xfId="0" applyFill="1" applyBorder="1"/>
    <xf numFmtId="0" fontId="0" fillId="4" borderId="23" xfId="0" applyFill="1" applyBorder="1"/>
    <xf numFmtId="0" fontId="0" fillId="4" borderId="0" xfId="0" applyFill="1" applyBorder="1"/>
    <xf numFmtId="0" fontId="0" fillId="4" borderId="0" xfId="0" applyFill="1" applyBorder="1" applyAlignment="1">
      <alignment vertical="top"/>
    </xf>
    <xf numFmtId="0" fontId="0" fillId="4" borderId="20" xfId="0" applyFill="1" applyBorder="1"/>
    <xf numFmtId="0" fontId="0" fillId="4" borderId="16" xfId="0" applyFont="1" applyFill="1" applyBorder="1"/>
    <xf numFmtId="0" fontId="0" fillId="4" borderId="17" xfId="0" applyFont="1" applyFill="1" applyBorder="1"/>
    <xf numFmtId="0" fontId="0" fillId="4" borderId="18" xfId="0" applyFont="1" applyFill="1" applyBorder="1"/>
    <xf numFmtId="0" fontId="0" fillId="4" borderId="19" xfId="0" applyFont="1" applyFill="1" applyBorder="1"/>
    <xf numFmtId="0" fontId="0" fillId="4" borderId="21" xfId="0" applyFont="1" applyFill="1" applyBorder="1"/>
    <xf numFmtId="0" fontId="0" fillId="4" borderId="22" xfId="0" applyFill="1" applyBorder="1" applyAlignment="1">
      <alignment wrapText="1"/>
    </xf>
    <xf numFmtId="0" fontId="0" fillId="4" borderId="22" xfId="0" applyFont="1" applyFill="1" applyBorder="1" applyProtection="1">
      <protection locked="0"/>
    </xf>
    <xf numFmtId="0" fontId="0" fillId="4" borderId="22" xfId="0" applyFont="1" applyFill="1" applyBorder="1" applyAlignment="1">
      <alignment vertical="top"/>
    </xf>
    <xf numFmtId="0" fontId="0" fillId="4" borderId="23" xfId="0" applyFont="1" applyFill="1" applyBorder="1" applyAlignment="1">
      <alignment vertical="top"/>
    </xf>
    <xf numFmtId="0" fontId="0" fillId="4" borderId="20" xfId="0" applyFont="1" applyFill="1" applyBorder="1"/>
    <xf numFmtId="0" fontId="0" fillId="4" borderId="20" xfId="0" applyFill="1" applyBorder="1" applyAlignment="1">
      <alignment vertical="top" wrapText="1"/>
    </xf>
    <xf numFmtId="20" fontId="0" fillId="4" borderId="20" xfId="0" applyNumberFormat="1" applyFill="1" applyBorder="1" applyAlignment="1">
      <alignment vertical="top" wrapText="1"/>
    </xf>
    <xf numFmtId="0" fontId="0" fillId="4" borderId="20" xfId="0" applyFont="1" applyFill="1" applyBorder="1" applyAlignment="1">
      <alignment vertical="center"/>
    </xf>
    <xf numFmtId="0" fontId="0" fillId="4" borderId="20" xfId="0" applyFont="1" applyFill="1" applyBorder="1" applyAlignment="1">
      <alignment horizontal="left" vertical="center"/>
    </xf>
    <xf numFmtId="0" fontId="0" fillId="4" borderId="20" xfId="0" applyFill="1" applyBorder="1" applyAlignment="1">
      <alignment vertical="center"/>
    </xf>
    <xf numFmtId="0" fontId="1" fillId="4" borderId="20" xfId="0" applyFont="1" applyFill="1" applyBorder="1" applyAlignment="1">
      <alignment vertical="center"/>
    </xf>
    <xf numFmtId="0" fontId="0" fillId="4" borderId="20" xfId="0" applyFill="1" applyBorder="1" applyAlignment="1" applyProtection="1">
      <alignment vertical="center" wrapText="1"/>
    </xf>
    <xf numFmtId="0" fontId="0" fillId="4" borderId="20" xfId="0" applyFont="1" applyFill="1" applyBorder="1" applyAlignment="1">
      <alignment vertical="top"/>
    </xf>
    <xf numFmtId="0" fontId="0" fillId="4" borderId="0" xfId="0" applyFont="1" applyFill="1" applyBorder="1"/>
    <xf numFmtId="0" fontId="0" fillId="4" borderId="0" xfId="0" applyFill="1" applyBorder="1" applyAlignment="1">
      <alignment vertical="top" wrapText="1"/>
    </xf>
    <xf numFmtId="0" fontId="1" fillId="4" borderId="0" xfId="0" applyFont="1" applyFill="1" applyBorder="1" applyAlignment="1">
      <alignment horizontal="center"/>
    </xf>
    <xf numFmtId="0" fontId="0" fillId="4" borderId="0" xfId="0" applyFill="1" applyBorder="1" applyAlignment="1">
      <alignment wrapText="1"/>
    </xf>
    <xf numFmtId="0" fontId="0" fillId="4" borderId="0" xfId="0" applyFont="1" applyFill="1" applyBorder="1" applyAlignment="1">
      <alignment vertical="center"/>
    </xf>
    <xf numFmtId="0" fontId="0" fillId="4" borderId="0" xfId="0" applyFont="1" applyFill="1" applyBorder="1" applyAlignment="1">
      <alignment horizontal="left" vertical="center"/>
    </xf>
    <xf numFmtId="0" fontId="0" fillId="4" borderId="0" xfId="0" applyFill="1" applyBorder="1" applyAlignment="1">
      <alignment vertical="center"/>
    </xf>
    <xf numFmtId="0" fontId="0" fillId="4" borderId="0" xfId="0" applyFill="1" applyBorder="1" applyAlignment="1">
      <alignment horizontal="left" vertical="center"/>
    </xf>
    <xf numFmtId="0" fontId="0" fillId="4" borderId="0" xfId="0" applyFont="1" applyFill="1" applyBorder="1" applyAlignment="1">
      <alignment vertical="top"/>
    </xf>
    <xf numFmtId="0" fontId="1" fillId="4" borderId="0" xfId="0" applyFont="1" applyFill="1" applyBorder="1" applyAlignment="1"/>
    <xf numFmtId="9" fontId="0" fillId="4" borderId="0" xfId="0" applyNumberFormat="1" applyFont="1" applyFill="1" applyBorder="1" applyAlignment="1" applyProtection="1"/>
    <xf numFmtId="2" fontId="0" fillId="4" borderId="0" xfId="0" applyNumberFormat="1" applyFont="1" applyFill="1" applyBorder="1"/>
    <xf numFmtId="0" fontId="1"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10" fontId="0" fillId="4" borderId="0" xfId="0" applyNumberFormat="1" applyFont="1" applyFill="1" applyBorder="1" applyProtection="1">
      <protection locked="0"/>
    </xf>
    <xf numFmtId="10" fontId="0" fillId="4" borderId="0" xfId="0" applyNumberFormat="1" applyFont="1" applyFill="1" applyBorder="1" applyProtection="1"/>
    <xf numFmtId="0" fontId="0" fillId="4" borderId="0" xfId="0" applyFont="1" applyFill="1" applyBorder="1" applyProtection="1">
      <protection locked="0"/>
    </xf>
    <xf numFmtId="0" fontId="1" fillId="4" borderId="12" xfId="0" applyFont="1" applyFill="1" applyBorder="1" applyAlignment="1"/>
    <xf numFmtId="0" fontId="0" fillId="4" borderId="20" xfId="0" applyFill="1" applyBorder="1" applyAlignment="1">
      <alignment vertical="top"/>
    </xf>
    <xf numFmtId="167" fontId="0" fillId="4" borderId="22" xfId="0" applyNumberFormat="1" applyFill="1" applyBorder="1" applyAlignment="1">
      <alignment horizontal="left"/>
    </xf>
    <xf numFmtId="20" fontId="0" fillId="4" borderId="19" xfId="0" applyNumberFormat="1" applyFill="1" applyBorder="1"/>
    <xf numFmtId="167" fontId="0" fillId="4" borderId="17" xfId="0" applyNumberFormat="1" applyFill="1" applyBorder="1" applyAlignment="1">
      <alignment horizontal="left"/>
    </xf>
    <xf numFmtId="167" fontId="1" fillId="4" borderId="0" xfId="0" applyNumberFormat="1" applyFont="1" applyFill="1" applyBorder="1" applyAlignment="1">
      <alignment horizontal="center" vertical="center" wrapText="1"/>
    </xf>
    <xf numFmtId="167" fontId="1" fillId="4" borderId="0" xfId="0" applyNumberFormat="1" applyFont="1" applyFill="1" applyBorder="1" applyAlignment="1">
      <alignment horizontal="left" vertical="center"/>
    </xf>
    <xf numFmtId="167" fontId="0" fillId="4" borderId="0" xfId="0" applyNumberFormat="1" applyFill="1" applyBorder="1" applyAlignment="1">
      <alignment horizontal="left"/>
    </xf>
    <xf numFmtId="167" fontId="1" fillId="4" borderId="0" xfId="0" applyNumberFormat="1" applyFont="1" applyFill="1" applyBorder="1" applyAlignment="1">
      <alignment vertical="center"/>
    </xf>
    <xf numFmtId="20" fontId="0" fillId="4" borderId="0" xfId="0" applyNumberFormat="1" applyFill="1" applyBorder="1"/>
    <xf numFmtId="20" fontId="0" fillId="4" borderId="20" xfId="0" applyNumberFormat="1" applyFill="1" applyBorder="1"/>
    <xf numFmtId="20" fontId="1" fillId="4" borderId="0" xfId="0" applyNumberFormat="1" applyFont="1" applyFill="1" applyBorder="1" applyAlignment="1">
      <alignment horizontal="center" vertical="center"/>
    </xf>
    <xf numFmtId="167" fontId="0" fillId="4" borderId="12" xfId="0" applyNumberFormat="1" applyFill="1" applyBorder="1" applyAlignment="1">
      <alignment horizontal="left"/>
    </xf>
    <xf numFmtId="166" fontId="0" fillId="4" borderId="0" xfId="0" applyNumberFormat="1" applyFill="1" applyBorder="1"/>
    <xf numFmtId="0" fontId="1" fillId="4" borderId="0" xfId="0" applyFont="1" applyFill="1" applyBorder="1" applyAlignment="1">
      <alignment vertical="center"/>
    </xf>
    <xf numFmtId="0" fontId="0" fillId="4" borderId="0" xfId="0" applyFill="1" applyBorder="1" applyAlignment="1">
      <alignment horizontal="left"/>
    </xf>
    <xf numFmtId="172" fontId="0" fillId="4" borderId="0" xfId="0" applyNumberFormat="1" applyFill="1" applyBorder="1"/>
    <xf numFmtId="167" fontId="0" fillId="4" borderId="0" xfId="0" applyNumberFormat="1" applyFill="1" applyBorder="1"/>
    <xf numFmtId="166" fontId="0" fillId="4" borderId="0" xfId="0" applyNumberFormat="1" applyFill="1" applyBorder="1" applyProtection="1"/>
    <xf numFmtId="9" fontId="0" fillId="4" borderId="0" xfId="0" applyNumberFormat="1" applyFill="1" applyBorder="1"/>
    <xf numFmtId="0" fontId="0" fillId="4" borderId="0" xfId="0" applyFill="1"/>
    <xf numFmtId="0" fontId="1" fillId="4" borderId="22" xfId="0" applyFont="1" applyFill="1" applyBorder="1" applyAlignment="1">
      <alignment vertical="top" wrapText="1"/>
    </xf>
    <xf numFmtId="166" fontId="1" fillId="4" borderId="22" xfId="0" applyNumberFormat="1" applyFont="1" applyFill="1" applyBorder="1" applyAlignment="1">
      <alignment horizontal="center"/>
    </xf>
    <xf numFmtId="9" fontId="1" fillId="4" borderId="22" xfId="0" applyNumberFormat="1" applyFont="1" applyFill="1" applyBorder="1" applyAlignment="1"/>
    <xf numFmtId="0" fontId="0" fillId="4" borderId="20" xfId="0" applyNumberFormat="1" applyFill="1" applyBorder="1" applyAlignment="1">
      <alignment vertical="top" wrapText="1"/>
    </xf>
    <xf numFmtId="0" fontId="0" fillId="4" borderId="19" xfId="0" applyFill="1" applyBorder="1" applyAlignment="1">
      <alignment wrapText="1"/>
    </xf>
    <xf numFmtId="0" fontId="1" fillId="4" borderId="0" xfId="0" applyFont="1" applyFill="1" applyBorder="1" applyAlignment="1">
      <alignment horizontal="center" wrapText="1"/>
    </xf>
    <xf numFmtId="0" fontId="1" fillId="4" borderId="0" xfId="0" applyFont="1" applyFill="1" applyBorder="1" applyAlignment="1">
      <alignment vertical="top" wrapText="1"/>
    </xf>
    <xf numFmtId="0" fontId="0" fillId="4" borderId="20" xfId="0" applyFill="1" applyBorder="1" applyAlignment="1">
      <alignment wrapText="1"/>
    </xf>
    <xf numFmtId="0" fontId="1" fillId="4" borderId="22" xfId="0" applyFont="1" applyFill="1" applyBorder="1" applyAlignment="1">
      <alignment wrapText="1"/>
    </xf>
    <xf numFmtId="166" fontId="0" fillId="4" borderId="22" xfId="0" applyNumberFormat="1" applyFill="1" applyBorder="1"/>
    <xf numFmtId="167" fontId="0" fillId="4" borderId="17" xfId="0" applyNumberFormat="1" applyFill="1" applyBorder="1"/>
    <xf numFmtId="167" fontId="0" fillId="4" borderId="22" xfId="0" applyNumberFormat="1" applyFill="1" applyBorder="1"/>
    <xf numFmtId="0" fontId="1" fillId="2" borderId="4" xfId="0" applyFont="1" applyFill="1" applyBorder="1" applyAlignment="1">
      <alignment horizontal="center" vertical="center"/>
    </xf>
    <xf numFmtId="0" fontId="0" fillId="0" borderId="0" xfId="0" applyAlignment="1">
      <alignment horizontal="center"/>
    </xf>
    <xf numFmtId="0" fontId="0" fillId="0" borderId="0" xfId="0" applyFont="1" applyFill="1" applyBorder="1"/>
    <xf numFmtId="0" fontId="0" fillId="0" borderId="0" xfId="0" applyFill="1" applyBorder="1" applyAlignment="1">
      <alignment vertical="top" wrapText="1"/>
    </xf>
    <xf numFmtId="0" fontId="0" fillId="4" borderId="17" xfId="0" applyFill="1" applyBorder="1" applyAlignment="1">
      <alignment vertical="top" wrapText="1"/>
    </xf>
    <xf numFmtId="0" fontId="0" fillId="4" borderId="18" xfId="0" applyFill="1" applyBorder="1" applyAlignment="1">
      <alignment vertical="top" wrapText="1"/>
    </xf>
    <xf numFmtId="0" fontId="0" fillId="4" borderId="22" xfId="0" applyFont="1" applyFill="1" applyBorder="1"/>
    <xf numFmtId="0" fontId="0" fillId="4" borderId="22" xfId="0" applyFill="1" applyBorder="1" applyAlignment="1">
      <alignment vertical="top" wrapText="1"/>
    </xf>
    <xf numFmtId="0" fontId="0" fillId="4" borderId="23" xfId="0" applyFill="1" applyBorder="1" applyAlignment="1">
      <alignment vertical="top" wrapText="1"/>
    </xf>
    <xf numFmtId="0" fontId="0" fillId="4" borderId="22" xfId="0" applyFont="1" applyFill="1" applyBorder="1" applyAlignment="1">
      <alignment vertical="top" wrapText="1"/>
    </xf>
    <xf numFmtId="0" fontId="1" fillId="2" borderId="4" xfId="0" applyFont="1" applyFill="1" applyBorder="1" applyAlignment="1">
      <alignment horizontal="center" wrapText="1"/>
    </xf>
    <xf numFmtId="0" fontId="1" fillId="2" borderId="6" xfId="0" applyFont="1" applyFill="1" applyBorder="1" applyAlignment="1">
      <alignment horizontal="left"/>
    </xf>
    <xf numFmtId="0" fontId="0" fillId="2" borderId="6" xfId="0" applyFont="1" applyFill="1" applyBorder="1" applyAlignment="1">
      <alignment horizontal="left"/>
    </xf>
    <xf numFmtId="0" fontId="0" fillId="2" borderId="6" xfId="0" applyFill="1" applyBorder="1" applyAlignment="1">
      <alignment horizontal="left"/>
    </xf>
    <xf numFmtId="0" fontId="1" fillId="2" borderId="6" xfId="0" applyFont="1" applyFill="1" applyBorder="1" applyAlignment="1">
      <alignment horizontal="left" vertical="top"/>
    </xf>
    <xf numFmtId="0" fontId="0" fillId="2" borderId="6" xfId="0" applyFill="1" applyBorder="1" applyAlignment="1">
      <alignment horizontal="left" vertical="top"/>
    </xf>
    <xf numFmtId="166" fontId="1" fillId="4" borderId="0" xfId="0" applyNumberFormat="1" applyFont="1" applyFill="1" applyBorder="1" applyAlignment="1">
      <alignment horizontal="center"/>
    </xf>
    <xf numFmtId="9" fontId="1" fillId="4" borderId="0" xfId="0" applyNumberFormat="1" applyFont="1" applyFill="1" applyBorder="1" applyAlignment="1"/>
    <xf numFmtId="0" fontId="9" fillId="4" borderId="0" xfId="0" applyFont="1" applyFill="1" applyBorder="1" applyAlignment="1">
      <alignment vertical="top" wrapText="1"/>
    </xf>
    <xf numFmtId="0" fontId="4" fillId="2" borderId="4" xfId="0" applyFont="1" applyFill="1" applyBorder="1" applyAlignment="1">
      <alignment horizontal="center" vertical="center"/>
    </xf>
    <xf numFmtId="0" fontId="3" fillId="2" borderId="6" xfId="0" applyFont="1" applyFill="1" applyBorder="1" applyAlignment="1">
      <alignment horizontal="center" vertical="center"/>
    </xf>
    <xf numFmtId="169" fontId="0" fillId="0" borderId="4" xfId="0" applyNumberFormat="1" applyBorder="1"/>
    <xf numFmtId="0" fontId="11" fillId="2" borderId="4" xfId="0" applyFont="1" applyFill="1" applyBorder="1" applyAlignment="1">
      <alignment horizontal="center"/>
    </xf>
    <xf numFmtId="0" fontId="0" fillId="0" borderId="0" xfId="0" applyAlignment="1">
      <alignment horizontal="right"/>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center"/>
    </xf>
    <xf numFmtId="20" fontId="1" fillId="4" borderId="0"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5" borderId="6" xfId="0" applyFont="1" applyFill="1" applyBorder="1" applyAlignment="1">
      <alignment horizontal="center"/>
    </xf>
    <xf numFmtId="14" fontId="0" fillId="5" borderId="4" xfId="0" applyNumberFormat="1" applyFill="1" applyBorder="1" applyProtection="1">
      <protection locked="0"/>
    </xf>
    <xf numFmtId="49" fontId="0" fillId="5" borderId="4" xfId="0" applyNumberFormat="1" applyFill="1" applyBorder="1" applyProtection="1">
      <protection locked="0"/>
    </xf>
    <xf numFmtId="171" fontId="0" fillId="5" borderId="4" xfId="0" applyNumberFormat="1" applyFill="1" applyBorder="1" applyAlignment="1" applyProtection="1">
      <alignment vertical="center"/>
      <protection locked="0"/>
    </xf>
    <xf numFmtId="171" fontId="0" fillId="5" borderId="4" xfId="0" applyNumberFormat="1" applyFont="1" applyFill="1" applyBorder="1" applyAlignment="1" applyProtection="1">
      <alignment vertical="center"/>
      <protection locked="0"/>
    </xf>
    <xf numFmtId="0" fontId="0" fillId="5" borderId="7" xfId="0" applyFill="1" applyBorder="1" applyAlignment="1" applyProtection="1">
      <alignment horizontal="center"/>
      <protection locked="0"/>
    </xf>
    <xf numFmtId="166" fontId="5" fillId="5" borderId="6" xfId="0" applyNumberFormat="1" applyFont="1" applyFill="1" applyBorder="1" applyAlignment="1" applyProtection="1">
      <alignment horizontal="center"/>
      <protection locked="0"/>
    </xf>
    <xf numFmtId="0" fontId="0" fillId="5" borderId="4" xfId="0" applyFont="1" applyFill="1" applyBorder="1" applyAlignment="1" applyProtection="1">
      <alignment horizontal="center"/>
      <protection locked="0"/>
    </xf>
    <xf numFmtId="0" fontId="0" fillId="5" borderId="7" xfId="0" applyFont="1" applyFill="1" applyBorder="1" applyAlignment="1" applyProtection="1">
      <alignment horizontal="center"/>
      <protection locked="0"/>
    </xf>
    <xf numFmtId="164" fontId="5" fillId="5" borderId="6" xfId="0" applyNumberFormat="1" applyFont="1" applyFill="1" applyBorder="1" applyAlignment="1" applyProtection="1">
      <alignment horizontal="center"/>
      <protection locked="0"/>
    </xf>
    <xf numFmtId="167" fontId="0" fillId="5" borderId="4" xfId="0" applyNumberFormat="1" applyFill="1" applyBorder="1" applyAlignment="1" applyProtection="1">
      <alignment horizontal="left" vertical="center"/>
      <protection locked="0"/>
    </xf>
    <xf numFmtId="166" fontId="0" fillId="5" borderId="4" xfId="0" applyNumberFormat="1" applyFill="1" applyBorder="1" applyProtection="1">
      <protection locked="0"/>
    </xf>
    <xf numFmtId="166" fontId="0" fillId="3" borderId="7" xfId="0" applyNumberFormat="1" applyFill="1" applyBorder="1"/>
    <xf numFmtId="1" fontId="0" fillId="5" borderId="4" xfId="0" applyNumberFormat="1" applyFill="1" applyBorder="1" applyProtection="1">
      <protection locked="0"/>
    </xf>
    <xf numFmtId="0" fontId="0" fillId="4" borderId="0" xfId="0" applyFill="1" applyBorder="1" applyAlignment="1"/>
    <xf numFmtId="0" fontId="1" fillId="0" borderId="0" xfId="0" applyFont="1"/>
    <xf numFmtId="0" fontId="16" fillId="0" borderId="0" xfId="3" applyFont="1" applyAlignment="1" applyProtection="1">
      <alignment horizontal="center"/>
    </xf>
    <xf numFmtId="0" fontId="1" fillId="4" borderId="0" xfId="0" applyFont="1" applyFill="1" applyBorder="1" applyAlignment="1">
      <alignment horizontal="center" vertical="top"/>
    </xf>
    <xf numFmtId="167" fontId="1" fillId="2" borderId="4" xfId="0" applyNumberFormat="1" applyFont="1" applyFill="1" applyBorder="1" applyAlignment="1">
      <alignment horizontal="center" vertical="center"/>
    </xf>
    <xf numFmtId="167" fontId="0" fillId="2" borderId="4" xfId="0" applyNumberFormat="1" applyFill="1" applyBorder="1" applyAlignment="1">
      <alignment horizontal="center" vertical="center" wrapText="1"/>
    </xf>
    <xf numFmtId="0" fontId="0" fillId="4" borderId="0" xfId="0" applyFill="1" applyBorder="1" applyAlignment="1">
      <alignment horizontal="right"/>
    </xf>
    <xf numFmtId="0" fontId="1" fillId="6" borderId="6" xfId="0" applyFont="1" applyFill="1" applyBorder="1" applyAlignment="1">
      <alignment horizontal="center"/>
    </xf>
    <xf numFmtId="0" fontId="1" fillId="7" borderId="4" xfId="0" applyFont="1" applyFill="1" applyBorder="1" applyAlignment="1">
      <alignment horizontal="center"/>
    </xf>
    <xf numFmtId="0" fontId="1" fillId="8" borderId="4" xfId="0" applyFont="1" applyFill="1" applyBorder="1" applyAlignment="1">
      <alignment horizontal="center"/>
    </xf>
    <xf numFmtId="0" fontId="1" fillId="9" borderId="4" xfId="0" applyFont="1" applyFill="1" applyBorder="1" applyAlignment="1">
      <alignment horizontal="center"/>
    </xf>
    <xf numFmtId="1" fontId="0" fillId="7" borderId="4" xfId="0" applyNumberFormat="1" applyFont="1" applyFill="1" applyBorder="1" applyAlignment="1" applyProtection="1">
      <alignment vertical="center"/>
      <protection locked="0"/>
    </xf>
    <xf numFmtId="9" fontId="0" fillId="7" borderId="4" xfId="2" applyFont="1" applyFill="1" applyBorder="1" applyAlignment="1" applyProtection="1">
      <alignment vertical="center"/>
      <protection locked="0"/>
    </xf>
    <xf numFmtId="9" fontId="0" fillId="6" borderId="4" xfId="2" applyFont="1" applyFill="1" applyBorder="1" applyProtection="1"/>
    <xf numFmtId="167" fontId="0" fillId="6" borderId="4" xfId="0" applyNumberFormat="1" applyFont="1" applyFill="1" applyBorder="1" applyProtection="1"/>
    <xf numFmtId="167" fontId="0" fillId="6" borderId="4" xfId="0" applyNumberFormat="1" applyFill="1" applyBorder="1" applyAlignment="1">
      <alignment horizontal="left"/>
    </xf>
    <xf numFmtId="167" fontId="0" fillId="6" borderId="4" xfId="0" applyNumberFormat="1" applyFill="1" applyBorder="1" applyAlignment="1">
      <alignment horizontal="left" wrapText="1"/>
    </xf>
    <xf numFmtId="166" fontId="4" fillId="6" borderId="4" xfId="0" applyNumberFormat="1" applyFont="1" applyFill="1" applyBorder="1" applyAlignment="1">
      <alignment horizontal="center"/>
    </xf>
    <xf numFmtId="0" fontId="0" fillId="6" borderId="1" xfId="0" applyFont="1" applyFill="1" applyBorder="1"/>
    <xf numFmtId="164" fontId="0" fillId="6" borderId="1" xfId="0" applyNumberFormat="1" applyFont="1" applyFill="1" applyBorder="1"/>
    <xf numFmtId="0" fontId="0" fillId="6" borderId="2" xfId="0" applyFill="1" applyBorder="1"/>
    <xf numFmtId="164" fontId="0" fillId="6" borderId="2" xfId="0" applyNumberFormat="1" applyFont="1" applyFill="1" applyBorder="1"/>
    <xf numFmtId="0" fontId="0" fillId="6" borderId="2" xfId="0" applyFont="1" applyFill="1" applyBorder="1"/>
    <xf numFmtId="0" fontId="0" fillId="6" borderId="11" xfId="0" applyFont="1" applyFill="1" applyBorder="1"/>
    <xf numFmtId="166" fontId="0" fillId="6" borderId="1" xfId="0" applyNumberFormat="1" applyFont="1" applyFill="1" applyBorder="1"/>
    <xf numFmtId="166" fontId="0" fillId="6" borderId="2" xfId="0" applyNumberFormat="1" applyFont="1" applyFill="1" applyBorder="1"/>
    <xf numFmtId="166" fontId="0" fillId="6" borderId="4" xfId="0" applyNumberFormat="1" applyFill="1" applyBorder="1" applyProtection="1"/>
    <xf numFmtId="0" fontId="0" fillId="7" borderId="5" xfId="0" applyFill="1" applyBorder="1" applyProtection="1">
      <protection locked="0"/>
    </xf>
    <xf numFmtId="0" fontId="0" fillId="7" borderId="11" xfId="0" applyFont="1" applyFill="1" applyBorder="1" applyProtection="1">
      <protection locked="0"/>
    </xf>
    <xf numFmtId="164" fontId="0" fillId="7" borderId="4" xfId="0" applyNumberFormat="1" applyFont="1" applyFill="1" applyBorder="1" applyProtection="1">
      <protection locked="0"/>
    </xf>
    <xf numFmtId="0" fontId="0" fillId="7" borderId="4" xfId="0" applyFill="1" applyBorder="1" applyAlignment="1" applyProtection="1">
      <alignment horizontal="center"/>
      <protection locked="0"/>
    </xf>
    <xf numFmtId="0" fontId="0" fillId="6" borderId="4" xfId="0" applyFill="1" applyBorder="1" applyAlignment="1">
      <alignment horizontal="left"/>
    </xf>
    <xf numFmtId="166" fontId="0" fillId="6" borderId="3" xfId="0" applyNumberFormat="1" applyFill="1" applyBorder="1" applyProtection="1"/>
    <xf numFmtId="0" fontId="0" fillId="6" borderId="4" xfId="0" applyFill="1" applyBorder="1" applyAlignment="1">
      <alignment horizontal="left" wrapText="1"/>
    </xf>
    <xf numFmtId="0" fontId="0" fillId="6" borderId="4" xfId="0" applyFill="1" applyBorder="1"/>
    <xf numFmtId="166" fontId="0" fillId="6" borderId="4" xfId="0" applyNumberFormat="1" applyFill="1" applyBorder="1"/>
    <xf numFmtId="166" fontId="0" fillId="7" borderId="3" xfId="0" applyNumberFormat="1" applyFill="1" applyBorder="1" applyProtection="1">
      <protection locked="0"/>
    </xf>
    <xf numFmtId="166" fontId="0" fillId="7" borderId="4" xfId="0" applyNumberFormat="1" applyFill="1" applyBorder="1" applyProtection="1">
      <protection locked="0"/>
    </xf>
    <xf numFmtId="165" fontId="0" fillId="6" borderId="4" xfId="1" applyNumberFormat="1" applyFont="1" applyFill="1" applyBorder="1"/>
    <xf numFmtId="165" fontId="0" fillId="6" borderId="4" xfId="1" quotePrefix="1" applyNumberFormat="1" applyFont="1" applyFill="1" applyBorder="1"/>
    <xf numFmtId="166" fontId="0" fillId="6" borderId="4" xfId="0" applyNumberFormat="1" applyFill="1" applyBorder="1" applyAlignment="1"/>
    <xf numFmtId="166" fontId="1" fillId="6" borderId="4" xfId="0" applyNumberFormat="1" applyFont="1" applyFill="1" applyBorder="1" applyAlignment="1"/>
    <xf numFmtId="166" fontId="0" fillId="6" borderId="4" xfId="0" applyNumberFormat="1" applyFill="1" applyBorder="1" applyAlignment="1">
      <alignment horizontal="right" vertical="top" wrapText="1"/>
    </xf>
    <xf numFmtId="166" fontId="0" fillId="6" borderId="1" xfId="0" applyNumberFormat="1" applyFill="1" applyBorder="1" applyAlignment="1">
      <alignment vertical="top" wrapText="1"/>
    </xf>
    <xf numFmtId="0" fontId="0" fillId="6" borderId="4" xfId="0" applyFont="1" applyFill="1" applyBorder="1" applyAlignment="1">
      <alignment horizontal="center" vertical="center"/>
    </xf>
    <xf numFmtId="166" fontId="3" fillId="6" borderId="4" xfId="0" applyNumberFormat="1" applyFont="1" applyFill="1" applyBorder="1" applyAlignment="1">
      <alignment horizontal="center"/>
    </xf>
    <xf numFmtId="164" fontId="0" fillId="7" borderId="3" xfId="0" applyNumberFormat="1" applyFont="1" applyFill="1" applyBorder="1" applyAlignment="1" applyProtection="1">
      <alignment vertical="center"/>
      <protection locked="0"/>
    </xf>
    <xf numFmtId="9" fontId="0" fillId="7" borderId="9" xfId="0" applyNumberFormat="1" applyFont="1" applyFill="1" applyBorder="1" applyAlignment="1" applyProtection="1">
      <alignment vertical="center"/>
      <protection locked="0"/>
    </xf>
    <xf numFmtId="10" fontId="0" fillId="7" borderId="9" xfId="0" applyNumberFormat="1" applyFont="1" applyFill="1" applyBorder="1" applyAlignment="1" applyProtection="1">
      <alignment vertical="center"/>
      <protection locked="0"/>
    </xf>
    <xf numFmtId="164" fontId="0" fillId="7" borderId="4" xfId="0" applyNumberFormat="1" applyFont="1" applyFill="1" applyBorder="1" applyAlignment="1" applyProtection="1">
      <alignment vertical="center"/>
      <protection locked="0"/>
    </xf>
    <xf numFmtId="9" fontId="0" fillId="7" borderId="4" xfId="0" applyNumberFormat="1" applyFont="1" applyFill="1" applyBorder="1" applyAlignment="1" applyProtection="1">
      <protection locked="0"/>
    </xf>
    <xf numFmtId="44" fontId="0" fillId="7" borderId="4" xfId="1" applyFont="1" applyFill="1" applyBorder="1" applyAlignment="1" applyProtection="1">
      <alignment horizontal="left" vertical="top"/>
      <protection locked="0"/>
    </xf>
    <xf numFmtId="169" fontId="0" fillId="7" borderId="4" xfId="2" applyNumberFormat="1" applyFont="1" applyFill="1" applyBorder="1" applyProtection="1">
      <protection locked="0"/>
    </xf>
    <xf numFmtId="10" fontId="0" fillId="7" borderId="4" xfId="0" applyNumberFormat="1" applyFont="1" applyFill="1" applyBorder="1" applyProtection="1">
      <protection locked="0"/>
    </xf>
    <xf numFmtId="10" fontId="0" fillId="7" borderId="4" xfId="0" applyNumberFormat="1" applyFont="1" applyFill="1" applyBorder="1" applyProtection="1"/>
    <xf numFmtId="0" fontId="0" fillId="7" borderId="4" xfId="0" applyFont="1" applyFill="1" applyBorder="1" applyProtection="1">
      <protection locked="0"/>
    </xf>
    <xf numFmtId="9" fontId="0" fillId="0" borderId="0" xfId="2" applyFont="1"/>
    <xf numFmtId="170" fontId="0" fillId="6" borderId="4" xfId="0" applyNumberFormat="1" applyFill="1" applyBorder="1" applyAlignment="1">
      <alignment vertical="center"/>
    </xf>
    <xf numFmtId="170" fontId="0" fillId="6" borderId="4" xfId="0" applyNumberFormat="1" applyFill="1" applyBorder="1" applyAlignment="1">
      <alignment horizontal="right" vertical="center"/>
    </xf>
    <xf numFmtId="0" fontId="0" fillId="6" borderId="4" xfId="0" applyFill="1" applyBorder="1" applyAlignment="1">
      <alignment horizontal="center" vertical="center"/>
    </xf>
    <xf numFmtId="0" fontId="0" fillId="6" borderId="4" xfId="0" applyFill="1" applyBorder="1" applyAlignment="1">
      <alignment wrapText="1"/>
    </xf>
    <xf numFmtId="0" fontId="0" fillId="6" borderId="4" xfId="0" applyFill="1" applyBorder="1" applyAlignment="1">
      <alignment horizontal="center" vertical="top" wrapText="1"/>
    </xf>
    <xf numFmtId="0" fontId="1" fillId="2" borderId="6" xfId="0" applyFont="1" applyFill="1" applyBorder="1" applyAlignment="1">
      <alignment horizontal="center"/>
    </xf>
    <xf numFmtId="0" fontId="1" fillId="2" borderId="14" xfId="0" applyFont="1" applyFill="1" applyBorder="1" applyAlignment="1">
      <alignment horizontal="center"/>
    </xf>
    <xf numFmtId="0" fontId="1" fillId="2" borderId="7" xfId="0" applyFont="1" applyFill="1" applyBorder="1" applyAlignment="1">
      <alignment horizontal="center"/>
    </xf>
    <xf numFmtId="0" fontId="0" fillId="6" borderId="6" xfId="0" applyFill="1" applyBorder="1" applyAlignment="1">
      <alignment horizontal="left" vertical="center" wrapText="1"/>
    </xf>
    <xf numFmtId="0" fontId="0" fillId="6" borderId="14" xfId="0" applyFill="1" applyBorder="1" applyAlignment="1">
      <alignment horizontal="left" vertical="center" wrapText="1"/>
    </xf>
    <xf numFmtId="0" fontId="0" fillId="6" borderId="7" xfId="0" applyFill="1" applyBorder="1" applyAlignment="1">
      <alignment horizontal="left" vertical="center"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12" xfId="0" applyFont="1" applyFill="1" applyBorder="1" applyAlignment="1">
      <alignment horizontal="left" vertical="top" wrapText="1"/>
    </xf>
    <xf numFmtId="0" fontId="0" fillId="6" borderId="10" xfId="0" applyFont="1" applyFill="1" applyBorder="1" applyAlignment="1">
      <alignment horizontal="left" vertical="top" wrapText="1"/>
    </xf>
    <xf numFmtId="0" fontId="0" fillId="6" borderId="11"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13"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15" xfId="0" applyFont="1" applyFill="1" applyBorder="1" applyAlignment="1">
      <alignment horizontal="left" vertical="top" wrapText="1"/>
    </xf>
    <xf numFmtId="0" fontId="0" fillId="6" borderId="9" xfId="0" applyFont="1" applyFill="1" applyBorder="1" applyAlignment="1">
      <alignment horizontal="left" vertical="top" wrapText="1"/>
    </xf>
    <xf numFmtId="0" fontId="7" fillId="2" borderId="6" xfId="0" applyFont="1" applyFill="1" applyBorder="1" applyAlignment="1">
      <alignment horizontal="center"/>
    </xf>
    <xf numFmtId="0" fontId="7" fillId="2" borderId="14" xfId="0" applyFont="1" applyFill="1" applyBorder="1" applyAlignment="1">
      <alignment horizontal="center"/>
    </xf>
    <xf numFmtId="0" fontId="7" fillId="2" borderId="7" xfId="0" applyFont="1" applyFill="1" applyBorder="1" applyAlignment="1">
      <alignment horizontal="center"/>
    </xf>
    <xf numFmtId="0" fontId="1" fillId="6" borderId="5" xfId="0" applyFont="1" applyFill="1" applyBorder="1" applyAlignment="1">
      <alignment horizontal="left" vertical="top" wrapText="1"/>
    </xf>
    <xf numFmtId="0" fontId="1" fillId="6" borderId="12" xfId="0" applyFont="1" applyFill="1" applyBorder="1" applyAlignment="1">
      <alignment horizontal="left" vertical="top" wrapText="1"/>
    </xf>
    <xf numFmtId="0" fontId="1" fillId="6" borderId="10" xfId="0" applyFont="1" applyFill="1" applyBorder="1" applyAlignment="1">
      <alignment horizontal="left" vertical="top" wrapText="1"/>
    </xf>
    <xf numFmtId="0" fontId="1" fillId="6" borderId="11" xfId="0" applyFont="1" applyFill="1" applyBorder="1" applyAlignment="1">
      <alignment horizontal="left" vertical="top" wrapText="1"/>
    </xf>
    <xf numFmtId="0" fontId="1" fillId="6" borderId="0" xfId="0" applyFont="1" applyFill="1" applyBorder="1" applyAlignment="1">
      <alignment horizontal="left" vertical="top" wrapText="1"/>
    </xf>
    <xf numFmtId="0" fontId="1" fillId="6" borderId="13"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6" borderId="15" xfId="0" applyFont="1" applyFill="1" applyBorder="1" applyAlignment="1">
      <alignment horizontal="left" vertical="top" wrapText="1"/>
    </xf>
    <xf numFmtId="0" fontId="1" fillId="6" borderId="9" xfId="0" applyFont="1" applyFill="1" applyBorder="1" applyAlignment="1">
      <alignment horizontal="left" vertical="top" wrapText="1"/>
    </xf>
    <xf numFmtId="0" fontId="8" fillId="6" borderId="6"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7" xfId="0" applyFont="1" applyFill="1" applyBorder="1" applyAlignment="1">
      <alignment horizontal="left" vertical="center" wrapText="1"/>
    </xf>
    <xf numFmtId="20" fontId="8" fillId="6" borderId="6" xfId="0" applyNumberFormat="1" applyFont="1" applyFill="1" applyBorder="1" applyAlignment="1">
      <alignment horizontal="left" vertical="top" wrapText="1"/>
    </xf>
    <xf numFmtId="20" fontId="8" fillId="6" borderId="14" xfId="0" applyNumberFormat="1" applyFont="1" applyFill="1" applyBorder="1" applyAlignment="1">
      <alignment horizontal="left" vertical="top" wrapText="1"/>
    </xf>
    <xf numFmtId="20" fontId="8" fillId="6" borderId="7" xfId="0" applyNumberFormat="1" applyFont="1" applyFill="1" applyBorder="1" applyAlignment="1">
      <alignment horizontal="left" vertical="top" wrapText="1"/>
    </xf>
    <xf numFmtId="0" fontId="8" fillId="6" borderId="6" xfId="0" applyFont="1" applyFill="1" applyBorder="1" applyAlignment="1">
      <alignment horizontal="left" vertical="top" wrapText="1"/>
    </xf>
    <xf numFmtId="0" fontId="8" fillId="6" borderId="14" xfId="0" applyFont="1" applyFill="1" applyBorder="1" applyAlignment="1">
      <alignment horizontal="left" vertical="top" wrapText="1"/>
    </xf>
    <xf numFmtId="0" fontId="8" fillId="6" borderId="7" xfId="0" applyFont="1" applyFill="1" applyBorder="1" applyAlignment="1">
      <alignment horizontal="left" vertical="top" wrapText="1"/>
    </xf>
    <xf numFmtId="0" fontId="8" fillId="6" borderId="6" xfId="0" applyFont="1" applyFill="1" applyBorder="1" applyAlignment="1" applyProtection="1">
      <alignment horizontal="left" vertical="center" wrapText="1"/>
    </xf>
    <xf numFmtId="0" fontId="8" fillId="6" borderId="14" xfId="0" applyFont="1" applyFill="1" applyBorder="1" applyAlignment="1" applyProtection="1">
      <alignment horizontal="left" vertical="center" wrapText="1"/>
    </xf>
    <xf numFmtId="0" fontId="8" fillId="6" borderId="7" xfId="0" applyFont="1" applyFill="1" applyBorder="1" applyAlignment="1" applyProtection="1">
      <alignment horizontal="left" vertical="center" wrapText="1"/>
    </xf>
    <xf numFmtId="0" fontId="8" fillId="6" borderId="14" xfId="0" applyFont="1" applyFill="1" applyBorder="1" applyAlignment="1">
      <alignment horizontal="left" vertical="top"/>
    </xf>
    <xf numFmtId="0" fontId="8" fillId="6" borderId="7" xfId="0" applyFont="1" applyFill="1" applyBorder="1" applyAlignment="1">
      <alignment horizontal="left" vertical="top"/>
    </xf>
    <xf numFmtId="0" fontId="1" fillId="2" borderId="6" xfId="0" applyFont="1" applyFill="1" applyBorder="1" applyAlignment="1">
      <alignment horizontal="left" vertical="center"/>
    </xf>
    <xf numFmtId="0" fontId="1" fillId="2" borderId="14" xfId="0" applyFont="1" applyFill="1" applyBorder="1" applyAlignment="1">
      <alignment horizontal="left" vertical="center"/>
    </xf>
    <xf numFmtId="0" fontId="1" fillId="2" borderId="7" xfId="0" applyFont="1" applyFill="1" applyBorder="1" applyAlignment="1">
      <alignment horizontal="left" vertical="center"/>
    </xf>
    <xf numFmtId="0" fontId="1" fillId="2" borderId="4" xfId="0" applyFont="1" applyFill="1" applyBorder="1" applyAlignment="1">
      <alignment horizontal="center" vertical="center"/>
    </xf>
    <xf numFmtId="0" fontId="4" fillId="2" borderId="11" xfId="0" applyFont="1" applyFill="1" applyBorder="1" applyAlignment="1">
      <alignment horizontal="center"/>
    </xf>
    <xf numFmtId="0" fontId="4" fillId="2" borderId="0" xfId="0" applyFont="1" applyFill="1" applyBorder="1" applyAlignment="1">
      <alignment horizontal="center"/>
    </xf>
    <xf numFmtId="0" fontId="4" fillId="2" borderId="13" xfId="0" applyFont="1" applyFill="1" applyBorder="1" applyAlignment="1">
      <alignment horizontal="center"/>
    </xf>
    <xf numFmtId="0" fontId="8" fillId="6" borderId="6" xfId="0" applyFont="1" applyFill="1" applyBorder="1" applyAlignment="1">
      <alignment horizontal="center" vertical="top" wrapText="1"/>
    </xf>
    <xf numFmtId="0" fontId="8" fillId="6" borderId="14" xfId="0" applyFont="1" applyFill="1" applyBorder="1" applyAlignment="1">
      <alignment horizontal="center" vertical="top" wrapText="1"/>
    </xf>
    <xf numFmtId="0" fontId="8" fillId="6" borderId="7" xfId="0" applyFont="1" applyFill="1" applyBorder="1" applyAlignment="1">
      <alignment horizontal="center" vertical="top"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4" fillId="2" borderId="6" xfId="0" applyFont="1" applyFill="1" applyBorder="1" applyAlignment="1">
      <alignment horizontal="center"/>
    </xf>
    <xf numFmtId="0" fontId="4" fillId="2" borderId="14" xfId="0" applyFont="1" applyFill="1" applyBorder="1" applyAlignment="1">
      <alignment horizontal="center"/>
    </xf>
    <xf numFmtId="0" fontId="4" fillId="2" borderId="7" xfId="0" applyFont="1" applyFill="1" applyBorder="1" applyAlignment="1">
      <alignment horizontal="center"/>
    </xf>
    <xf numFmtId="0" fontId="0" fillId="0" borderId="14" xfId="0" applyBorder="1"/>
    <xf numFmtId="0" fontId="0" fillId="2" borderId="4"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2" borderId="6" xfId="0" applyFill="1" applyBorder="1" applyAlignment="1">
      <alignment horizontal="center"/>
    </xf>
    <xf numFmtId="0" fontId="4" fillId="2" borderId="5" xfId="0" applyFont="1" applyFill="1" applyBorder="1" applyAlignment="1" applyProtection="1">
      <alignment horizontal="center"/>
    </xf>
    <xf numFmtId="0" fontId="4" fillId="2" borderId="12" xfId="0" applyFont="1" applyFill="1" applyBorder="1" applyAlignment="1" applyProtection="1">
      <alignment horizontal="center"/>
    </xf>
    <xf numFmtId="0" fontId="4" fillId="2" borderId="10" xfId="0" applyFont="1" applyFill="1" applyBorder="1" applyAlignment="1" applyProtection="1">
      <alignment horizontal="center"/>
    </xf>
    <xf numFmtId="0" fontId="4" fillId="2" borderId="5" xfId="0" applyFont="1" applyFill="1" applyBorder="1" applyAlignment="1">
      <alignment horizontal="center"/>
    </xf>
    <xf numFmtId="0" fontId="4" fillId="2" borderId="12" xfId="0" applyFont="1" applyFill="1" applyBorder="1" applyAlignment="1">
      <alignment horizontal="center"/>
    </xf>
    <xf numFmtId="0" fontId="4" fillId="2" borderId="10" xfId="0" applyFont="1" applyFill="1" applyBorder="1" applyAlignment="1">
      <alignment horizontal="center"/>
    </xf>
    <xf numFmtId="0" fontId="1" fillId="2" borderId="6" xfId="0" applyFont="1" applyFill="1" applyBorder="1" applyAlignment="1" applyProtection="1">
      <alignment horizontal="center"/>
    </xf>
    <xf numFmtId="0" fontId="1" fillId="2" borderId="14" xfId="0" applyFont="1" applyFill="1" applyBorder="1" applyAlignment="1" applyProtection="1">
      <alignment horizontal="center"/>
    </xf>
    <xf numFmtId="0" fontId="4" fillId="2" borderId="6" xfId="0" applyFont="1" applyFill="1" applyBorder="1" applyAlignment="1" applyProtection="1">
      <alignment horizontal="center"/>
    </xf>
    <xf numFmtId="0" fontId="4" fillId="2" borderId="14" xfId="0" applyFont="1" applyFill="1" applyBorder="1" applyAlignment="1" applyProtection="1">
      <alignment horizontal="center"/>
    </xf>
    <xf numFmtId="0" fontId="4" fillId="2" borderId="7" xfId="0" applyFont="1" applyFill="1" applyBorder="1" applyAlignment="1" applyProtection="1">
      <alignment horizont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0" fillId="2" borderId="7" xfId="0" applyFill="1" applyBorder="1" applyAlignment="1">
      <alignment horizontal="center"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6" borderId="14" xfId="0" applyFill="1" applyBorder="1"/>
    <xf numFmtId="0" fontId="0" fillId="6" borderId="7" xfId="0" applyFill="1" applyBorder="1"/>
    <xf numFmtId="0" fontId="8" fillId="6" borderId="6" xfId="0" applyFont="1" applyFill="1" applyBorder="1" applyAlignment="1">
      <alignment horizontal="left" vertical="center" wrapText="1" shrinkToFit="1"/>
    </xf>
    <xf numFmtId="0" fontId="8" fillId="6" borderId="14" xfId="0" applyFont="1" applyFill="1" applyBorder="1" applyAlignment="1">
      <alignment horizontal="left" vertical="center" wrapText="1" shrinkToFit="1"/>
    </xf>
    <xf numFmtId="0" fontId="8" fillId="6" borderId="7" xfId="0" applyFont="1" applyFill="1" applyBorder="1" applyAlignment="1">
      <alignment horizontal="left" vertical="center" wrapText="1" shrinkToFit="1"/>
    </xf>
    <xf numFmtId="0" fontId="1" fillId="2" borderId="6" xfId="0" applyFont="1" applyFill="1" applyBorder="1" applyAlignment="1" applyProtection="1">
      <alignment horizontal="left"/>
    </xf>
    <xf numFmtId="0" fontId="1" fillId="2" borderId="14" xfId="0" applyFont="1" applyFill="1" applyBorder="1" applyAlignment="1" applyProtection="1">
      <alignment horizontal="left"/>
    </xf>
    <xf numFmtId="0" fontId="1" fillId="2" borderId="7" xfId="0" applyFont="1" applyFill="1" applyBorder="1" applyAlignment="1" applyProtection="1">
      <alignment horizontal="left"/>
    </xf>
    <xf numFmtId="0" fontId="9" fillId="6" borderId="6" xfId="0" applyFont="1" applyFill="1" applyBorder="1" applyAlignment="1">
      <alignment horizontal="left" vertical="top" wrapText="1"/>
    </xf>
    <xf numFmtId="0" fontId="9" fillId="6" borderId="14"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6" borderId="6" xfId="0" applyFont="1" applyFill="1" applyBorder="1" applyAlignment="1">
      <alignment horizontal="left" vertical="center"/>
    </xf>
    <xf numFmtId="0" fontId="9" fillId="6" borderId="14" xfId="0" applyFont="1" applyFill="1" applyBorder="1" applyAlignment="1">
      <alignment horizontal="left" vertical="center"/>
    </xf>
    <xf numFmtId="0" fontId="9" fillId="6" borderId="7" xfId="0" applyFont="1" applyFill="1" applyBorder="1" applyAlignment="1">
      <alignment horizontal="left" vertical="center"/>
    </xf>
    <xf numFmtId="0" fontId="1" fillId="2" borderId="6" xfId="0" applyFont="1" applyFill="1" applyBorder="1" applyAlignment="1">
      <alignment horizontal="center" vertical="center"/>
    </xf>
    <xf numFmtId="0" fontId="0" fillId="0" borderId="7" xfId="0" applyBorder="1"/>
    <xf numFmtId="0" fontId="8" fillId="6" borderId="6" xfId="0" applyFont="1" applyFill="1" applyBorder="1" applyAlignment="1">
      <alignment horizontal="left" vertical="center"/>
    </xf>
    <xf numFmtId="0" fontId="8" fillId="6" borderId="14" xfId="0" applyFont="1" applyFill="1" applyBorder="1" applyAlignment="1">
      <alignment horizontal="left" vertical="center"/>
    </xf>
    <xf numFmtId="0" fontId="8" fillId="6" borderId="7" xfId="0" applyFont="1" applyFill="1" applyBorder="1" applyAlignment="1">
      <alignment horizontal="left" vertical="center"/>
    </xf>
    <xf numFmtId="0" fontId="1" fillId="2" borderId="6" xfId="0" applyFont="1" applyFill="1" applyBorder="1" applyAlignment="1">
      <alignment horizontal="left"/>
    </xf>
    <xf numFmtId="0" fontId="1" fillId="2" borderId="14" xfId="0" applyFont="1" applyFill="1" applyBorder="1" applyAlignment="1">
      <alignment horizontal="left"/>
    </xf>
    <xf numFmtId="0" fontId="1" fillId="2" borderId="7" xfId="0" applyFont="1" applyFill="1" applyBorder="1" applyAlignment="1">
      <alignment horizontal="left"/>
    </xf>
    <xf numFmtId="0" fontId="1" fillId="4" borderId="0" xfId="0" applyFont="1" applyFill="1" applyBorder="1" applyAlignment="1">
      <alignment horizontal="center" vertical="top"/>
    </xf>
    <xf numFmtId="166" fontId="0" fillId="6" borderId="6" xfId="0" applyNumberFormat="1" applyFill="1" applyBorder="1" applyAlignment="1">
      <alignment horizontal="right" vertical="top" wrapText="1"/>
    </xf>
    <xf numFmtId="166" fontId="0" fillId="6" borderId="14" xfId="0" applyNumberFormat="1" applyFill="1" applyBorder="1" applyAlignment="1">
      <alignment horizontal="right" vertical="top" wrapText="1"/>
    </xf>
    <xf numFmtId="166" fontId="0" fillId="6" borderId="7" xfId="0" applyNumberFormat="1" applyFill="1" applyBorder="1" applyAlignment="1">
      <alignment horizontal="right" vertical="top" wrapText="1"/>
    </xf>
    <xf numFmtId="166" fontId="1" fillId="2" borderId="14" xfId="0" applyNumberFormat="1" applyFont="1" applyFill="1" applyBorder="1" applyAlignment="1">
      <alignment horizontal="right" vertical="top" wrapText="1"/>
    </xf>
    <xf numFmtId="166" fontId="1" fillId="2" borderId="7" xfId="0" applyNumberFormat="1" applyFont="1" applyFill="1" applyBorder="1" applyAlignment="1">
      <alignment horizontal="right" vertical="top" wrapText="1"/>
    </xf>
    <xf numFmtId="0" fontId="1" fillId="2" borderId="6" xfId="0" applyFont="1" applyFill="1" applyBorder="1" applyAlignment="1">
      <alignment horizontal="center" wrapText="1"/>
    </xf>
    <xf numFmtId="0" fontId="1" fillId="2" borderId="14" xfId="0" applyFont="1" applyFill="1" applyBorder="1" applyAlignment="1">
      <alignment horizontal="center" wrapText="1"/>
    </xf>
    <xf numFmtId="0" fontId="1" fillId="2" borderId="7" xfId="0" applyFont="1" applyFill="1" applyBorder="1" applyAlignment="1">
      <alignment horizontal="center" wrapText="1"/>
    </xf>
    <xf numFmtId="0" fontId="1" fillId="2" borderId="4" xfId="0" applyFont="1" applyFill="1" applyBorder="1" applyAlignment="1">
      <alignment horizontal="center" wrapText="1"/>
    </xf>
    <xf numFmtId="0" fontId="1" fillId="2" borderId="6"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7"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166" fontId="0" fillId="6" borderId="1" xfId="0" applyNumberFormat="1" applyFill="1" applyBorder="1" applyAlignment="1">
      <alignment horizontal="right" wrapText="1"/>
    </xf>
    <xf numFmtId="166" fontId="0" fillId="6" borderId="3" xfId="0" applyNumberFormat="1" applyFill="1" applyBorder="1" applyAlignment="1">
      <alignment horizontal="right" wrapText="1"/>
    </xf>
    <xf numFmtId="0" fontId="1" fillId="2" borderId="4" xfId="0" applyFont="1" applyFill="1" applyBorder="1" applyAlignment="1">
      <alignment horizontal="left" vertical="top" wrapText="1"/>
    </xf>
    <xf numFmtId="166" fontId="0" fillId="6" borderId="5" xfId="0" applyNumberFormat="1" applyFill="1" applyBorder="1" applyAlignment="1">
      <alignment horizontal="right" vertical="top" wrapText="1"/>
    </xf>
    <xf numFmtId="166" fontId="0" fillId="6" borderId="12" xfId="0" applyNumberFormat="1" applyFill="1" applyBorder="1" applyAlignment="1">
      <alignment horizontal="right" vertical="top" wrapText="1"/>
    </xf>
    <xf numFmtId="166" fontId="0" fillId="6" borderId="10" xfId="0" applyNumberFormat="1" applyFill="1" applyBorder="1" applyAlignment="1">
      <alignment horizontal="right" vertical="top" wrapText="1"/>
    </xf>
    <xf numFmtId="166" fontId="0" fillId="6" borderId="8" xfId="0" applyNumberFormat="1" applyFill="1" applyBorder="1" applyAlignment="1">
      <alignment horizontal="right" vertical="top" wrapText="1"/>
    </xf>
    <xf numFmtId="166" fontId="0" fillId="6" borderId="15" xfId="0" applyNumberFormat="1" applyFill="1" applyBorder="1" applyAlignment="1">
      <alignment horizontal="right" vertical="top" wrapText="1"/>
    </xf>
    <xf numFmtId="166" fontId="0" fillId="6" borderId="9" xfId="0" applyNumberFormat="1" applyFill="1" applyBorder="1" applyAlignment="1">
      <alignment horizontal="right" vertical="top" wrapText="1"/>
    </xf>
    <xf numFmtId="0" fontId="1" fillId="2" borderId="6" xfId="0" applyFont="1" applyFill="1" applyBorder="1" applyAlignment="1">
      <alignment horizontal="center" vertical="top"/>
    </xf>
    <xf numFmtId="0" fontId="1" fillId="2" borderId="14" xfId="0" applyFont="1" applyFill="1" applyBorder="1" applyAlignment="1">
      <alignment horizontal="center" vertical="top"/>
    </xf>
    <xf numFmtId="0" fontId="1" fillId="2" borderId="7" xfId="0" applyFont="1" applyFill="1" applyBorder="1" applyAlignment="1">
      <alignment horizontal="center" vertical="top"/>
    </xf>
    <xf numFmtId="0" fontId="0" fillId="6" borderId="6" xfId="0" applyFill="1" applyBorder="1" applyAlignment="1">
      <alignment horizontal="left" vertical="top"/>
    </xf>
    <xf numFmtId="0" fontId="0" fillId="6" borderId="14" xfId="0" applyFill="1" applyBorder="1" applyAlignment="1">
      <alignment horizontal="left" vertical="top"/>
    </xf>
    <xf numFmtId="0" fontId="0" fillId="6" borderId="7" xfId="0" applyFill="1" applyBorder="1" applyAlignment="1">
      <alignment horizontal="left" vertical="top"/>
    </xf>
    <xf numFmtId="166" fontId="1" fillId="2" borderId="6" xfId="0" applyNumberFormat="1" applyFont="1" applyFill="1" applyBorder="1" applyAlignment="1">
      <alignment horizontal="right"/>
    </xf>
    <xf numFmtId="166" fontId="1" fillId="2" borderId="14" xfId="0" applyNumberFormat="1" applyFont="1" applyFill="1" applyBorder="1" applyAlignment="1">
      <alignment horizontal="right"/>
    </xf>
    <xf numFmtId="166" fontId="1" fillId="2" borderId="7" xfId="0" applyNumberFormat="1" applyFont="1" applyFill="1" applyBorder="1" applyAlignment="1">
      <alignment horizontal="right"/>
    </xf>
    <xf numFmtId="0" fontId="0" fillId="6" borderId="12" xfId="0" applyFill="1" applyBorder="1" applyAlignment="1">
      <alignment horizontal="left" vertical="top"/>
    </xf>
    <xf numFmtId="0" fontId="0" fillId="6" borderId="10" xfId="0" applyFill="1" applyBorder="1" applyAlignment="1">
      <alignment horizontal="left" vertical="top"/>
    </xf>
    <xf numFmtId="0" fontId="0" fillId="6" borderId="11" xfId="0" applyFill="1" applyBorder="1" applyAlignment="1">
      <alignment horizontal="left" vertical="top"/>
    </xf>
    <xf numFmtId="0" fontId="0" fillId="6" borderId="0" xfId="0" applyFill="1" applyBorder="1" applyAlignment="1">
      <alignment horizontal="left" vertical="top"/>
    </xf>
    <xf numFmtId="0" fontId="0" fillId="6" borderId="13" xfId="0" applyFill="1" applyBorder="1" applyAlignment="1">
      <alignment horizontal="left" vertical="top"/>
    </xf>
    <xf numFmtId="0" fontId="0" fillId="6" borderId="8" xfId="0" applyFill="1" applyBorder="1" applyAlignment="1">
      <alignment horizontal="left" vertical="top"/>
    </xf>
    <xf numFmtId="0" fontId="0" fillId="6" borderId="15" xfId="0" applyFill="1" applyBorder="1" applyAlignment="1">
      <alignment horizontal="left" vertical="top"/>
    </xf>
    <xf numFmtId="0" fontId="0" fillId="6" borderId="9" xfId="0" applyFill="1" applyBorder="1" applyAlignment="1">
      <alignment horizontal="left" vertical="top"/>
    </xf>
    <xf numFmtId="0" fontId="0" fillId="0" borderId="0" xfId="0" applyFill="1" applyBorder="1" applyAlignment="1">
      <alignment horizontal="left" vertical="top"/>
    </xf>
  </cellXfs>
  <cellStyles count="4">
    <cellStyle name="Lien hypertexte" xfId="3" builtinId="8"/>
    <cellStyle name="Monétaire" xfId="1" builtinId="4"/>
    <cellStyle name="Normal" xfId="0" builtinId="0"/>
    <cellStyle name="Pourcentage" xfId="2" builtinId="5"/>
  </cellStyles>
  <dxfs count="2">
    <dxf>
      <fill>
        <patternFill>
          <bgColor rgb="FFFF0000"/>
        </patternFill>
      </fill>
    </dxf>
    <dxf>
      <fill>
        <patternFill>
          <bgColor rgb="FF00B050"/>
        </patternFill>
      </fill>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0"/>
          <c:order val="0"/>
          <c:tx>
            <c:strRef>
              <c:f>'Comptes de résultats'!$C$8</c:f>
              <c:strCache>
                <c:ptCount val="1"/>
                <c:pt idx="0">
                  <c:v>Chiffre d'affaires (CA)</c:v>
                </c:pt>
              </c:strCache>
            </c:strRef>
          </c:tx>
          <c:spPr>
            <a:ln w="28575">
              <a:noFill/>
            </a:ln>
          </c:spPr>
          <c:cat>
            <c:strRef>
              <c:f>'Comptes de résultats'!$D$7:$H$7</c:f>
              <c:strCache>
                <c:ptCount val="5"/>
                <c:pt idx="0">
                  <c:v>Année 1</c:v>
                </c:pt>
                <c:pt idx="1">
                  <c:v>Année 2</c:v>
                </c:pt>
                <c:pt idx="2">
                  <c:v>Année 3</c:v>
                </c:pt>
                <c:pt idx="3">
                  <c:v>Année 4</c:v>
                </c:pt>
                <c:pt idx="4">
                  <c:v>Année 5</c:v>
                </c:pt>
              </c:strCache>
            </c:strRef>
          </c:cat>
          <c:val>
            <c:numRef>
              <c:f>'Comptes de résultats'!$D$8:$H$8</c:f>
              <c:numCache>
                <c:formatCode>_-* #,##0\ "€"_-;\-* #,##0\ "€"_-;_-* "-"??\ "€"_-;_-@_-</c:formatCode>
                <c:ptCount val="5"/>
                <c:pt idx="0">
                  <c:v>0</c:v>
                </c:pt>
                <c:pt idx="1">
                  <c:v>0</c:v>
                </c:pt>
                <c:pt idx="2">
                  <c:v>0</c:v>
                </c:pt>
                <c:pt idx="3">
                  <c:v>0</c:v>
                </c:pt>
                <c:pt idx="4">
                  <c:v>0</c:v>
                </c:pt>
              </c:numCache>
            </c:numRef>
          </c:val>
        </c:ser>
        <c:ser>
          <c:idx val="1"/>
          <c:order val="1"/>
          <c:tx>
            <c:strRef>
              <c:f>'Comptes de résultats'!$C$34</c:f>
              <c:strCache>
                <c:ptCount val="1"/>
                <c:pt idx="0">
                  <c:v>Résultat Net (RN)</c:v>
                </c:pt>
              </c:strCache>
            </c:strRef>
          </c:tx>
          <c:spPr>
            <a:ln w="28575">
              <a:noFill/>
            </a:ln>
          </c:spPr>
          <c:cat>
            <c:strRef>
              <c:f>'Comptes de résultats'!$D$7:$H$7</c:f>
              <c:strCache>
                <c:ptCount val="5"/>
                <c:pt idx="0">
                  <c:v>Année 1</c:v>
                </c:pt>
                <c:pt idx="1">
                  <c:v>Année 2</c:v>
                </c:pt>
                <c:pt idx="2">
                  <c:v>Année 3</c:v>
                </c:pt>
                <c:pt idx="3">
                  <c:v>Année 4</c:v>
                </c:pt>
                <c:pt idx="4">
                  <c:v>Année 5</c:v>
                </c:pt>
              </c:strCache>
            </c:strRef>
          </c:cat>
          <c:val>
            <c:numRef>
              <c:f>'Comptes de résultats'!$D$34:$H$34</c:f>
              <c:numCache>
                <c:formatCode>_-* #,##0\ "€"_-;\-* #,##0\ "€"_-;_-* "-"??\ "€"_-;_-@_-</c:formatCode>
                <c:ptCount val="5"/>
                <c:pt idx="0">
                  <c:v>-27240.89</c:v>
                </c:pt>
                <c:pt idx="1">
                  <c:v>-27240.89</c:v>
                </c:pt>
                <c:pt idx="2">
                  <c:v>-27240.89</c:v>
                </c:pt>
                <c:pt idx="3">
                  <c:v>-27240.89</c:v>
                </c:pt>
                <c:pt idx="4">
                  <c:v>-27240.89</c:v>
                </c:pt>
              </c:numCache>
            </c:numRef>
          </c:val>
        </c:ser>
        <c:axId val="90273664"/>
        <c:axId val="90275200"/>
      </c:barChart>
      <c:catAx>
        <c:axId val="90273664"/>
        <c:scaling>
          <c:orientation val="minMax"/>
        </c:scaling>
        <c:axPos val="b"/>
        <c:majorTickMark val="none"/>
        <c:tickLblPos val="nextTo"/>
        <c:crossAx val="90275200"/>
        <c:crosses val="autoZero"/>
        <c:auto val="1"/>
        <c:lblAlgn val="ctr"/>
        <c:lblOffset val="100"/>
      </c:catAx>
      <c:valAx>
        <c:axId val="90275200"/>
        <c:scaling>
          <c:orientation val="minMax"/>
        </c:scaling>
        <c:axPos val="l"/>
        <c:majorGridlines/>
        <c:numFmt formatCode="_-* #,##0\ &quot;€&quot;_-;\-* #,##0\ &quot;€&quot;_-;_-* &quot;-&quot;??\ &quot;€&quot;_-;_-@_-" sourceLinked="1"/>
        <c:majorTickMark val="none"/>
        <c:tickLblPos val="nextTo"/>
        <c:crossAx val="90273664"/>
        <c:crosses val="autoZero"/>
        <c:crossBetween val="between"/>
      </c:valAx>
      <c:dTable>
        <c:showHorzBorder val="1"/>
        <c:showVertBorder val="1"/>
        <c:showOutline val="1"/>
        <c:showKeys val="1"/>
      </c:dTable>
    </c:plotArea>
    <c:plotVisOnly val="1"/>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scatterChart>
        <c:scatterStyle val="smoothMarker"/>
        <c:ser>
          <c:idx val="0"/>
          <c:order val="0"/>
          <c:tx>
            <c:v>Trésorerie</c:v>
          </c:tx>
          <c:marker>
            <c:symbol val="diamond"/>
            <c:size val="6"/>
          </c:marker>
          <c:xVal>
            <c:numRef>
              <c:f>Trésorerie!$D$8:$BK$8</c:f>
              <c:numCache>
                <c:formatCode>[$-40C]mmm\ yyyy;@</c:formatCode>
                <c:ptCount val="6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numCache>
            </c:numRef>
          </c:xVal>
          <c:yVal>
            <c:numRef>
              <c:f>Trésorerie!$D$64:$BK$64</c:f>
              <c:numCache>
                <c:formatCode>#,##0\ "€";\-#,##0\ "€";;@</c:formatCode>
                <c:ptCount val="60"/>
                <c:pt idx="0">
                  <c:v>-2720.0741666666668</c:v>
                </c:pt>
                <c:pt idx="1">
                  <c:v>-4990.1483333333335</c:v>
                </c:pt>
                <c:pt idx="2">
                  <c:v>-7260.2224999999999</c:v>
                </c:pt>
                <c:pt idx="3">
                  <c:v>-9530.2966666666671</c:v>
                </c:pt>
                <c:pt idx="4">
                  <c:v>-11800.370833333334</c:v>
                </c:pt>
                <c:pt idx="5">
                  <c:v>-14070.445000000002</c:v>
                </c:pt>
                <c:pt idx="6">
                  <c:v>-16340.519166666669</c:v>
                </c:pt>
                <c:pt idx="7">
                  <c:v>-18610.593333333334</c:v>
                </c:pt>
                <c:pt idx="8">
                  <c:v>-20880.6675</c:v>
                </c:pt>
                <c:pt idx="9">
                  <c:v>-23150.741666666665</c:v>
                </c:pt>
                <c:pt idx="10">
                  <c:v>-25420.81583333333</c:v>
                </c:pt>
                <c:pt idx="11">
                  <c:v>-27690.889999999996</c:v>
                </c:pt>
                <c:pt idx="12">
                  <c:v>-29960.964166666661</c:v>
                </c:pt>
                <c:pt idx="13">
                  <c:v>-32231.038333333327</c:v>
                </c:pt>
                <c:pt idx="14">
                  <c:v>-34501.112499999996</c:v>
                </c:pt>
                <c:pt idx="15">
                  <c:v>-36771.186666666661</c:v>
                </c:pt>
                <c:pt idx="16">
                  <c:v>-39041.260833333326</c:v>
                </c:pt>
                <c:pt idx="17">
                  <c:v>-41311.334999999992</c:v>
                </c:pt>
                <c:pt idx="18">
                  <c:v>-43581.409166666657</c:v>
                </c:pt>
                <c:pt idx="19">
                  <c:v>-45851.483333333323</c:v>
                </c:pt>
                <c:pt idx="20">
                  <c:v>-48121.557499999988</c:v>
                </c:pt>
                <c:pt idx="21">
                  <c:v>-50391.631666666653</c:v>
                </c:pt>
                <c:pt idx="22">
                  <c:v>-52661.705833333319</c:v>
                </c:pt>
                <c:pt idx="23">
                  <c:v>-54931.779999999984</c:v>
                </c:pt>
                <c:pt idx="24">
                  <c:v>-57201.85416666665</c:v>
                </c:pt>
                <c:pt idx="25">
                  <c:v>-59471.928333333315</c:v>
                </c:pt>
                <c:pt idx="26">
                  <c:v>-61742.002499999981</c:v>
                </c:pt>
                <c:pt idx="27">
                  <c:v>-64012.076666666646</c:v>
                </c:pt>
                <c:pt idx="28">
                  <c:v>-66282.150833333319</c:v>
                </c:pt>
                <c:pt idx="29">
                  <c:v>-68552.224999999991</c:v>
                </c:pt>
                <c:pt idx="30">
                  <c:v>-70822.299166666664</c:v>
                </c:pt>
                <c:pt idx="31">
                  <c:v>-73092.373333333337</c:v>
                </c:pt>
                <c:pt idx="32">
                  <c:v>-75362.447500000009</c:v>
                </c:pt>
                <c:pt idx="33">
                  <c:v>-77632.521666666682</c:v>
                </c:pt>
                <c:pt idx="34">
                  <c:v>-79902.595833333355</c:v>
                </c:pt>
                <c:pt idx="35">
                  <c:v>-82172.670000000027</c:v>
                </c:pt>
                <c:pt idx="36">
                  <c:v>-84442.7441666667</c:v>
                </c:pt>
                <c:pt idx="37">
                  <c:v>-86712.818333333373</c:v>
                </c:pt>
                <c:pt idx="38">
                  <c:v>-88982.892500000045</c:v>
                </c:pt>
                <c:pt idx="39">
                  <c:v>-91252.966666666718</c:v>
                </c:pt>
                <c:pt idx="40">
                  <c:v>-93523.040833333391</c:v>
                </c:pt>
                <c:pt idx="41">
                  <c:v>-95793.115000000063</c:v>
                </c:pt>
                <c:pt idx="42">
                  <c:v>-98063.189166666736</c:v>
                </c:pt>
                <c:pt idx="43">
                  <c:v>-100333.26333333341</c:v>
                </c:pt>
                <c:pt idx="44">
                  <c:v>-102603.33750000008</c:v>
                </c:pt>
                <c:pt idx="45">
                  <c:v>-104873.41166666675</c:v>
                </c:pt>
                <c:pt idx="46">
                  <c:v>-107143.48583333343</c:v>
                </c:pt>
                <c:pt idx="47">
                  <c:v>-109413.5600000001</c:v>
                </c:pt>
                <c:pt idx="48">
                  <c:v>-111683.63416666677</c:v>
                </c:pt>
                <c:pt idx="49">
                  <c:v>-113953.70833333344</c:v>
                </c:pt>
                <c:pt idx="50">
                  <c:v>-116223.78250000012</c:v>
                </c:pt>
                <c:pt idx="51">
                  <c:v>-118493.85666666679</c:v>
                </c:pt>
                <c:pt idx="52">
                  <c:v>-120763.93083333346</c:v>
                </c:pt>
                <c:pt idx="53">
                  <c:v>-123034.00500000014</c:v>
                </c:pt>
                <c:pt idx="54">
                  <c:v>-125304.07916666681</c:v>
                </c:pt>
                <c:pt idx="55">
                  <c:v>-127574.15333333348</c:v>
                </c:pt>
                <c:pt idx="56">
                  <c:v>-129844.22750000015</c:v>
                </c:pt>
                <c:pt idx="57">
                  <c:v>-132114.30166666681</c:v>
                </c:pt>
                <c:pt idx="58">
                  <c:v>-134384.37583333347</c:v>
                </c:pt>
                <c:pt idx="59">
                  <c:v>-136654.45000000013</c:v>
                </c:pt>
              </c:numCache>
            </c:numRef>
          </c:yVal>
          <c:smooth val="1"/>
        </c:ser>
        <c:ser>
          <c:idx val="1"/>
          <c:order val="1"/>
          <c:tx>
            <c:v>BFR</c:v>
          </c:tx>
          <c:marker>
            <c:symbol val="diamond"/>
            <c:size val="6"/>
          </c:marker>
          <c:xVal>
            <c:numRef>
              <c:f>BFR!$D$8:$BK$8</c:f>
              <c:numCache>
                <c:formatCode>[$-40C]mmm\ yyyy;@</c:formatCode>
                <c:ptCount val="60"/>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numCache>
            </c:numRef>
          </c:xVal>
          <c:yVal>
            <c:numRef>
              <c:f>BFR!$D$18:$BK$18</c:f>
              <c:numCache>
                <c:formatCode>#,##0\ "€";\-#,##0\ "€";;@</c:formatCode>
                <c:ptCount val="60"/>
                <c:pt idx="0">
                  <c:v>450</c:v>
                </c:pt>
                <c:pt idx="1">
                  <c:v>450</c:v>
                </c:pt>
                <c:pt idx="2">
                  <c:v>450</c:v>
                </c:pt>
                <c:pt idx="3">
                  <c:v>450</c:v>
                </c:pt>
                <c:pt idx="4">
                  <c:v>450</c:v>
                </c:pt>
                <c:pt idx="5">
                  <c:v>450</c:v>
                </c:pt>
                <c:pt idx="6">
                  <c:v>450</c:v>
                </c:pt>
                <c:pt idx="7">
                  <c:v>450</c:v>
                </c:pt>
                <c:pt idx="8">
                  <c:v>450</c:v>
                </c:pt>
                <c:pt idx="9">
                  <c:v>450</c:v>
                </c:pt>
                <c:pt idx="10">
                  <c:v>450</c:v>
                </c:pt>
                <c:pt idx="11">
                  <c:v>450</c:v>
                </c:pt>
                <c:pt idx="12">
                  <c:v>450</c:v>
                </c:pt>
                <c:pt idx="13">
                  <c:v>450</c:v>
                </c:pt>
                <c:pt idx="14">
                  <c:v>450</c:v>
                </c:pt>
                <c:pt idx="15">
                  <c:v>450</c:v>
                </c:pt>
                <c:pt idx="16">
                  <c:v>450</c:v>
                </c:pt>
                <c:pt idx="17">
                  <c:v>450</c:v>
                </c:pt>
                <c:pt idx="18">
                  <c:v>450</c:v>
                </c:pt>
                <c:pt idx="19">
                  <c:v>450</c:v>
                </c:pt>
                <c:pt idx="20">
                  <c:v>450</c:v>
                </c:pt>
                <c:pt idx="21">
                  <c:v>450</c:v>
                </c:pt>
                <c:pt idx="22">
                  <c:v>450</c:v>
                </c:pt>
                <c:pt idx="23">
                  <c:v>450</c:v>
                </c:pt>
                <c:pt idx="24">
                  <c:v>450</c:v>
                </c:pt>
                <c:pt idx="25">
                  <c:v>450</c:v>
                </c:pt>
                <c:pt idx="26">
                  <c:v>450</c:v>
                </c:pt>
                <c:pt idx="27">
                  <c:v>450</c:v>
                </c:pt>
                <c:pt idx="28">
                  <c:v>450</c:v>
                </c:pt>
                <c:pt idx="29">
                  <c:v>450</c:v>
                </c:pt>
                <c:pt idx="30">
                  <c:v>450</c:v>
                </c:pt>
                <c:pt idx="31">
                  <c:v>450</c:v>
                </c:pt>
                <c:pt idx="32">
                  <c:v>450</c:v>
                </c:pt>
                <c:pt idx="33">
                  <c:v>450</c:v>
                </c:pt>
                <c:pt idx="34">
                  <c:v>450</c:v>
                </c:pt>
                <c:pt idx="35">
                  <c:v>450</c:v>
                </c:pt>
                <c:pt idx="36">
                  <c:v>450</c:v>
                </c:pt>
                <c:pt idx="37">
                  <c:v>450</c:v>
                </c:pt>
                <c:pt idx="38">
                  <c:v>450</c:v>
                </c:pt>
                <c:pt idx="39">
                  <c:v>450</c:v>
                </c:pt>
                <c:pt idx="40">
                  <c:v>450</c:v>
                </c:pt>
                <c:pt idx="41">
                  <c:v>450</c:v>
                </c:pt>
                <c:pt idx="42">
                  <c:v>450</c:v>
                </c:pt>
                <c:pt idx="43">
                  <c:v>450</c:v>
                </c:pt>
                <c:pt idx="44">
                  <c:v>450</c:v>
                </c:pt>
                <c:pt idx="45">
                  <c:v>450</c:v>
                </c:pt>
                <c:pt idx="46">
                  <c:v>450</c:v>
                </c:pt>
                <c:pt idx="47">
                  <c:v>450</c:v>
                </c:pt>
                <c:pt idx="48">
                  <c:v>450</c:v>
                </c:pt>
                <c:pt idx="49">
                  <c:v>450</c:v>
                </c:pt>
                <c:pt idx="50">
                  <c:v>450</c:v>
                </c:pt>
                <c:pt idx="51">
                  <c:v>450</c:v>
                </c:pt>
                <c:pt idx="52">
                  <c:v>450</c:v>
                </c:pt>
                <c:pt idx="53">
                  <c:v>450</c:v>
                </c:pt>
                <c:pt idx="54">
                  <c:v>450</c:v>
                </c:pt>
                <c:pt idx="55">
                  <c:v>450</c:v>
                </c:pt>
                <c:pt idx="56">
                  <c:v>450</c:v>
                </c:pt>
                <c:pt idx="57">
                  <c:v>450</c:v>
                </c:pt>
                <c:pt idx="58">
                  <c:v>450</c:v>
                </c:pt>
                <c:pt idx="59">
                  <c:v>450</c:v>
                </c:pt>
              </c:numCache>
            </c:numRef>
          </c:yVal>
          <c:smooth val="1"/>
        </c:ser>
        <c:axId val="90145536"/>
        <c:axId val="90147072"/>
      </c:scatterChart>
      <c:valAx>
        <c:axId val="90145536"/>
        <c:scaling>
          <c:orientation val="minMax"/>
        </c:scaling>
        <c:axPos val="b"/>
        <c:numFmt formatCode="[$-40C]mmm\ yyyy;@" sourceLinked="1"/>
        <c:tickLblPos val="nextTo"/>
        <c:crossAx val="90147072"/>
        <c:crosses val="autoZero"/>
        <c:crossBetween val="midCat"/>
      </c:valAx>
      <c:valAx>
        <c:axId val="90147072"/>
        <c:scaling>
          <c:orientation val="minMax"/>
        </c:scaling>
        <c:axPos val="l"/>
        <c:majorGridlines/>
        <c:numFmt formatCode="#,##0\ &quot;€&quot;;\-#,##0\ &quot;€&quot;;;@" sourceLinked="1"/>
        <c:tickLblPos val="nextTo"/>
        <c:crossAx val="90145536"/>
        <c:crosses val="autoZero"/>
        <c:crossBetween val="midCat"/>
      </c:valAx>
    </c:plotArea>
    <c:legend>
      <c:legendPos val="t"/>
    </c:legend>
    <c:plotVisOnly val="1"/>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hyperlink" Target="http://www.facebook.com/FISYprevisionnelfinanciereasy" TargetMode="External"/><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8.jpeg"/></Relationships>
</file>

<file path=xl/drawings/_rels/drawing2.xml.rels><?xml version="1.0" encoding="UTF-8" standalone="yes"?>
<Relationships xmlns="http://schemas.openxmlformats.org/package/2006/relationships"><Relationship Id="rId3" Type="http://schemas.openxmlformats.org/officeDocument/2006/relationships/hyperlink" Target="http://www.facebook.com/FISYprevisionnelfinanciereasy"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7</xdr:col>
      <xdr:colOff>954201</xdr:colOff>
      <xdr:row>1</xdr:row>
      <xdr:rowOff>22413</xdr:rowOff>
    </xdr:from>
    <xdr:to>
      <xdr:col>10</xdr:col>
      <xdr:colOff>37460</xdr:colOff>
      <xdr:row>1</xdr:row>
      <xdr:rowOff>470648</xdr:rowOff>
    </xdr:to>
    <xdr:pic>
      <xdr:nvPicPr>
        <xdr:cNvPr id="4" name="Image 3" descr="LOGO CREALYS-Signature.jpg"/>
        <xdr:cNvPicPr>
          <a:picLocks noChangeAspect="1"/>
        </xdr:cNvPicPr>
      </xdr:nvPicPr>
      <xdr:blipFill>
        <a:blip xmlns:r="http://schemas.openxmlformats.org/officeDocument/2006/relationships" r:embed="rId1" cstate="print"/>
        <a:stretch>
          <a:fillRect/>
        </a:stretch>
      </xdr:blipFill>
      <xdr:spPr>
        <a:xfrm>
          <a:off x="8775907" y="212913"/>
          <a:ext cx="2949289" cy="448235"/>
        </a:xfrm>
        <a:prstGeom prst="rect">
          <a:avLst/>
        </a:prstGeom>
      </xdr:spPr>
    </xdr:pic>
    <xdr:clientData/>
  </xdr:twoCellAnchor>
  <xdr:twoCellAnchor>
    <xdr:from>
      <xdr:col>7</xdr:col>
      <xdr:colOff>1288677</xdr:colOff>
      <xdr:row>16</xdr:row>
      <xdr:rowOff>89649</xdr:rowOff>
    </xdr:from>
    <xdr:to>
      <xdr:col>10</xdr:col>
      <xdr:colOff>33619</xdr:colOff>
      <xdr:row>18</xdr:row>
      <xdr:rowOff>56031</xdr:rowOff>
    </xdr:to>
    <xdr:grpSp>
      <xdr:nvGrpSpPr>
        <xdr:cNvPr id="8" name="Groupe 7"/>
        <xdr:cNvGrpSpPr/>
      </xdr:nvGrpSpPr>
      <xdr:grpSpPr>
        <a:xfrm>
          <a:off x="9637059" y="3787590"/>
          <a:ext cx="2610972" cy="347382"/>
          <a:chOff x="6600265" y="78442"/>
          <a:chExt cx="5076264" cy="688041"/>
        </a:xfrm>
      </xdr:grpSpPr>
      <xdr:pic>
        <xdr:nvPicPr>
          <xdr:cNvPr id="4101" name="Picture 5" descr="Fichier:Cc-sa.svg"/>
          <xdr:cNvPicPr>
            <a:picLocks noChangeAspect="1" noChangeArrowheads="1"/>
          </xdr:cNvPicPr>
        </xdr:nvPicPr>
        <xdr:blipFill>
          <a:blip xmlns:r="http://schemas.openxmlformats.org/officeDocument/2006/relationships" r:embed="rId2" cstate="print"/>
          <a:srcRect/>
          <a:stretch>
            <a:fillRect/>
          </a:stretch>
        </xdr:blipFill>
        <xdr:spPr bwMode="auto">
          <a:xfrm>
            <a:off x="11082618" y="161453"/>
            <a:ext cx="593911" cy="597186"/>
          </a:xfrm>
          <a:prstGeom prst="rect">
            <a:avLst/>
          </a:prstGeom>
          <a:noFill/>
        </xdr:spPr>
      </xdr:pic>
      <xdr:pic>
        <xdr:nvPicPr>
          <xdr:cNvPr id="4102" name="Picture 6" descr="Fichier:Cc-by new.svg"/>
          <xdr:cNvPicPr>
            <a:picLocks noChangeAspect="1" noChangeArrowheads="1"/>
          </xdr:cNvPicPr>
        </xdr:nvPicPr>
        <xdr:blipFill>
          <a:blip xmlns:r="http://schemas.openxmlformats.org/officeDocument/2006/relationships" r:embed="rId3" cstate="print"/>
          <a:srcRect/>
          <a:stretch>
            <a:fillRect/>
          </a:stretch>
        </xdr:blipFill>
        <xdr:spPr bwMode="auto">
          <a:xfrm>
            <a:off x="9681882" y="156883"/>
            <a:ext cx="609600" cy="609600"/>
          </a:xfrm>
          <a:prstGeom prst="rect">
            <a:avLst/>
          </a:prstGeom>
          <a:noFill/>
        </xdr:spPr>
      </xdr:pic>
      <xdr:pic>
        <xdr:nvPicPr>
          <xdr:cNvPr id="4103" name="Picture 7" descr="Fichier:CC-logo.svg"/>
          <xdr:cNvPicPr>
            <a:picLocks noChangeAspect="1" noChangeArrowheads="1"/>
          </xdr:cNvPicPr>
        </xdr:nvPicPr>
        <xdr:blipFill>
          <a:blip xmlns:r="http://schemas.openxmlformats.org/officeDocument/2006/relationships" r:embed="rId4" cstate="print"/>
          <a:srcRect/>
          <a:stretch>
            <a:fillRect/>
          </a:stretch>
        </xdr:blipFill>
        <xdr:spPr bwMode="auto">
          <a:xfrm>
            <a:off x="6600265" y="78442"/>
            <a:ext cx="2868705" cy="687503"/>
          </a:xfrm>
          <a:prstGeom prst="rect">
            <a:avLst/>
          </a:prstGeom>
          <a:noFill/>
        </xdr:spPr>
      </xdr:pic>
      <xdr:pic>
        <xdr:nvPicPr>
          <xdr:cNvPr id="2049" name="Picture 1" descr="Fichier:Cc-nc.svg"/>
          <xdr:cNvPicPr>
            <a:picLocks noChangeAspect="1" noChangeArrowheads="1"/>
          </xdr:cNvPicPr>
        </xdr:nvPicPr>
        <xdr:blipFill>
          <a:blip xmlns:r="http://schemas.openxmlformats.org/officeDocument/2006/relationships" r:embed="rId5" cstate="print"/>
          <a:srcRect/>
          <a:stretch>
            <a:fillRect/>
          </a:stretch>
        </xdr:blipFill>
        <xdr:spPr bwMode="auto">
          <a:xfrm>
            <a:off x="10387852" y="156883"/>
            <a:ext cx="609600" cy="609600"/>
          </a:xfrm>
          <a:prstGeom prst="rect">
            <a:avLst/>
          </a:prstGeom>
          <a:noFill/>
        </xdr:spPr>
      </xdr:pic>
    </xdr:grpSp>
    <xdr:clientData/>
  </xdr:twoCellAnchor>
  <xdr:twoCellAnchor editAs="oneCell">
    <xdr:from>
      <xdr:col>0</xdr:col>
      <xdr:colOff>123264</xdr:colOff>
      <xdr:row>0</xdr:row>
      <xdr:rowOff>165844</xdr:rowOff>
    </xdr:from>
    <xdr:to>
      <xdr:col>2</xdr:col>
      <xdr:colOff>1501597</xdr:colOff>
      <xdr:row>1</xdr:row>
      <xdr:rowOff>526676</xdr:rowOff>
    </xdr:to>
    <xdr:pic>
      <xdr:nvPicPr>
        <xdr:cNvPr id="7" name="Image 6" descr="LOGO-FISY.jpg"/>
        <xdr:cNvPicPr>
          <a:picLocks noChangeAspect="1"/>
        </xdr:cNvPicPr>
      </xdr:nvPicPr>
      <xdr:blipFill>
        <a:blip xmlns:r="http://schemas.openxmlformats.org/officeDocument/2006/relationships" r:embed="rId6" cstate="print"/>
        <a:stretch>
          <a:fillRect/>
        </a:stretch>
      </xdr:blipFill>
      <xdr:spPr>
        <a:xfrm>
          <a:off x="123264" y="165844"/>
          <a:ext cx="1837774" cy="551332"/>
        </a:xfrm>
        <a:prstGeom prst="rect">
          <a:avLst/>
        </a:prstGeom>
      </xdr:spPr>
    </xdr:pic>
    <xdr:clientData/>
  </xdr:twoCellAnchor>
  <xdr:twoCellAnchor editAs="oneCell">
    <xdr:from>
      <xdr:col>0</xdr:col>
      <xdr:colOff>201705</xdr:colOff>
      <xdr:row>16</xdr:row>
      <xdr:rowOff>100854</xdr:rowOff>
    </xdr:from>
    <xdr:to>
      <xdr:col>2</xdr:col>
      <xdr:colOff>134469</xdr:colOff>
      <xdr:row>18</xdr:row>
      <xdr:rowOff>112059</xdr:rowOff>
    </xdr:to>
    <xdr:pic>
      <xdr:nvPicPr>
        <xdr:cNvPr id="10" name="Image 9" descr="LOGO-FB.png">
          <a:hlinkClick xmlns:r="http://schemas.openxmlformats.org/officeDocument/2006/relationships" r:id="rId7"/>
        </xdr:cNvPr>
        <xdr:cNvPicPr>
          <a:picLocks noChangeAspect="1"/>
        </xdr:cNvPicPr>
      </xdr:nvPicPr>
      <xdr:blipFill>
        <a:blip xmlns:r="http://schemas.openxmlformats.org/officeDocument/2006/relationships" r:embed="rId8" cstate="print"/>
        <a:stretch>
          <a:fillRect/>
        </a:stretch>
      </xdr:blipFill>
      <xdr:spPr>
        <a:xfrm>
          <a:off x="201705" y="3787589"/>
          <a:ext cx="392205" cy="392205"/>
        </a:xfrm>
        <a:prstGeom prst="rect">
          <a:avLst/>
        </a:prstGeom>
      </xdr:spPr>
    </xdr:pic>
    <xdr:clientData/>
  </xdr:twoCellAnchor>
  <xdr:twoCellAnchor editAs="oneCell">
    <xdr:from>
      <xdr:col>2</xdr:col>
      <xdr:colOff>179295</xdr:colOff>
      <xdr:row>16</xdr:row>
      <xdr:rowOff>100854</xdr:rowOff>
    </xdr:from>
    <xdr:to>
      <xdr:col>2</xdr:col>
      <xdr:colOff>1086971</xdr:colOff>
      <xdr:row>18</xdr:row>
      <xdr:rowOff>122257</xdr:rowOff>
    </xdr:to>
    <xdr:pic>
      <xdr:nvPicPr>
        <xdr:cNvPr id="13" name="Image 12" descr="facebook_like_button_big.jpeg">
          <a:hlinkClick xmlns:r="http://schemas.openxmlformats.org/officeDocument/2006/relationships" r:id="rId7"/>
        </xdr:cNvPr>
        <xdr:cNvPicPr>
          <a:picLocks noChangeAspect="1"/>
        </xdr:cNvPicPr>
      </xdr:nvPicPr>
      <xdr:blipFill>
        <a:blip xmlns:r="http://schemas.openxmlformats.org/officeDocument/2006/relationships" r:embed="rId9" cstate="print"/>
        <a:stretch>
          <a:fillRect/>
        </a:stretch>
      </xdr:blipFill>
      <xdr:spPr>
        <a:xfrm>
          <a:off x="638736" y="3787589"/>
          <a:ext cx="907676" cy="4024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209549</xdr:colOff>
      <xdr:row>7</xdr:row>
      <xdr:rowOff>180975</xdr:rowOff>
    </xdr:from>
    <xdr:to>
      <xdr:col>9</xdr:col>
      <xdr:colOff>0</xdr:colOff>
      <xdr:row>19</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9526</xdr:colOff>
      <xdr:row>7</xdr:row>
      <xdr:rowOff>180975</xdr:rowOff>
    </xdr:from>
    <xdr:to>
      <xdr:col>22</xdr:col>
      <xdr:colOff>1</xdr:colOff>
      <xdr:row>24</xdr:row>
      <xdr:rowOff>11205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19</xdr:col>
      <xdr:colOff>428627</xdr:colOff>
      <xdr:row>1</xdr:row>
      <xdr:rowOff>95250</xdr:rowOff>
    </xdr:from>
    <xdr:to>
      <xdr:col>22</xdr:col>
      <xdr:colOff>14709</xdr:colOff>
      <xdr:row>3</xdr:row>
      <xdr:rowOff>116653</xdr:rowOff>
    </xdr:to>
    <xdr:pic>
      <xdr:nvPicPr>
        <xdr:cNvPr id="4" name="Image 3" descr="facebook_like_button_big.jpe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13239752" y="297656"/>
          <a:ext cx="907676" cy="40240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Feuil5">
    <tabColor theme="0" tint="-0.14999847407452621"/>
  </sheetPr>
  <dimension ref="A1:K77"/>
  <sheetViews>
    <sheetView showGridLines="0" showRowColHeaders="0" tabSelected="1" zoomScale="85" zoomScaleNormal="85" workbookViewId="0">
      <selection activeCell="C4" sqref="C4:I4"/>
    </sheetView>
  </sheetViews>
  <sheetFormatPr baseColWidth="10" defaultRowHeight="15"/>
  <cols>
    <col min="1" max="1" width="3.42578125" style="54" customWidth="1"/>
    <col min="2" max="2" width="3.5703125" customWidth="1"/>
    <col min="3" max="3" width="41.140625" customWidth="1"/>
    <col min="4" max="4" width="7.85546875" style="54" bestFit="1" customWidth="1"/>
    <col min="5" max="5" width="14.7109375" customWidth="1"/>
    <col min="6" max="6" width="27.140625" customWidth="1"/>
    <col min="7" max="9" width="27.140625" style="54" customWidth="1"/>
    <col min="10" max="10" width="3.5703125" customWidth="1"/>
  </cols>
  <sheetData>
    <row r="1" spans="1:11" s="54" customFormat="1"/>
    <row r="2" spans="1:11" s="54" customFormat="1" ht="53.25" customHeight="1" thickBot="1">
      <c r="F2"/>
      <c r="G2"/>
    </row>
    <row r="3" spans="1:11">
      <c r="B3" s="87"/>
      <c r="C3" s="88"/>
      <c r="D3" s="88"/>
      <c r="E3" s="88"/>
      <c r="F3" s="88"/>
      <c r="G3" s="88"/>
      <c r="H3" s="88"/>
      <c r="I3" s="88"/>
      <c r="J3" s="89"/>
    </row>
    <row r="4" spans="1:11" ht="18.75">
      <c r="B4" s="90"/>
      <c r="C4" s="287" t="s">
        <v>184</v>
      </c>
      <c r="D4" s="288"/>
      <c r="E4" s="288"/>
      <c r="F4" s="288"/>
      <c r="G4" s="288"/>
      <c r="H4" s="288"/>
      <c r="I4" s="289"/>
      <c r="J4" s="96"/>
    </row>
    <row r="5" spans="1:11">
      <c r="B5" s="90"/>
      <c r="C5" s="94"/>
      <c r="D5" s="94"/>
      <c r="E5" s="94"/>
      <c r="F5" s="94"/>
      <c r="G5" s="94"/>
      <c r="H5" s="94"/>
      <c r="I5" s="94"/>
      <c r="J5" s="96"/>
    </row>
    <row r="6" spans="1:11" ht="15" customHeight="1">
      <c r="B6" s="90"/>
      <c r="C6" s="277" t="s">
        <v>214</v>
      </c>
      <c r="D6" s="278"/>
      <c r="E6" s="279"/>
      <c r="F6" s="279"/>
      <c r="G6" s="279"/>
      <c r="H6" s="279"/>
      <c r="I6" s="280"/>
      <c r="J6" s="96"/>
    </row>
    <row r="7" spans="1:11">
      <c r="B7" s="90"/>
      <c r="C7" s="281"/>
      <c r="D7" s="282"/>
      <c r="E7" s="282"/>
      <c r="F7" s="282"/>
      <c r="G7" s="282"/>
      <c r="H7" s="282"/>
      <c r="I7" s="283"/>
      <c r="J7" s="96"/>
    </row>
    <row r="8" spans="1:11">
      <c r="B8" s="90"/>
      <c r="C8" s="281"/>
      <c r="D8" s="282"/>
      <c r="E8" s="282"/>
      <c r="F8" s="282"/>
      <c r="G8" s="282"/>
      <c r="H8" s="282"/>
      <c r="I8" s="283"/>
      <c r="J8" s="96"/>
    </row>
    <row r="9" spans="1:11" ht="24" customHeight="1">
      <c r="B9" s="90"/>
      <c r="C9" s="284"/>
      <c r="D9" s="285"/>
      <c r="E9" s="285"/>
      <c r="F9" s="285"/>
      <c r="G9" s="285"/>
      <c r="H9" s="285"/>
      <c r="I9" s="286"/>
      <c r="J9" s="96"/>
    </row>
    <row r="10" spans="1:11">
      <c r="B10" s="90"/>
      <c r="C10" s="94"/>
      <c r="D10" s="94"/>
      <c r="E10" s="94"/>
      <c r="F10" s="94"/>
      <c r="G10" s="94"/>
      <c r="H10" s="94"/>
      <c r="I10" s="94"/>
      <c r="J10" s="96"/>
    </row>
    <row r="11" spans="1:11">
      <c r="B11" s="90"/>
      <c r="C11" s="74" t="s">
        <v>110</v>
      </c>
      <c r="D11" s="74" t="s">
        <v>198</v>
      </c>
      <c r="E11" s="74" t="s">
        <v>111</v>
      </c>
      <c r="F11" s="74" t="s">
        <v>112</v>
      </c>
      <c r="G11" s="271" t="s">
        <v>113</v>
      </c>
      <c r="H11" s="272"/>
      <c r="I11" s="273"/>
      <c r="J11" s="96"/>
    </row>
    <row r="12" spans="1:11" s="54" customFormat="1">
      <c r="B12" s="90"/>
      <c r="C12" s="266">
        <v>41627</v>
      </c>
      <c r="D12" s="267" t="s">
        <v>244</v>
      </c>
      <c r="E12" s="268" t="s">
        <v>114</v>
      </c>
      <c r="F12" s="268" t="s">
        <v>115</v>
      </c>
      <c r="G12" s="274" t="s">
        <v>245</v>
      </c>
      <c r="H12" s="275"/>
      <c r="I12" s="276"/>
      <c r="J12" s="96"/>
    </row>
    <row r="13" spans="1:11" s="54" customFormat="1">
      <c r="B13" s="90"/>
      <c r="C13" s="94"/>
      <c r="D13" s="94"/>
      <c r="E13" s="94"/>
      <c r="F13" s="94"/>
      <c r="G13" s="94"/>
      <c r="H13" s="94"/>
      <c r="I13" s="94"/>
      <c r="J13" s="96"/>
    </row>
    <row r="14" spans="1:11" s="54" customFormat="1">
      <c r="B14" s="90"/>
      <c r="C14" s="74" t="s">
        <v>246</v>
      </c>
      <c r="D14" s="74" t="s">
        <v>198</v>
      </c>
      <c r="E14" s="74" t="s">
        <v>111</v>
      </c>
      <c r="F14" s="74" t="s">
        <v>112</v>
      </c>
      <c r="G14" s="271" t="s">
        <v>113</v>
      </c>
      <c r="H14" s="272"/>
      <c r="I14" s="273"/>
      <c r="J14" s="96"/>
    </row>
    <row r="15" spans="1:11" s="54" customFormat="1" ht="15" customHeight="1">
      <c r="B15" s="90"/>
      <c r="C15" s="266">
        <v>41327</v>
      </c>
      <c r="D15" s="267" t="s">
        <v>247</v>
      </c>
      <c r="E15" s="268" t="s">
        <v>114</v>
      </c>
      <c r="F15" s="268" t="s">
        <v>115</v>
      </c>
      <c r="G15" s="274" t="s">
        <v>248</v>
      </c>
      <c r="H15" s="275"/>
      <c r="I15" s="276"/>
      <c r="J15" s="96"/>
    </row>
    <row r="16" spans="1:11" ht="15.75" thickBot="1">
      <c r="A16" s="16"/>
      <c r="B16" s="91"/>
      <c r="C16" s="174"/>
      <c r="D16" s="174"/>
      <c r="E16" s="174"/>
      <c r="F16" s="174"/>
      <c r="G16" s="174"/>
      <c r="H16" s="174"/>
      <c r="I16" s="174"/>
      <c r="J16" s="93"/>
      <c r="K16" s="16"/>
    </row>
    <row r="17" spans="1:11">
      <c r="A17"/>
      <c r="G17"/>
      <c r="H17"/>
      <c r="I17"/>
      <c r="J17" s="188"/>
      <c r="K17" s="16"/>
    </row>
    <row r="18" spans="1:11">
      <c r="A18"/>
      <c r="C18" s="211"/>
      <c r="D18" s="211"/>
      <c r="K18" s="16"/>
    </row>
    <row r="19" spans="1:11">
      <c r="A19"/>
      <c r="K19" s="16"/>
    </row>
    <row r="20" spans="1:11">
      <c r="A20"/>
      <c r="K20" s="16"/>
    </row>
    <row r="21" spans="1:11" s="54" customFormat="1">
      <c r="K21" s="16"/>
    </row>
    <row r="22" spans="1:11" s="54" customFormat="1">
      <c r="C22" s="210"/>
      <c r="D22" s="210"/>
      <c r="K22" s="16"/>
    </row>
    <row r="23" spans="1:11">
      <c r="K23" s="16"/>
    </row>
    <row r="24" spans="1:11">
      <c r="K24" s="16"/>
    </row>
    <row r="25" spans="1:11">
      <c r="A25"/>
      <c r="K25" s="16"/>
    </row>
    <row r="26" spans="1:11">
      <c r="A26"/>
      <c r="K26" s="16"/>
    </row>
    <row r="27" spans="1:11">
      <c r="A27"/>
      <c r="K27" s="16"/>
    </row>
    <row r="28" spans="1:11">
      <c r="A28"/>
      <c r="K28" s="16"/>
    </row>
    <row r="29" spans="1:11">
      <c r="A29"/>
      <c r="K29" s="16"/>
    </row>
    <row r="30" spans="1:11">
      <c r="A30"/>
      <c r="K30" s="16"/>
    </row>
    <row r="31" spans="1:11">
      <c r="K31" s="16"/>
    </row>
    <row r="32" spans="1:11">
      <c r="K32" s="16"/>
    </row>
    <row r="33" spans="1:11">
      <c r="K33" s="16"/>
    </row>
    <row r="34" spans="1:11">
      <c r="K34" s="16"/>
    </row>
    <row r="37" spans="1:11">
      <c r="A37"/>
    </row>
    <row r="38" spans="1:11" ht="15" customHeight="1">
      <c r="A38"/>
    </row>
    <row r="39" spans="1:11">
      <c r="A39"/>
    </row>
    <row r="40" spans="1:11">
      <c r="A40"/>
    </row>
    <row r="41" spans="1:11">
      <c r="A41"/>
    </row>
    <row r="42" spans="1:11">
      <c r="A42"/>
    </row>
    <row r="43" spans="1:11">
      <c r="A43"/>
    </row>
    <row r="44" spans="1:11" ht="15" customHeight="1">
      <c r="A44"/>
    </row>
    <row r="45" spans="1:11">
      <c r="A45"/>
    </row>
    <row r="46" spans="1:11">
      <c r="A46"/>
    </row>
    <row r="47" spans="1:11">
      <c r="A47"/>
    </row>
    <row r="48" spans="1:11">
      <c r="A48"/>
    </row>
    <row r="49" spans="1:1">
      <c r="A49"/>
    </row>
    <row r="50" spans="1:1" s="166" customFormat="1">
      <c r="A50"/>
    </row>
    <row r="51" spans="1:1">
      <c r="A51"/>
    </row>
    <row r="52" spans="1:1">
      <c r="A52"/>
    </row>
    <row r="53" spans="1:1">
      <c r="A53"/>
    </row>
    <row r="54" spans="1:1">
      <c r="A54"/>
    </row>
    <row r="55" spans="1:1">
      <c r="A55"/>
    </row>
    <row r="56" spans="1:1">
      <c r="A56"/>
    </row>
    <row r="57" spans="1:1">
      <c r="A57"/>
    </row>
    <row r="58" spans="1:1">
      <c r="A58"/>
    </row>
    <row r="59" spans="1:1">
      <c r="A59"/>
    </row>
    <row r="60" spans="1:1">
      <c r="A60"/>
    </row>
    <row r="61" spans="1:1">
      <c r="A61"/>
    </row>
    <row r="62" spans="1:1">
      <c r="A62"/>
    </row>
    <row r="63" spans="1:1">
      <c r="A63"/>
    </row>
    <row r="64" spans="1:1">
      <c r="A64"/>
    </row>
    <row r="65" spans="1:1">
      <c r="A65"/>
    </row>
    <row r="66" spans="1:1" ht="15" customHeight="1">
      <c r="A66"/>
    </row>
    <row r="67" spans="1:1">
      <c r="A67"/>
    </row>
    <row r="68" spans="1:1">
      <c r="A68"/>
    </row>
    <row r="69" spans="1:1">
      <c r="A69"/>
    </row>
    <row r="70" spans="1:1">
      <c r="A70"/>
    </row>
    <row r="71" spans="1:1">
      <c r="A71"/>
    </row>
    <row r="72" spans="1:1">
      <c r="A72"/>
    </row>
    <row r="73" spans="1:1">
      <c r="A73"/>
    </row>
    <row r="74" spans="1:1">
      <c r="A74"/>
    </row>
    <row r="75" spans="1:1">
      <c r="A75"/>
    </row>
    <row r="76" spans="1:1" ht="15" customHeight="1">
      <c r="A76"/>
    </row>
    <row r="77" spans="1:1">
      <c r="A77"/>
    </row>
  </sheetData>
  <sheetProtection password="BF4D" sheet="1" objects="1" scenarios="1"/>
  <mergeCells count="6">
    <mergeCell ref="G14:I14"/>
    <mergeCell ref="G15:I15"/>
    <mergeCell ref="C6:I9"/>
    <mergeCell ref="C4:I4"/>
    <mergeCell ref="G11:I11"/>
    <mergeCell ref="G12:I12"/>
  </mergeCells>
  <pageMargins left="0.7" right="0.7" top="0.75" bottom="0.75" header="0.3" footer="0.3"/>
  <pageSetup paperSize="9" orientation="portrait" verticalDpi="300" r:id="rId1"/>
  <drawing r:id="rId2"/>
</worksheet>
</file>

<file path=xl/worksheets/sheet10.xml><?xml version="1.0" encoding="utf-8"?>
<worksheet xmlns="http://schemas.openxmlformats.org/spreadsheetml/2006/main" xmlns:r="http://schemas.openxmlformats.org/officeDocument/2006/relationships">
  <sheetPr codeName="Feuil14">
    <tabColor rgb="FF92D050"/>
  </sheetPr>
  <dimension ref="A1:BL68"/>
  <sheetViews>
    <sheetView showGridLines="0" topLeftCell="A37" zoomScale="85" zoomScaleNormal="85" workbookViewId="0">
      <pane xSplit="3" topLeftCell="D1" activePane="topRight" state="frozen"/>
      <selection activeCell="F37" sqref="F37"/>
      <selection pane="topRight" activeCell="D56" sqref="D56"/>
    </sheetView>
  </sheetViews>
  <sheetFormatPr baseColWidth="10" defaultRowHeight="15"/>
  <cols>
    <col min="1" max="1" width="3" style="54" customWidth="1"/>
    <col min="2" max="2" width="3.28515625" customWidth="1"/>
    <col min="3" max="3" width="41" bestFit="1" customWidth="1"/>
    <col min="64" max="64" width="3.140625" customWidth="1"/>
  </cols>
  <sheetData>
    <row r="1" spans="2:64" s="54" customFormat="1" ht="15.75" thickBot="1"/>
    <row r="2" spans="2:64">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9"/>
    </row>
    <row r="3" spans="2:64">
      <c r="B3" s="90"/>
      <c r="C3" s="194" t="s">
        <v>90</v>
      </c>
      <c r="D3" s="146"/>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6"/>
    </row>
    <row r="4" spans="2:64" s="54" customFormat="1">
      <c r="B4" s="90"/>
      <c r="C4" s="127"/>
      <c r="D4" s="146"/>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6"/>
    </row>
    <row r="5" spans="2:64" s="54" customFormat="1">
      <c r="B5" s="90"/>
      <c r="C5" s="352" t="s">
        <v>239</v>
      </c>
      <c r="D5" s="353"/>
      <c r="E5" s="353"/>
      <c r="F5" s="353"/>
      <c r="G5" s="353"/>
      <c r="H5" s="353"/>
      <c r="I5" s="353"/>
      <c r="J5" s="353"/>
      <c r="K5" s="353"/>
      <c r="L5" s="353"/>
      <c r="M5" s="353"/>
      <c r="N5" s="353"/>
      <c r="O5" s="353"/>
      <c r="P5" s="35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6"/>
    </row>
    <row r="6" spans="2:64" s="54" customFormat="1">
      <c r="B6" s="90"/>
      <c r="C6" s="127"/>
      <c r="D6" s="146"/>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6"/>
    </row>
    <row r="7" spans="2:64">
      <c r="B7" s="90"/>
      <c r="C7" s="147"/>
      <c r="D7" s="333" t="s">
        <v>16</v>
      </c>
      <c r="E7" s="331"/>
      <c r="F7" s="331"/>
      <c r="G7" s="331"/>
      <c r="H7" s="331"/>
      <c r="I7" s="331"/>
      <c r="J7" s="331"/>
      <c r="K7" s="331"/>
      <c r="L7" s="331"/>
      <c r="M7" s="331"/>
      <c r="N7" s="331"/>
      <c r="O7" s="331"/>
      <c r="P7" s="330" t="s">
        <v>17</v>
      </c>
      <c r="Q7" s="330"/>
      <c r="R7" s="330"/>
      <c r="S7" s="330"/>
      <c r="T7" s="330"/>
      <c r="U7" s="330"/>
      <c r="V7" s="330"/>
      <c r="W7" s="330"/>
      <c r="X7" s="330"/>
      <c r="Y7" s="330"/>
      <c r="Z7" s="330"/>
      <c r="AA7" s="330"/>
      <c r="AB7" s="333" t="s">
        <v>18</v>
      </c>
      <c r="AC7" s="331"/>
      <c r="AD7" s="331"/>
      <c r="AE7" s="331"/>
      <c r="AF7" s="331"/>
      <c r="AG7" s="331"/>
      <c r="AH7" s="331"/>
      <c r="AI7" s="331"/>
      <c r="AJ7" s="331"/>
      <c r="AK7" s="331"/>
      <c r="AL7" s="331"/>
      <c r="AM7" s="331"/>
      <c r="AN7" s="330" t="s">
        <v>25</v>
      </c>
      <c r="AO7" s="330"/>
      <c r="AP7" s="330"/>
      <c r="AQ7" s="330"/>
      <c r="AR7" s="330"/>
      <c r="AS7" s="330"/>
      <c r="AT7" s="330"/>
      <c r="AU7" s="330"/>
      <c r="AV7" s="330"/>
      <c r="AW7" s="330"/>
      <c r="AX7" s="330"/>
      <c r="AY7" s="330"/>
      <c r="AZ7" s="330" t="s">
        <v>26</v>
      </c>
      <c r="BA7" s="330"/>
      <c r="BB7" s="330"/>
      <c r="BC7" s="330"/>
      <c r="BD7" s="330"/>
      <c r="BE7" s="330"/>
      <c r="BF7" s="330"/>
      <c r="BG7" s="330"/>
      <c r="BH7" s="330"/>
      <c r="BI7" s="330"/>
      <c r="BJ7" s="330"/>
      <c r="BK7" s="330"/>
      <c r="BL7" s="96"/>
    </row>
    <row r="8" spans="2:64">
      <c r="B8" s="90"/>
      <c r="C8" s="94"/>
      <c r="D8" s="17">
        <f>CONFIG!$D$7</f>
        <v>41640</v>
      </c>
      <c r="E8" s="17">
        <f>DATE(YEAR(D8),MONTH(D8)+1,DAY(D8))</f>
        <v>41671</v>
      </c>
      <c r="F8" s="17">
        <f t="shared" ref="F8:BK8" si="0">DATE(YEAR(E8),MONTH(E8)+1,DAY(E8))</f>
        <v>41699</v>
      </c>
      <c r="G8" s="17">
        <f t="shared" si="0"/>
        <v>41730</v>
      </c>
      <c r="H8" s="17">
        <f t="shared" si="0"/>
        <v>41760</v>
      </c>
      <c r="I8" s="17">
        <f t="shared" si="0"/>
        <v>41791</v>
      </c>
      <c r="J8" s="17">
        <f t="shared" si="0"/>
        <v>41821</v>
      </c>
      <c r="K8" s="17">
        <f t="shared" si="0"/>
        <v>41852</v>
      </c>
      <c r="L8" s="17">
        <f t="shared" si="0"/>
        <v>41883</v>
      </c>
      <c r="M8" s="17">
        <f t="shared" si="0"/>
        <v>41913</v>
      </c>
      <c r="N8" s="17">
        <f t="shared" si="0"/>
        <v>41944</v>
      </c>
      <c r="O8" s="17">
        <f t="shared" si="0"/>
        <v>41974</v>
      </c>
      <c r="P8" s="17">
        <f t="shared" si="0"/>
        <v>42005</v>
      </c>
      <c r="Q8" s="17">
        <f t="shared" si="0"/>
        <v>42036</v>
      </c>
      <c r="R8" s="17">
        <f t="shared" si="0"/>
        <v>42064</v>
      </c>
      <c r="S8" s="17">
        <f t="shared" si="0"/>
        <v>42095</v>
      </c>
      <c r="T8" s="17">
        <f t="shared" si="0"/>
        <v>42125</v>
      </c>
      <c r="U8" s="17">
        <f t="shared" si="0"/>
        <v>42156</v>
      </c>
      <c r="V8" s="17">
        <f t="shared" si="0"/>
        <v>42186</v>
      </c>
      <c r="W8" s="17">
        <f t="shared" si="0"/>
        <v>42217</v>
      </c>
      <c r="X8" s="17">
        <f t="shared" si="0"/>
        <v>42248</v>
      </c>
      <c r="Y8" s="17">
        <f t="shared" si="0"/>
        <v>42278</v>
      </c>
      <c r="Z8" s="17">
        <f t="shared" si="0"/>
        <v>42309</v>
      </c>
      <c r="AA8" s="17">
        <f t="shared" si="0"/>
        <v>42339</v>
      </c>
      <c r="AB8" s="17">
        <f t="shared" si="0"/>
        <v>42370</v>
      </c>
      <c r="AC8" s="17">
        <f t="shared" si="0"/>
        <v>42401</v>
      </c>
      <c r="AD8" s="17">
        <f t="shared" si="0"/>
        <v>42430</v>
      </c>
      <c r="AE8" s="17">
        <f t="shared" si="0"/>
        <v>42461</v>
      </c>
      <c r="AF8" s="17">
        <f t="shared" si="0"/>
        <v>42491</v>
      </c>
      <c r="AG8" s="17">
        <f t="shared" si="0"/>
        <v>42522</v>
      </c>
      <c r="AH8" s="17">
        <f t="shared" si="0"/>
        <v>42552</v>
      </c>
      <c r="AI8" s="17">
        <f t="shared" si="0"/>
        <v>42583</v>
      </c>
      <c r="AJ8" s="17">
        <f t="shared" si="0"/>
        <v>42614</v>
      </c>
      <c r="AK8" s="17">
        <f t="shared" si="0"/>
        <v>42644</v>
      </c>
      <c r="AL8" s="17">
        <f t="shared" si="0"/>
        <v>42675</v>
      </c>
      <c r="AM8" s="17">
        <f t="shared" si="0"/>
        <v>42705</v>
      </c>
      <c r="AN8" s="17">
        <f t="shared" si="0"/>
        <v>42736</v>
      </c>
      <c r="AO8" s="17">
        <f t="shared" si="0"/>
        <v>42767</v>
      </c>
      <c r="AP8" s="17">
        <f t="shared" si="0"/>
        <v>42795</v>
      </c>
      <c r="AQ8" s="17">
        <f t="shared" si="0"/>
        <v>42826</v>
      </c>
      <c r="AR8" s="17">
        <f t="shared" si="0"/>
        <v>42856</v>
      </c>
      <c r="AS8" s="17">
        <f t="shared" si="0"/>
        <v>42887</v>
      </c>
      <c r="AT8" s="17">
        <f t="shared" si="0"/>
        <v>42917</v>
      </c>
      <c r="AU8" s="17">
        <f t="shared" si="0"/>
        <v>42948</v>
      </c>
      <c r="AV8" s="17">
        <f t="shared" si="0"/>
        <v>42979</v>
      </c>
      <c r="AW8" s="17">
        <f t="shared" si="0"/>
        <v>43009</v>
      </c>
      <c r="AX8" s="17">
        <f t="shared" si="0"/>
        <v>43040</v>
      </c>
      <c r="AY8" s="17">
        <f t="shared" si="0"/>
        <v>43070</v>
      </c>
      <c r="AZ8" s="17">
        <f t="shared" si="0"/>
        <v>43101</v>
      </c>
      <c r="BA8" s="17">
        <f t="shared" si="0"/>
        <v>43132</v>
      </c>
      <c r="BB8" s="17">
        <f t="shared" si="0"/>
        <v>43160</v>
      </c>
      <c r="BC8" s="17">
        <f t="shared" si="0"/>
        <v>43191</v>
      </c>
      <c r="BD8" s="17">
        <f t="shared" si="0"/>
        <v>43221</v>
      </c>
      <c r="BE8" s="17">
        <f t="shared" si="0"/>
        <v>43252</v>
      </c>
      <c r="BF8" s="17">
        <f t="shared" si="0"/>
        <v>43282</v>
      </c>
      <c r="BG8" s="17">
        <f t="shared" si="0"/>
        <v>43313</v>
      </c>
      <c r="BH8" s="17">
        <f t="shared" si="0"/>
        <v>43344</v>
      </c>
      <c r="BI8" s="17">
        <f t="shared" si="0"/>
        <v>43374</v>
      </c>
      <c r="BJ8" s="17">
        <f t="shared" si="0"/>
        <v>43405</v>
      </c>
      <c r="BK8" s="17">
        <f t="shared" si="0"/>
        <v>43435</v>
      </c>
      <c r="BL8" s="96"/>
    </row>
    <row r="9" spans="2:64">
      <c r="B9" s="90"/>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6"/>
    </row>
    <row r="10" spans="2:64">
      <c r="B10" s="90"/>
      <c r="C10" s="34" t="s">
        <v>55</v>
      </c>
      <c r="D10" s="235">
        <v>0</v>
      </c>
      <c r="E10" s="235">
        <f>D64</f>
        <v>-2720.0741666666668</v>
      </c>
      <c r="F10" s="235">
        <f t="shared" ref="F10:BK10" si="1">E64</f>
        <v>-4990.1483333333335</v>
      </c>
      <c r="G10" s="235">
        <f t="shared" si="1"/>
        <v>-7260.2224999999999</v>
      </c>
      <c r="H10" s="235">
        <f t="shared" si="1"/>
        <v>-9530.2966666666671</v>
      </c>
      <c r="I10" s="235">
        <f t="shared" si="1"/>
        <v>-11800.370833333334</v>
      </c>
      <c r="J10" s="235">
        <f t="shared" si="1"/>
        <v>-14070.445000000002</v>
      </c>
      <c r="K10" s="235">
        <f t="shared" si="1"/>
        <v>-16340.519166666669</v>
      </c>
      <c r="L10" s="235">
        <f t="shared" si="1"/>
        <v>-18610.593333333334</v>
      </c>
      <c r="M10" s="235">
        <f t="shared" si="1"/>
        <v>-20880.6675</v>
      </c>
      <c r="N10" s="235">
        <f t="shared" si="1"/>
        <v>-23150.741666666665</v>
      </c>
      <c r="O10" s="235">
        <f t="shared" si="1"/>
        <v>-25420.81583333333</v>
      </c>
      <c r="P10" s="235">
        <f t="shared" si="1"/>
        <v>-27690.889999999996</v>
      </c>
      <c r="Q10" s="235">
        <f t="shared" si="1"/>
        <v>-29960.964166666661</v>
      </c>
      <c r="R10" s="235">
        <f t="shared" si="1"/>
        <v>-32231.038333333327</v>
      </c>
      <c r="S10" s="235">
        <f t="shared" si="1"/>
        <v>-34501.112499999996</v>
      </c>
      <c r="T10" s="235">
        <f t="shared" si="1"/>
        <v>-36771.186666666661</v>
      </c>
      <c r="U10" s="235">
        <f t="shared" si="1"/>
        <v>-39041.260833333326</v>
      </c>
      <c r="V10" s="235">
        <f t="shared" si="1"/>
        <v>-41311.334999999992</v>
      </c>
      <c r="W10" s="235">
        <f t="shared" si="1"/>
        <v>-43581.409166666657</v>
      </c>
      <c r="X10" s="235">
        <f t="shared" si="1"/>
        <v>-45851.483333333323</v>
      </c>
      <c r="Y10" s="235">
        <f t="shared" si="1"/>
        <v>-48121.557499999988</v>
      </c>
      <c r="Z10" s="235">
        <f t="shared" si="1"/>
        <v>-50391.631666666653</v>
      </c>
      <c r="AA10" s="235">
        <f t="shared" si="1"/>
        <v>-52661.705833333319</v>
      </c>
      <c r="AB10" s="235">
        <f t="shared" si="1"/>
        <v>-54931.779999999984</v>
      </c>
      <c r="AC10" s="235">
        <f t="shared" si="1"/>
        <v>-57201.85416666665</v>
      </c>
      <c r="AD10" s="235">
        <f t="shared" si="1"/>
        <v>-59471.928333333315</v>
      </c>
      <c r="AE10" s="235">
        <f t="shared" si="1"/>
        <v>-61742.002499999981</v>
      </c>
      <c r="AF10" s="235">
        <f t="shared" si="1"/>
        <v>-64012.076666666646</v>
      </c>
      <c r="AG10" s="235">
        <f t="shared" si="1"/>
        <v>-66282.150833333319</v>
      </c>
      <c r="AH10" s="235">
        <f t="shared" si="1"/>
        <v>-68552.224999999991</v>
      </c>
      <c r="AI10" s="235">
        <f t="shared" si="1"/>
        <v>-70822.299166666664</v>
      </c>
      <c r="AJ10" s="235">
        <f t="shared" si="1"/>
        <v>-73092.373333333337</v>
      </c>
      <c r="AK10" s="235">
        <f t="shared" si="1"/>
        <v>-75362.447500000009</v>
      </c>
      <c r="AL10" s="235">
        <f t="shared" si="1"/>
        <v>-77632.521666666682</v>
      </c>
      <c r="AM10" s="235">
        <f t="shared" si="1"/>
        <v>-79902.595833333355</v>
      </c>
      <c r="AN10" s="235">
        <f t="shared" si="1"/>
        <v>-82172.670000000027</v>
      </c>
      <c r="AO10" s="235">
        <f t="shared" si="1"/>
        <v>-84442.7441666667</v>
      </c>
      <c r="AP10" s="235">
        <f t="shared" si="1"/>
        <v>-86712.818333333373</v>
      </c>
      <c r="AQ10" s="235">
        <f t="shared" si="1"/>
        <v>-88982.892500000045</v>
      </c>
      <c r="AR10" s="235">
        <f t="shared" si="1"/>
        <v>-91252.966666666718</v>
      </c>
      <c r="AS10" s="235">
        <f t="shared" si="1"/>
        <v>-93523.040833333391</v>
      </c>
      <c r="AT10" s="235">
        <f t="shared" si="1"/>
        <v>-95793.115000000063</v>
      </c>
      <c r="AU10" s="235">
        <f t="shared" si="1"/>
        <v>-98063.189166666736</v>
      </c>
      <c r="AV10" s="235">
        <f t="shared" si="1"/>
        <v>-100333.26333333341</v>
      </c>
      <c r="AW10" s="235">
        <f t="shared" si="1"/>
        <v>-102603.33750000008</v>
      </c>
      <c r="AX10" s="235">
        <f t="shared" si="1"/>
        <v>-104873.41166666675</v>
      </c>
      <c r="AY10" s="235">
        <f t="shared" si="1"/>
        <v>-107143.48583333343</v>
      </c>
      <c r="AZ10" s="235">
        <f t="shared" si="1"/>
        <v>-109413.5600000001</v>
      </c>
      <c r="BA10" s="235">
        <f t="shared" si="1"/>
        <v>-111683.63416666677</v>
      </c>
      <c r="BB10" s="235">
        <f t="shared" si="1"/>
        <v>-113953.70833333344</v>
      </c>
      <c r="BC10" s="235">
        <f t="shared" si="1"/>
        <v>-116223.78250000012</v>
      </c>
      <c r="BD10" s="235">
        <f t="shared" si="1"/>
        <v>-118493.85666666679</v>
      </c>
      <c r="BE10" s="235">
        <f t="shared" si="1"/>
        <v>-120763.93083333346</v>
      </c>
      <c r="BF10" s="235">
        <f t="shared" si="1"/>
        <v>-123034.00500000014</v>
      </c>
      <c r="BG10" s="235">
        <f t="shared" si="1"/>
        <v>-125304.07916666681</v>
      </c>
      <c r="BH10" s="235">
        <f t="shared" si="1"/>
        <v>-127574.15333333348</v>
      </c>
      <c r="BI10" s="235">
        <f t="shared" si="1"/>
        <v>-129844.22750000015</v>
      </c>
      <c r="BJ10" s="235">
        <f t="shared" si="1"/>
        <v>-132114.30166666681</v>
      </c>
      <c r="BK10" s="235">
        <f t="shared" si="1"/>
        <v>-134384.37583333347</v>
      </c>
      <c r="BL10" s="96"/>
    </row>
    <row r="11" spans="2:64">
      <c r="B11" s="90"/>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6"/>
    </row>
    <row r="12" spans="2:64">
      <c r="B12" s="90"/>
      <c r="C12" s="355" t="s">
        <v>54</v>
      </c>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c r="BE12" s="356"/>
      <c r="BF12" s="356"/>
      <c r="BG12" s="356"/>
      <c r="BH12" s="356"/>
      <c r="BI12" s="356"/>
      <c r="BJ12" s="356"/>
      <c r="BK12" s="357"/>
      <c r="BL12" s="96"/>
    </row>
    <row r="13" spans="2:64">
      <c r="B13" s="90"/>
      <c r="C13" s="35" t="s">
        <v>57</v>
      </c>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7"/>
      <c r="BL13" s="96"/>
    </row>
    <row r="14" spans="2:64">
      <c r="B14" s="90"/>
      <c r="C14" s="240" t="s">
        <v>56</v>
      </c>
      <c r="D14" s="241">
        <f>'Commandes - Calculs auto'!D18</f>
        <v>0</v>
      </c>
      <c r="E14" s="241">
        <f>'Commandes - Calculs auto'!E18</f>
        <v>0</v>
      </c>
      <c r="F14" s="241">
        <f>'Commandes - Calculs auto'!F18</f>
        <v>0</v>
      </c>
      <c r="G14" s="241">
        <f>'Commandes - Calculs auto'!G18</f>
        <v>0</v>
      </c>
      <c r="H14" s="241">
        <f>'Commandes - Calculs auto'!H18</f>
        <v>0</v>
      </c>
      <c r="I14" s="241">
        <f>'Commandes - Calculs auto'!I18</f>
        <v>0</v>
      </c>
      <c r="J14" s="241">
        <f>'Commandes - Calculs auto'!J18</f>
        <v>0</v>
      </c>
      <c r="K14" s="241">
        <f>'Commandes - Calculs auto'!K18</f>
        <v>0</v>
      </c>
      <c r="L14" s="241">
        <f>'Commandes - Calculs auto'!L18</f>
        <v>0</v>
      </c>
      <c r="M14" s="241">
        <f>'Commandes - Calculs auto'!M18</f>
        <v>0</v>
      </c>
      <c r="N14" s="241">
        <f>'Commandes - Calculs auto'!N18</f>
        <v>0</v>
      </c>
      <c r="O14" s="241">
        <f>'Commandes - Calculs auto'!O18</f>
        <v>0</v>
      </c>
      <c r="P14" s="241">
        <f>'Commandes - Calculs auto'!P18</f>
        <v>0</v>
      </c>
      <c r="Q14" s="241">
        <f>'Commandes - Calculs auto'!Q18</f>
        <v>0</v>
      </c>
      <c r="R14" s="241">
        <f>'Commandes - Calculs auto'!R18</f>
        <v>0</v>
      </c>
      <c r="S14" s="241">
        <f>'Commandes - Calculs auto'!S18</f>
        <v>0</v>
      </c>
      <c r="T14" s="241">
        <f>'Commandes - Calculs auto'!T18</f>
        <v>0</v>
      </c>
      <c r="U14" s="241">
        <f>'Commandes - Calculs auto'!U18</f>
        <v>0</v>
      </c>
      <c r="V14" s="241">
        <f>'Commandes - Calculs auto'!V18</f>
        <v>0</v>
      </c>
      <c r="W14" s="241">
        <f>'Commandes - Calculs auto'!W18</f>
        <v>0</v>
      </c>
      <c r="X14" s="241">
        <f>'Commandes - Calculs auto'!X18</f>
        <v>0</v>
      </c>
      <c r="Y14" s="241">
        <f>'Commandes - Calculs auto'!Y18</f>
        <v>0</v>
      </c>
      <c r="Z14" s="241">
        <f>'Commandes - Calculs auto'!Z18</f>
        <v>0</v>
      </c>
      <c r="AA14" s="241">
        <f>'Commandes - Calculs auto'!AA18</f>
        <v>0</v>
      </c>
      <c r="AB14" s="241">
        <f>'Commandes - Calculs auto'!AB18</f>
        <v>0</v>
      </c>
      <c r="AC14" s="241">
        <f>'Commandes - Calculs auto'!AC18</f>
        <v>0</v>
      </c>
      <c r="AD14" s="241">
        <f>'Commandes - Calculs auto'!AD18</f>
        <v>0</v>
      </c>
      <c r="AE14" s="241">
        <f>'Commandes - Calculs auto'!AE18</f>
        <v>0</v>
      </c>
      <c r="AF14" s="241">
        <f>'Commandes - Calculs auto'!AF18</f>
        <v>0</v>
      </c>
      <c r="AG14" s="241">
        <f>'Commandes - Calculs auto'!AG18</f>
        <v>0</v>
      </c>
      <c r="AH14" s="241">
        <f>'Commandes - Calculs auto'!AH18</f>
        <v>0</v>
      </c>
      <c r="AI14" s="241">
        <f>'Commandes - Calculs auto'!AI18</f>
        <v>0</v>
      </c>
      <c r="AJ14" s="241">
        <f>'Commandes - Calculs auto'!AJ18</f>
        <v>0</v>
      </c>
      <c r="AK14" s="241">
        <f>'Commandes - Calculs auto'!AK18</f>
        <v>0</v>
      </c>
      <c r="AL14" s="241">
        <f>'Commandes - Calculs auto'!AL18</f>
        <v>0</v>
      </c>
      <c r="AM14" s="241">
        <f>'Commandes - Calculs auto'!AM18</f>
        <v>0</v>
      </c>
      <c r="AN14" s="241">
        <f>'Commandes - Calculs auto'!AN18</f>
        <v>0</v>
      </c>
      <c r="AO14" s="241">
        <f>'Commandes - Calculs auto'!AO18</f>
        <v>0</v>
      </c>
      <c r="AP14" s="241">
        <f>'Commandes - Calculs auto'!AP18</f>
        <v>0</v>
      </c>
      <c r="AQ14" s="241">
        <f>'Commandes - Calculs auto'!AQ18</f>
        <v>0</v>
      </c>
      <c r="AR14" s="241">
        <f>'Commandes - Calculs auto'!AR18</f>
        <v>0</v>
      </c>
      <c r="AS14" s="241">
        <f>'Commandes - Calculs auto'!AS18</f>
        <v>0</v>
      </c>
      <c r="AT14" s="241">
        <f>'Commandes - Calculs auto'!AT18</f>
        <v>0</v>
      </c>
      <c r="AU14" s="241">
        <f>'Commandes - Calculs auto'!AU18</f>
        <v>0</v>
      </c>
      <c r="AV14" s="241">
        <f>'Commandes - Calculs auto'!AV18</f>
        <v>0</v>
      </c>
      <c r="AW14" s="241">
        <f>'Commandes - Calculs auto'!AW18</f>
        <v>0</v>
      </c>
      <c r="AX14" s="241">
        <f>'Commandes - Calculs auto'!AX18</f>
        <v>0</v>
      </c>
      <c r="AY14" s="241">
        <f>'Commandes - Calculs auto'!AY18</f>
        <v>0</v>
      </c>
      <c r="AZ14" s="241">
        <f>'Commandes - Calculs auto'!AZ18</f>
        <v>0</v>
      </c>
      <c r="BA14" s="241">
        <f>'Commandes - Calculs auto'!BA18</f>
        <v>0</v>
      </c>
      <c r="BB14" s="241">
        <f>'Commandes - Calculs auto'!BB18</f>
        <v>0</v>
      </c>
      <c r="BC14" s="241">
        <f>'Commandes - Calculs auto'!BC18</f>
        <v>0</v>
      </c>
      <c r="BD14" s="241">
        <f>'Commandes - Calculs auto'!BD18</f>
        <v>0</v>
      </c>
      <c r="BE14" s="241">
        <f>'Commandes - Calculs auto'!BE18</f>
        <v>0</v>
      </c>
      <c r="BF14" s="241">
        <f>'Commandes - Calculs auto'!BF18</f>
        <v>0</v>
      </c>
      <c r="BG14" s="241">
        <f>'Commandes - Calculs auto'!BG18</f>
        <v>0</v>
      </c>
      <c r="BH14" s="241">
        <f>'Commandes - Calculs auto'!BH18</f>
        <v>0</v>
      </c>
      <c r="BI14" s="241">
        <f>'Commandes - Calculs auto'!BI18</f>
        <v>0</v>
      </c>
      <c r="BJ14" s="241">
        <f>'Commandes - Calculs auto'!BJ18</f>
        <v>0</v>
      </c>
      <c r="BK14" s="241">
        <f>'Commandes - Calculs auto'!BK18</f>
        <v>0</v>
      </c>
      <c r="BL14" s="96"/>
    </row>
    <row r="15" spans="2:64">
      <c r="B15" s="90"/>
      <c r="C15" s="240" t="s">
        <v>59</v>
      </c>
      <c r="D15" s="235">
        <f>TVA!D35</f>
        <v>0</v>
      </c>
      <c r="E15" s="235">
        <f>TVA!E35</f>
        <v>0</v>
      </c>
      <c r="F15" s="235">
        <f>TVA!F35</f>
        <v>0</v>
      </c>
      <c r="G15" s="235">
        <f>TVA!G35</f>
        <v>0</v>
      </c>
      <c r="H15" s="235">
        <f>TVA!H35</f>
        <v>0</v>
      </c>
      <c r="I15" s="235">
        <f>TVA!I35</f>
        <v>0</v>
      </c>
      <c r="J15" s="235">
        <f>TVA!J35</f>
        <v>0</v>
      </c>
      <c r="K15" s="235">
        <f>TVA!K35</f>
        <v>0</v>
      </c>
      <c r="L15" s="235">
        <f>TVA!L35</f>
        <v>0</v>
      </c>
      <c r="M15" s="235">
        <f>TVA!M35</f>
        <v>0</v>
      </c>
      <c r="N15" s="235">
        <f>TVA!N35</f>
        <v>0</v>
      </c>
      <c r="O15" s="235">
        <f>TVA!O35</f>
        <v>0</v>
      </c>
      <c r="P15" s="235">
        <f>TVA!P35</f>
        <v>0</v>
      </c>
      <c r="Q15" s="235">
        <f>TVA!Q35</f>
        <v>0</v>
      </c>
      <c r="R15" s="235">
        <f>TVA!R35</f>
        <v>0</v>
      </c>
      <c r="S15" s="235">
        <f>TVA!S35</f>
        <v>0</v>
      </c>
      <c r="T15" s="235">
        <f>TVA!T35</f>
        <v>0</v>
      </c>
      <c r="U15" s="235">
        <f>TVA!U35</f>
        <v>0</v>
      </c>
      <c r="V15" s="235">
        <f>TVA!V35</f>
        <v>0</v>
      </c>
      <c r="W15" s="235">
        <f>TVA!W35</f>
        <v>0</v>
      </c>
      <c r="X15" s="235">
        <f>TVA!X35</f>
        <v>0</v>
      </c>
      <c r="Y15" s="235">
        <f>TVA!Y35</f>
        <v>0</v>
      </c>
      <c r="Z15" s="235">
        <f>TVA!Z35</f>
        <v>0</v>
      </c>
      <c r="AA15" s="235">
        <f>TVA!AA35</f>
        <v>0</v>
      </c>
      <c r="AB15" s="235">
        <f>TVA!AB35</f>
        <v>0</v>
      </c>
      <c r="AC15" s="235">
        <f>TVA!AC35</f>
        <v>0</v>
      </c>
      <c r="AD15" s="235">
        <f>TVA!AD35</f>
        <v>0</v>
      </c>
      <c r="AE15" s="235">
        <f>TVA!AE35</f>
        <v>0</v>
      </c>
      <c r="AF15" s="235">
        <f>TVA!AF35</f>
        <v>0</v>
      </c>
      <c r="AG15" s="235">
        <f>TVA!AG35</f>
        <v>0</v>
      </c>
      <c r="AH15" s="235">
        <f>TVA!AH35</f>
        <v>0</v>
      </c>
      <c r="AI15" s="235">
        <f>TVA!AI35</f>
        <v>0</v>
      </c>
      <c r="AJ15" s="235">
        <f>TVA!AJ35</f>
        <v>0</v>
      </c>
      <c r="AK15" s="235">
        <f>TVA!AK35</f>
        <v>0</v>
      </c>
      <c r="AL15" s="235">
        <f>TVA!AL35</f>
        <v>0</v>
      </c>
      <c r="AM15" s="235">
        <f>TVA!AM35</f>
        <v>0</v>
      </c>
      <c r="AN15" s="235">
        <f>TVA!AN35</f>
        <v>0</v>
      </c>
      <c r="AO15" s="235">
        <f>TVA!AO35</f>
        <v>0</v>
      </c>
      <c r="AP15" s="235">
        <f>TVA!AP35</f>
        <v>0</v>
      </c>
      <c r="AQ15" s="235">
        <f>TVA!AQ35</f>
        <v>0</v>
      </c>
      <c r="AR15" s="235">
        <f>TVA!AR35</f>
        <v>0</v>
      </c>
      <c r="AS15" s="235">
        <f>TVA!AS35</f>
        <v>0</v>
      </c>
      <c r="AT15" s="235">
        <f>TVA!AT35</f>
        <v>0</v>
      </c>
      <c r="AU15" s="235">
        <f>TVA!AU35</f>
        <v>0</v>
      </c>
      <c r="AV15" s="235">
        <f>TVA!AV35</f>
        <v>0</v>
      </c>
      <c r="AW15" s="235">
        <f>TVA!AW35</f>
        <v>0</v>
      </c>
      <c r="AX15" s="235">
        <f>TVA!AX35</f>
        <v>0</v>
      </c>
      <c r="AY15" s="235">
        <f>TVA!AY35</f>
        <v>0</v>
      </c>
      <c r="AZ15" s="235">
        <f>TVA!AZ35</f>
        <v>0</v>
      </c>
      <c r="BA15" s="235">
        <f>TVA!BA35</f>
        <v>0</v>
      </c>
      <c r="BB15" s="235">
        <f>TVA!BB35</f>
        <v>0</v>
      </c>
      <c r="BC15" s="235">
        <f>TVA!BC35</f>
        <v>0</v>
      </c>
      <c r="BD15" s="235">
        <f>TVA!BD35</f>
        <v>0</v>
      </c>
      <c r="BE15" s="235">
        <f>TVA!BE35</f>
        <v>0</v>
      </c>
      <c r="BF15" s="235">
        <f>TVA!BF35</f>
        <v>0</v>
      </c>
      <c r="BG15" s="235">
        <f>TVA!BG35</f>
        <v>0</v>
      </c>
      <c r="BH15" s="235">
        <f>TVA!BH35</f>
        <v>0</v>
      </c>
      <c r="BI15" s="235">
        <f>TVA!BI35</f>
        <v>0</v>
      </c>
      <c r="BJ15" s="235">
        <f>TVA!BJ35</f>
        <v>0</v>
      </c>
      <c r="BK15" s="235">
        <f>TVA!BK35</f>
        <v>0</v>
      </c>
      <c r="BL15" s="96"/>
    </row>
    <row r="16" spans="2:64">
      <c r="B16" s="90"/>
      <c r="C16" s="240" t="s">
        <v>106</v>
      </c>
      <c r="D16" s="235"/>
      <c r="E16" s="235">
        <f>D43</f>
        <v>450</v>
      </c>
      <c r="F16" s="235">
        <f t="shared" ref="F16:BK16" si="2">E43</f>
        <v>450</v>
      </c>
      <c r="G16" s="235">
        <f t="shared" si="2"/>
        <v>450</v>
      </c>
      <c r="H16" s="235">
        <f t="shared" si="2"/>
        <v>450</v>
      </c>
      <c r="I16" s="235">
        <f t="shared" si="2"/>
        <v>450</v>
      </c>
      <c r="J16" s="235">
        <f t="shared" si="2"/>
        <v>450</v>
      </c>
      <c r="K16" s="235">
        <f t="shared" si="2"/>
        <v>450</v>
      </c>
      <c r="L16" s="235">
        <f t="shared" si="2"/>
        <v>450</v>
      </c>
      <c r="M16" s="235">
        <f t="shared" si="2"/>
        <v>450</v>
      </c>
      <c r="N16" s="235">
        <f t="shared" si="2"/>
        <v>450</v>
      </c>
      <c r="O16" s="235">
        <f t="shared" si="2"/>
        <v>450</v>
      </c>
      <c r="P16" s="235">
        <f t="shared" si="2"/>
        <v>450</v>
      </c>
      <c r="Q16" s="235">
        <f t="shared" si="2"/>
        <v>450</v>
      </c>
      <c r="R16" s="235">
        <f t="shared" si="2"/>
        <v>450</v>
      </c>
      <c r="S16" s="235">
        <f t="shared" si="2"/>
        <v>450</v>
      </c>
      <c r="T16" s="235">
        <f t="shared" si="2"/>
        <v>450</v>
      </c>
      <c r="U16" s="235">
        <f t="shared" si="2"/>
        <v>450</v>
      </c>
      <c r="V16" s="235">
        <f t="shared" si="2"/>
        <v>450</v>
      </c>
      <c r="W16" s="235">
        <f t="shared" si="2"/>
        <v>450</v>
      </c>
      <c r="X16" s="235">
        <f t="shared" si="2"/>
        <v>450</v>
      </c>
      <c r="Y16" s="235">
        <f t="shared" si="2"/>
        <v>450</v>
      </c>
      <c r="Z16" s="235">
        <f t="shared" si="2"/>
        <v>450</v>
      </c>
      <c r="AA16" s="235">
        <f t="shared" si="2"/>
        <v>450</v>
      </c>
      <c r="AB16" s="235">
        <f t="shared" si="2"/>
        <v>450</v>
      </c>
      <c r="AC16" s="235">
        <f t="shared" si="2"/>
        <v>450</v>
      </c>
      <c r="AD16" s="235">
        <f t="shared" si="2"/>
        <v>450</v>
      </c>
      <c r="AE16" s="235">
        <f t="shared" si="2"/>
        <v>450</v>
      </c>
      <c r="AF16" s="235">
        <f t="shared" si="2"/>
        <v>450</v>
      </c>
      <c r="AG16" s="235">
        <f t="shared" si="2"/>
        <v>450</v>
      </c>
      <c r="AH16" s="235">
        <f t="shared" si="2"/>
        <v>450</v>
      </c>
      <c r="AI16" s="235">
        <f t="shared" si="2"/>
        <v>450</v>
      </c>
      <c r="AJ16" s="235">
        <f t="shared" si="2"/>
        <v>450</v>
      </c>
      <c r="AK16" s="235">
        <f t="shared" si="2"/>
        <v>450</v>
      </c>
      <c r="AL16" s="235">
        <f t="shared" si="2"/>
        <v>450</v>
      </c>
      <c r="AM16" s="235">
        <f t="shared" si="2"/>
        <v>450</v>
      </c>
      <c r="AN16" s="235">
        <f t="shared" si="2"/>
        <v>450</v>
      </c>
      <c r="AO16" s="235">
        <f t="shared" si="2"/>
        <v>450</v>
      </c>
      <c r="AP16" s="235">
        <f t="shared" si="2"/>
        <v>450</v>
      </c>
      <c r="AQ16" s="235">
        <f t="shared" si="2"/>
        <v>450</v>
      </c>
      <c r="AR16" s="235">
        <f t="shared" si="2"/>
        <v>450</v>
      </c>
      <c r="AS16" s="235">
        <f t="shared" si="2"/>
        <v>450</v>
      </c>
      <c r="AT16" s="235">
        <f t="shared" si="2"/>
        <v>450</v>
      </c>
      <c r="AU16" s="235">
        <f t="shared" si="2"/>
        <v>450</v>
      </c>
      <c r="AV16" s="235">
        <f t="shared" si="2"/>
        <v>450</v>
      </c>
      <c r="AW16" s="235">
        <f t="shared" si="2"/>
        <v>450</v>
      </c>
      <c r="AX16" s="235">
        <f t="shared" si="2"/>
        <v>450</v>
      </c>
      <c r="AY16" s="235">
        <f t="shared" si="2"/>
        <v>450</v>
      </c>
      <c r="AZ16" s="235">
        <f t="shared" si="2"/>
        <v>450</v>
      </c>
      <c r="BA16" s="235">
        <f t="shared" si="2"/>
        <v>450</v>
      </c>
      <c r="BB16" s="235">
        <f t="shared" si="2"/>
        <v>450</v>
      </c>
      <c r="BC16" s="235">
        <f t="shared" si="2"/>
        <v>450</v>
      </c>
      <c r="BD16" s="235">
        <f t="shared" si="2"/>
        <v>450</v>
      </c>
      <c r="BE16" s="235">
        <f t="shared" si="2"/>
        <v>450</v>
      </c>
      <c r="BF16" s="235">
        <f t="shared" si="2"/>
        <v>450</v>
      </c>
      <c r="BG16" s="235">
        <f t="shared" si="2"/>
        <v>450</v>
      </c>
      <c r="BH16" s="235">
        <f t="shared" si="2"/>
        <v>450</v>
      </c>
      <c r="BI16" s="235">
        <f t="shared" si="2"/>
        <v>450</v>
      </c>
      <c r="BJ16" s="235">
        <f t="shared" si="2"/>
        <v>450</v>
      </c>
      <c r="BK16" s="235">
        <f t="shared" si="2"/>
        <v>450</v>
      </c>
      <c r="BL16" s="96"/>
    </row>
    <row r="17" spans="2:64">
      <c r="B17" s="90"/>
      <c r="C17" s="82" t="s">
        <v>58</v>
      </c>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3"/>
      <c r="BL17" s="96"/>
    </row>
    <row r="18" spans="2:64">
      <c r="B18" s="90"/>
      <c r="C18" s="240" t="s">
        <v>87</v>
      </c>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96"/>
    </row>
    <row r="19" spans="2:64">
      <c r="B19" s="90"/>
      <c r="C19" s="240" t="s">
        <v>157</v>
      </c>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96"/>
    </row>
    <row r="20" spans="2:64">
      <c r="B20" s="90"/>
      <c r="C20" s="240" t="s">
        <v>156</v>
      </c>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96"/>
    </row>
    <row r="21" spans="2:64">
      <c r="B21" s="90"/>
      <c r="C21" s="240" t="s">
        <v>116</v>
      </c>
      <c r="D21" s="235">
        <f t="shared" ref="D21:AI21" si="3">SUM(D22:D25)</f>
        <v>0</v>
      </c>
      <c r="E21" s="235">
        <f t="shared" si="3"/>
        <v>0</v>
      </c>
      <c r="F21" s="235">
        <f t="shared" si="3"/>
        <v>0</v>
      </c>
      <c r="G21" s="235">
        <f t="shared" si="3"/>
        <v>0</v>
      </c>
      <c r="H21" s="235">
        <f t="shared" si="3"/>
        <v>0</v>
      </c>
      <c r="I21" s="235">
        <f t="shared" si="3"/>
        <v>0</v>
      </c>
      <c r="J21" s="235">
        <f t="shared" si="3"/>
        <v>0</v>
      </c>
      <c r="K21" s="235">
        <f t="shared" si="3"/>
        <v>0</v>
      </c>
      <c r="L21" s="235">
        <f t="shared" si="3"/>
        <v>0</v>
      </c>
      <c r="M21" s="235">
        <f t="shared" si="3"/>
        <v>0</v>
      </c>
      <c r="N21" s="235">
        <f t="shared" si="3"/>
        <v>0</v>
      </c>
      <c r="O21" s="235">
        <f t="shared" si="3"/>
        <v>0</v>
      </c>
      <c r="P21" s="235">
        <f t="shared" si="3"/>
        <v>0</v>
      </c>
      <c r="Q21" s="235">
        <f t="shared" si="3"/>
        <v>0</v>
      </c>
      <c r="R21" s="235">
        <f t="shared" si="3"/>
        <v>0</v>
      </c>
      <c r="S21" s="235">
        <f t="shared" si="3"/>
        <v>0</v>
      </c>
      <c r="T21" s="235">
        <f t="shared" si="3"/>
        <v>0</v>
      </c>
      <c r="U21" s="235">
        <f t="shared" si="3"/>
        <v>0</v>
      </c>
      <c r="V21" s="235">
        <f t="shared" si="3"/>
        <v>0</v>
      </c>
      <c r="W21" s="235">
        <f t="shared" si="3"/>
        <v>0</v>
      </c>
      <c r="X21" s="235">
        <f t="shared" si="3"/>
        <v>0</v>
      </c>
      <c r="Y21" s="235">
        <f t="shared" si="3"/>
        <v>0</v>
      </c>
      <c r="Z21" s="235">
        <f t="shared" si="3"/>
        <v>0</v>
      </c>
      <c r="AA21" s="235">
        <f t="shared" si="3"/>
        <v>0</v>
      </c>
      <c r="AB21" s="235">
        <f t="shared" si="3"/>
        <v>0</v>
      </c>
      <c r="AC21" s="235">
        <f t="shared" si="3"/>
        <v>0</v>
      </c>
      <c r="AD21" s="235">
        <f t="shared" si="3"/>
        <v>0</v>
      </c>
      <c r="AE21" s="235">
        <f t="shared" si="3"/>
        <v>0</v>
      </c>
      <c r="AF21" s="235">
        <f t="shared" si="3"/>
        <v>0</v>
      </c>
      <c r="AG21" s="235">
        <f t="shared" si="3"/>
        <v>0</v>
      </c>
      <c r="AH21" s="235">
        <f t="shared" si="3"/>
        <v>0</v>
      </c>
      <c r="AI21" s="235">
        <f t="shared" si="3"/>
        <v>0</v>
      </c>
      <c r="AJ21" s="235">
        <f t="shared" ref="AJ21:BK21" si="4">SUM(AJ22:AJ25)</f>
        <v>0</v>
      </c>
      <c r="AK21" s="235">
        <f t="shared" si="4"/>
        <v>0</v>
      </c>
      <c r="AL21" s="235">
        <f t="shared" si="4"/>
        <v>0</v>
      </c>
      <c r="AM21" s="235">
        <f t="shared" si="4"/>
        <v>0</v>
      </c>
      <c r="AN21" s="235">
        <f t="shared" si="4"/>
        <v>0</v>
      </c>
      <c r="AO21" s="235">
        <f t="shared" si="4"/>
        <v>0</v>
      </c>
      <c r="AP21" s="235">
        <f t="shared" si="4"/>
        <v>0</v>
      </c>
      <c r="AQ21" s="235">
        <f t="shared" si="4"/>
        <v>0</v>
      </c>
      <c r="AR21" s="235">
        <f t="shared" si="4"/>
        <v>0</v>
      </c>
      <c r="AS21" s="235">
        <f t="shared" si="4"/>
        <v>0</v>
      </c>
      <c r="AT21" s="235">
        <f t="shared" si="4"/>
        <v>0</v>
      </c>
      <c r="AU21" s="235">
        <f t="shared" si="4"/>
        <v>0</v>
      </c>
      <c r="AV21" s="235">
        <f t="shared" si="4"/>
        <v>0</v>
      </c>
      <c r="AW21" s="235">
        <f t="shared" si="4"/>
        <v>0</v>
      </c>
      <c r="AX21" s="235">
        <f t="shared" si="4"/>
        <v>0</v>
      </c>
      <c r="AY21" s="235">
        <f t="shared" si="4"/>
        <v>0</v>
      </c>
      <c r="AZ21" s="235">
        <f t="shared" si="4"/>
        <v>0</v>
      </c>
      <c r="BA21" s="235">
        <f t="shared" si="4"/>
        <v>0</v>
      </c>
      <c r="BB21" s="235">
        <f t="shared" si="4"/>
        <v>0</v>
      </c>
      <c r="BC21" s="235">
        <f t="shared" si="4"/>
        <v>0</v>
      </c>
      <c r="BD21" s="235">
        <f t="shared" si="4"/>
        <v>0</v>
      </c>
      <c r="BE21" s="235">
        <f t="shared" si="4"/>
        <v>0</v>
      </c>
      <c r="BF21" s="235">
        <f t="shared" si="4"/>
        <v>0</v>
      </c>
      <c r="BG21" s="235">
        <f t="shared" si="4"/>
        <v>0</v>
      </c>
      <c r="BH21" s="235">
        <f t="shared" si="4"/>
        <v>0</v>
      </c>
      <c r="BI21" s="235">
        <f t="shared" si="4"/>
        <v>0</v>
      </c>
      <c r="BJ21" s="235">
        <f t="shared" si="4"/>
        <v>0</v>
      </c>
      <c r="BK21" s="235">
        <f t="shared" si="4"/>
        <v>0</v>
      </c>
      <c r="BL21" s="96"/>
    </row>
    <row r="22" spans="2:64" s="54" customFormat="1">
      <c r="B22" s="90"/>
      <c r="C22" s="246" t="s">
        <v>155</v>
      </c>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96"/>
    </row>
    <row r="23" spans="2:64" s="54" customFormat="1">
      <c r="B23" s="90"/>
      <c r="C23" s="246" t="s">
        <v>154</v>
      </c>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96"/>
    </row>
    <row r="24" spans="2:64" s="54" customFormat="1">
      <c r="B24" s="90"/>
      <c r="C24" s="246" t="s">
        <v>153</v>
      </c>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96"/>
    </row>
    <row r="25" spans="2:64" s="54" customFormat="1">
      <c r="B25" s="90"/>
      <c r="C25" s="246" t="s">
        <v>160</v>
      </c>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96"/>
    </row>
    <row r="26" spans="2:64">
      <c r="B26" s="90"/>
      <c r="C26" s="240" t="s">
        <v>204</v>
      </c>
      <c r="D26" s="235">
        <f t="shared" ref="D26:AI26" si="5">SUM(D27:D30)</f>
        <v>0</v>
      </c>
      <c r="E26" s="235">
        <f t="shared" si="5"/>
        <v>0</v>
      </c>
      <c r="F26" s="235">
        <f t="shared" si="5"/>
        <v>0</v>
      </c>
      <c r="G26" s="235">
        <f t="shared" si="5"/>
        <v>0</v>
      </c>
      <c r="H26" s="235">
        <f t="shared" si="5"/>
        <v>0</v>
      </c>
      <c r="I26" s="235">
        <f t="shared" si="5"/>
        <v>0</v>
      </c>
      <c r="J26" s="235">
        <f t="shared" si="5"/>
        <v>0</v>
      </c>
      <c r="K26" s="235">
        <f t="shared" si="5"/>
        <v>0</v>
      </c>
      <c r="L26" s="235">
        <f t="shared" si="5"/>
        <v>0</v>
      </c>
      <c r="M26" s="235">
        <f t="shared" si="5"/>
        <v>0</v>
      </c>
      <c r="N26" s="235">
        <f t="shared" si="5"/>
        <v>0</v>
      </c>
      <c r="O26" s="235">
        <f t="shared" si="5"/>
        <v>0</v>
      </c>
      <c r="P26" s="235">
        <f t="shared" si="5"/>
        <v>0</v>
      </c>
      <c r="Q26" s="235">
        <f t="shared" si="5"/>
        <v>0</v>
      </c>
      <c r="R26" s="235">
        <f t="shared" si="5"/>
        <v>0</v>
      </c>
      <c r="S26" s="235">
        <f t="shared" si="5"/>
        <v>0</v>
      </c>
      <c r="T26" s="235">
        <f t="shared" si="5"/>
        <v>0</v>
      </c>
      <c r="U26" s="235">
        <f t="shared" si="5"/>
        <v>0</v>
      </c>
      <c r="V26" s="235">
        <f t="shared" si="5"/>
        <v>0</v>
      </c>
      <c r="W26" s="235">
        <f t="shared" si="5"/>
        <v>0</v>
      </c>
      <c r="X26" s="235">
        <f t="shared" si="5"/>
        <v>0</v>
      </c>
      <c r="Y26" s="235">
        <f t="shared" si="5"/>
        <v>0</v>
      </c>
      <c r="Z26" s="235">
        <f t="shared" si="5"/>
        <v>0</v>
      </c>
      <c r="AA26" s="235">
        <f t="shared" si="5"/>
        <v>0</v>
      </c>
      <c r="AB26" s="235">
        <f t="shared" si="5"/>
        <v>0</v>
      </c>
      <c r="AC26" s="235">
        <f t="shared" si="5"/>
        <v>0</v>
      </c>
      <c r="AD26" s="235">
        <f t="shared" si="5"/>
        <v>0</v>
      </c>
      <c r="AE26" s="235">
        <f t="shared" si="5"/>
        <v>0</v>
      </c>
      <c r="AF26" s="235">
        <f t="shared" si="5"/>
        <v>0</v>
      </c>
      <c r="AG26" s="235">
        <f t="shared" si="5"/>
        <v>0</v>
      </c>
      <c r="AH26" s="235">
        <f t="shared" si="5"/>
        <v>0</v>
      </c>
      <c r="AI26" s="235">
        <f t="shared" si="5"/>
        <v>0</v>
      </c>
      <c r="AJ26" s="235">
        <f t="shared" ref="AJ26:BK26" si="6">SUM(AJ27:AJ30)</f>
        <v>0</v>
      </c>
      <c r="AK26" s="235">
        <f t="shared" si="6"/>
        <v>0</v>
      </c>
      <c r="AL26" s="235">
        <f t="shared" si="6"/>
        <v>0</v>
      </c>
      <c r="AM26" s="235">
        <f t="shared" si="6"/>
        <v>0</v>
      </c>
      <c r="AN26" s="235">
        <f t="shared" si="6"/>
        <v>0</v>
      </c>
      <c r="AO26" s="235">
        <f t="shared" si="6"/>
        <v>0</v>
      </c>
      <c r="AP26" s="235">
        <f t="shared" si="6"/>
        <v>0</v>
      </c>
      <c r="AQ26" s="235">
        <f t="shared" si="6"/>
        <v>0</v>
      </c>
      <c r="AR26" s="235">
        <f t="shared" si="6"/>
        <v>0</v>
      </c>
      <c r="AS26" s="235">
        <f t="shared" si="6"/>
        <v>0</v>
      </c>
      <c r="AT26" s="235">
        <f t="shared" si="6"/>
        <v>0</v>
      </c>
      <c r="AU26" s="235">
        <f t="shared" si="6"/>
        <v>0</v>
      </c>
      <c r="AV26" s="235">
        <f t="shared" si="6"/>
        <v>0</v>
      </c>
      <c r="AW26" s="235">
        <f t="shared" si="6"/>
        <v>0</v>
      </c>
      <c r="AX26" s="235">
        <f t="shared" si="6"/>
        <v>0</v>
      </c>
      <c r="AY26" s="235">
        <f t="shared" si="6"/>
        <v>0</v>
      </c>
      <c r="AZ26" s="235">
        <f t="shared" si="6"/>
        <v>0</v>
      </c>
      <c r="BA26" s="235">
        <f t="shared" si="6"/>
        <v>0</v>
      </c>
      <c r="BB26" s="235">
        <f t="shared" si="6"/>
        <v>0</v>
      </c>
      <c r="BC26" s="235">
        <f t="shared" si="6"/>
        <v>0</v>
      </c>
      <c r="BD26" s="235">
        <f t="shared" si="6"/>
        <v>0</v>
      </c>
      <c r="BE26" s="235">
        <f t="shared" si="6"/>
        <v>0</v>
      </c>
      <c r="BF26" s="235">
        <f t="shared" si="6"/>
        <v>0</v>
      </c>
      <c r="BG26" s="235">
        <f t="shared" si="6"/>
        <v>0</v>
      </c>
      <c r="BH26" s="235">
        <f t="shared" si="6"/>
        <v>0</v>
      </c>
      <c r="BI26" s="235">
        <f t="shared" si="6"/>
        <v>0</v>
      </c>
      <c r="BJ26" s="235">
        <f t="shared" si="6"/>
        <v>0</v>
      </c>
      <c r="BK26" s="235">
        <f t="shared" si="6"/>
        <v>0</v>
      </c>
      <c r="BL26" s="96"/>
    </row>
    <row r="27" spans="2:64" s="54" customFormat="1">
      <c r="B27" s="90"/>
      <c r="C27" s="246" t="s">
        <v>216</v>
      </c>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96"/>
    </row>
    <row r="28" spans="2:64" s="54" customFormat="1">
      <c r="B28" s="90"/>
      <c r="C28" s="246" t="s">
        <v>205</v>
      </c>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96"/>
    </row>
    <row r="29" spans="2:64" s="54" customFormat="1">
      <c r="B29" s="90"/>
      <c r="C29" s="246" t="s">
        <v>206</v>
      </c>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96"/>
    </row>
    <row r="30" spans="2:64" s="54" customFormat="1">
      <c r="B30" s="90"/>
      <c r="C30" s="246" t="s">
        <v>207</v>
      </c>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96"/>
    </row>
    <row r="31" spans="2:64" s="54" customFormat="1">
      <c r="B31" s="90"/>
      <c r="C31" s="240" t="s">
        <v>217</v>
      </c>
      <c r="D31" s="235">
        <f t="shared" ref="D31:BK31" si="7">SUM(D32:D35)</f>
        <v>0</v>
      </c>
      <c r="E31" s="235">
        <f t="shared" si="7"/>
        <v>0</v>
      </c>
      <c r="F31" s="235">
        <f t="shared" si="7"/>
        <v>0</v>
      </c>
      <c r="G31" s="235">
        <f t="shared" si="7"/>
        <v>0</v>
      </c>
      <c r="H31" s="235">
        <f t="shared" si="7"/>
        <v>0</v>
      </c>
      <c r="I31" s="235">
        <f t="shared" si="7"/>
        <v>0</v>
      </c>
      <c r="J31" s="235">
        <f t="shared" si="7"/>
        <v>0</v>
      </c>
      <c r="K31" s="235">
        <f t="shared" si="7"/>
        <v>0</v>
      </c>
      <c r="L31" s="235">
        <f t="shared" si="7"/>
        <v>0</v>
      </c>
      <c r="M31" s="235">
        <f t="shared" si="7"/>
        <v>0</v>
      </c>
      <c r="N31" s="235">
        <f t="shared" si="7"/>
        <v>0</v>
      </c>
      <c r="O31" s="235">
        <f t="shared" si="7"/>
        <v>0</v>
      </c>
      <c r="P31" s="235">
        <f t="shared" si="7"/>
        <v>0</v>
      </c>
      <c r="Q31" s="235">
        <f t="shared" si="7"/>
        <v>0</v>
      </c>
      <c r="R31" s="235">
        <f t="shared" si="7"/>
        <v>0</v>
      </c>
      <c r="S31" s="235">
        <f t="shared" si="7"/>
        <v>0</v>
      </c>
      <c r="T31" s="235">
        <f t="shared" si="7"/>
        <v>0</v>
      </c>
      <c r="U31" s="235">
        <f t="shared" si="7"/>
        <v>0</v>
      </c>
      <c r="V31" s="235">
        <f t="shared" si="7"/>
        <v>0</v>
      </c>
      <c r="W31" s="235">
        <f t="shared" si="7"/>
        <v>0</v>
      </c>
      <c r="X31" s="235">
        <f t="shared" si="7"/>
        <v>0</v>
      </c>
      <c r="Y31" s="235">
        <f t="shared" si="7"/>
        <v>0</v>
      </c>
      <c r="Z31" s="235">
        <f t="shared" si="7"/>
        <v>0</v>
      </c>
      <c r="AA31" s="235">
        <f t="shared" si="7"/>
        <v>0</v>
      </c>
      <c r="AB31" s="235">
        <f t="shared" si="7"/>
        <v>0</v>
      </c>
      <c r="AC31" s="235">
        <f t="shared" si="7"/>
        <v>0</v>
      </c>
      <c r="AD31" s="235">
        <f t="shared" si="7"/>
        <v>0</v>
      </c>
      <c r="AE31" s="235">
        <f t="shared" si="7"/>
        <v>0</v>
      </c>
      <c r="AF31" s="235">
        <f t="shared" si="7"/>
        <v>0</v>
      </c>
      <c r="AG31" s="235">
        <f t="shared" si="7"/>
        <v>0</v>
      </c>
      <c r="AH31" s="235">
        <f t="shared" si="7"/>
        <v>0</v>
      </c>
      <c r="AI31" s="235">
        <f t="shared" si="7"/>
        <v>0</v>
      </c>
      <c r="AJ31" s="235">
        <f t="shared" si="7"/>
        <v>0</v>
      </c>
      <c r="AK31" s="235">
        <f t="shared" si="7"/>
        <v>0</v>
      </c>
      <c r="AL31" s="235">
        <f t="shared" si="7"/>
        <v>0</v>
      </c>
      <c r="AM31" s="235">
        <f t="shared" si="7"/>
        <v>0</v>
      </c>
      <c r="AN31" s="235">
        <f t="shared" si="7"/>
        <v>0</v>
      </c>
      <c r="AO31" s="235">
        <f t="shared" si="7"/>
        <v>0</v>
      </c>
      <c r="AP31" s="235">
        <f t="shared" si="7"/>
        <v>0</v>
      </c>
      <c r="AQ31" s="235">
        <f t="shared" si="7"/>
        <v>0</v>
      </c>
      <c r="AR31" s="235">
        <f t="shared" si="7"/>
        <v>0</v>
      </c>
      <c r="AS31" s="235">
        <f t="shared" si="7"/>
        <v>0</v>
      </c>
      <c r="AT31" s="235">
        <f t="shared" si="7"/>
        <v>0</v>
      </c>
      <c r="AU31" s="235">
        <f t="shared" si="7"/>
        <v>0</v>
      </c>
      <c r="AV31" s="235">
        <f t="shared" si="7"/>
        <v>0</v>
      </c>
      <c r="AW31" s="235">
        <f t="shared" si="7"/>
        <v>0</v>
      </c>
      <c r="AX31" s="235">
        <f t="shared" si="7"/>
        <v>0</v>
      </c>
      <c r="AY31" s="235">
        <f t="shared" si="7"/>
        <v>0</v>
      </c>
      <c r="AZ31" s="235">
        <f t="shared" si="7"/>
        <v>0</v>
      </c>
      <c r="BA31" s="235">
        <f t="shared" si="7"/>
        <v>0</v>
      </c>
      <c r="BB31" s="235">
        <f t="shared" si="7"/>
        <v>0</v>
      </c>
      <c r="BC31" s="235">
        <f t="shared" si="7"/>
        <v>0</v>
      </c>
      <c r="BD31" s="235">
        <f t="shared" si="7"/>
        <v>0</v>
      </c>
      <c r="BE31" s="235">
        <f t="shared" si="7"/>
        <v>0</v>
      </c>
      <c r="BF31" s="235">
        <f t="shared" si="7"/>
        <v>0</v>
      </c>
      <c r="BG31" s="235">
        <f t="shared" si="7"/>
        <v>0</v>
      </c>
      <c r="BH31" s="235">
        <f t="shared" si="7"/>
        <v>0</v>
      </c>
      <c r="BI31" s="235">
        <f t="shared" si="7"/>
        <v>0</v>
      </c>
      <c r="BJ31" s="235">
        <f t="shared" si="7"/>
        <v>0</v>
      </c>
      <c r="BK31" s="235">
        <f t="shared" si="7"/>
        <v>0</v>
      </c>
      <c r="BL31" s="96"/>
    </row>
    <row r="32" spans="2:64" s="54" customFormat="1">
      <c r="B32" s="90"/>
      <c r="C32" s="246" t="s">
        <v>218</v>
      </c>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96"/>
    </row>
    <row r="33" spans="2:64" s="54" customFormat="1">
      <c r="B33" s="90"/>
      <c r="C33" s="246" t="s">
        <v>219</v>
      </c>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96"/>
    </row>
    <row r="34" spans="2:64" s="54" customFormat="1">
      <c r="B34" s="90"/>
      <c r="C34" s="246" t="s">
        <v>220</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96"/>
    </row>
    <row r="35" spans="2:64" s="54" customFormat="1">
      <c r="B35" s="90"/>
      <c r="C35" s="246" t="s">
        <v>221</v>
      </c>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96"/>
    </row>
    <row r="36" spans="2:64" s="25" customFormat="1">
      <c r="B36" s="90"/>
      <c r="C36" s="147"/>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96"/>
    </row>
    <row r="37" spans="2:64" s="54" customFormat="1">
      <c r="B37" s="90"/>
      <c r="C37" s="34" t="s">
        <v>120</v>
      </c>
      <c r="D37" s="38">
        <f>SUM(D14:D16)+SUM(D18:D20)+D21+D26+D31</f>
        <v>0</v>
      </c>
      <c r="E37" s="38">
        <f t="shared" ref="E37:BK37" si="8">SUM(E14:E16)+SUM(E18:E20)+E21+E26+E31</f>
        <v>450</v>
      </c>
      <c r="F37" s="38">
        <f t="shared" si="8"/>
        <v>450</v>
      </c>
      <c r="G37" s="38">
        <f t="shared" si="8"/>
        <v>450</v>
      </c>
      <c r="H37" s="38">
        <f t="shared" si="8"/>
        <v>450</v>
      </c>
      <c r="I37" s="38">
        <f t="shared" si="8"/>
        <v>450</v>
      </c>
      <c r="J37" s="38">
        <f t="shared" si="8"/>
        <v>450</v>
      </c>
      <c r="K37" s="38">
        <f t="shared" si="8"/>
        <v>450</v>
      </c>
      <c r="L37" s="38">
        <f t="shared" si="8"/>
        <v>450</v>
      </c>
      <c r="M37" s="38">
        <f t="shared" si="8"/>
        <v>450</v>
      </c>
      <c r="N37" s="38">
        <f t="shared" si="8"/>
        <v>450</v>
      </c>
      <c r="O37" s="38">
        <f t="shared" si="8"/>
        <v>450</v>
      </c>
      <c r="P37" s="38">
        <f t="shared" si="8"/>
        <v>450</v>
      </c>
      <c r="Q37" s="38">
        <f t="shared" si="8"/>
        <v>450</v>
      </c>
      <c r="R37" s="38">
        <f t="shared" si="8"/>
        <v>450</v>
      </c>
      <c r="S37" s="38">
        <f t="shared" si="8"/>
        <v>450</v>
      </c>
      <c r="T37" s="38">
        <f t="shared" si="8"/>
        <v>450</v>
      </c>
      <c r="U37" s="38">
        <f t="shared" si="8"/>
        <v>450</v>
      </c>
      <c r="V37" s="38">
        <f t="shared" si="8"/>
        <v>450</v>
      </c>
      <c r="W37" s="38">
        <f t="shared" si="8"/>
        <v>450</v>
      </c>
      <c r="X37" s="38">
        <f t="shared" si="8"/>
        <v>450</v>
      </c>
      <c r="Y37" s="38">
        <f t="shared" si="8"/>
        <v>450</v>
      </c>
      <c r="Z37" s="38">
        <f t="shared" si="8"/>
        <v>450</v>
      </c>
      <c r="AA37" s="38">
        <f t="shared" si="8"/>
        <v>450</v>
      </c>
      <c r="AB37" s="38">
        <f t="shared" si="8"/>
        <v>450</v>
      </c>
      <c r="AC37" s="38">
        <f t="shared" si="8"/>
        <v>450</v>
      </c>
      <c r="AD37" s="38">
        <f t="shared" si="8"/>
        <v>450</v>
      </c>
      <c r="AE37" s="38">
        <f t="shared" si="8"/>
        <v>450</v>
      </c>
      <c r="AF37" s="38">
        <f t="shared" si="8"/>
        <v>450</v>
      </c>
      <c r="AG37" s="38">
        <f t="shared" si="8"/>
        <v>450</v>
      </c>
      <c r="AH37" s="38">
        <f t="shared" si="8"/>
        <v>450</v>
      </c>
      <c r="AI37" s="38">
        <f t="shared" si="8"/>
        <v>450</v>
      </c>
      <c r="AJ37" s="38">
        <f t="shared" si="8"/>
        <v>450</v>
      </c>
      <c r="AK37" s="38">
        <f t="shared" si="8"/>
        <v>450</v>
      </c>
      <c r="AL37" s="38">
        <f t="shared" si="8"/>
        <v>450</v>
      </c>
      <c r="AM37" s="38">
        <f t="shared" si="8"/>
        <v>450</v>
      </c>
      <c r="AN37" s="38">
        <f t="shared" si="8"/>
        <v>450</v>
      </c>
      <c r="AO37" s="38">
        <f t="shared" si="8"/>
        <v>450</v>
      </c>
      <c r="AP37" s="38">
        <f t="shared" si="8"/>
        <v>450</v>
      </c>
      <c r="AQ37" s="38">
        <f t="shared" si="8"/>
        <v>450</v>
      </c>
      <c r="AR37" s="38">
        <f t="shared" si="8"/>
        <v>450</v>
      </c>
      <c r="AS37" s="38">
        <f t="shared" si="8"/>
        <v>450</v>
      </c>
      <c r="AT37" s="38">
        <f t="shared" si="8"/>
        <v>450</v>
      </c>
      <c r="AU37" s="38">
        <f t="shared" si="8"/>
        <v>450</v>
      </c>
      <c r="AV37" s="38">
        <f t="shared" si="8"/>
        <v>450</v>
      </c>
      <c r="AW37" s="38">
        <f t="shared" si="8"/>
        <v>450</v>
      </c>
      <c r="AX37" s="38">
        <f t="shared" si="8"/>
        <v>450</v>
      </c>
      <c r="AY37" s="38">
        <f t="shared" si="8"/>
        <v>450</v>
      </c>
      <c r="AZ37" s="38">
        <f t="shared" si="8"/>
        <v>450</v>
      </c>
      <c r="BA37" s="38">
        <f t="shared" si="8"/>
        <v>450</v>
      </c>
      <c r="BB37" s="38">
        <f t="shared" si="8"/>
        <v>450</v>
      </c>
      <c r="BC37" s="38">
        <f t="shared" si="8"/>
        <v>450</v>
      </c>
      <c r="BD37" s="38">
        <f t="shared" si="8"/>
        <v>450</v>
      </c>
      <c r="BE37" s="38">
        <f t="shared" si="8"/>
        <v>450</v>
      </c>
      <c r="BF37" s="38">
        <f t="shared" si="8"/>
        <v>450</v>
      </c>
      <c r="BG37" s="38">
        <f t="shared" si="8"/>
        <v>450</v>
      </c>
      <c r="BH37" s="38">
        <f t="shared" si="8"/>
        <v>450</v>
      </c>
      <c r="BI37" s="38">
        <f t="shared" si="8"/>
        <v>450</v>
      </c>
      <c r="BJ37" s="38">
        <f t="shared" si="8"/>
        <v>450</v>
      </c>
      <c r="BK37" s="38">
        <f t="shared" si="8"/>
        <v>450</v>
      </c>
      <c r="BL37" s="96"/>
    </row>
    <row r="38" spans="2:64">
      <c r="B38" s="90"/>
      <c r="C38" s="94"/>
      <c r="D38" s="94"/>
      <c r="E38" s="151"/>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6"/>
    </row>
    <row r="39" spans="2:64">
      <c r="B39" s="90"/>
      <c r="C39" s="355" t="s">
        <v>60</v>
      </c>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56"/>
      <c r="BF39" s="356"/>
      <c r="BG39" s="356"/>
      <c r="BH39" s="356"/>
      <c r="BI39" s="356"/>
      <c r="BJ39" s="356"/>
      <c r="BK39" s="357"/>
      <c r="BL39" s="96"/>
    </row>
    <row r="40" spans="2:64">
      <c r="B40" s="90"/>
      <c r="C40" s="35" t="s">
        <v>57</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7"/>
      <c r="BL40" s="96"/>
    </row>
    <row r="41" spans="2:64">
      <c r="B41" s="90"/>
      <c r="C41" s="240" t="s">
        <v>104</v>
      </c>
      <c r="D41" s="241">
        <f>'Charges variables'!D18</f>
        <v>0</v>
      </c>
      <c r="E41" s="241">
        <f>'Charges variables'!E18</f>
        <v>0</v>
      </c>
      <c r="F41" s="241">
        <f>'Charges variables'!F18</f>
        <v>0</v>
      </c>
      <c r="G41" s="241">
        <f>'Charges variables'!G18</f>
        <v>0</v>
      </c>
      <c r="H41" s="241">
        <f>'Charges variables'!H18</f>
        <v>0</v>
      </c>
      <c r="I41" s="241">
        <f>'Charges variables'!I18</f>
        <v>0</v>
      </c>
      <c r="J41" s="241">
        <f>'Charges variables'!J18</f>
        <v>0</v>
      </c>
      <c r="K41" s="241">
        <f>'Charges variables'!K18</f>
        <v>0</v>
      </c>
      <c r="L41" s="241">
        <f>'Charges variables'!L18</f>
        <v>0</v>
      </c>
      <c r="M41" s="241">
        <f>'Charges variables'!M18</f>
        <v>0</v>
      </c>
      <c r="N41" s="241">
        <f>'Charges variables'!N18</f>
        <v>0</v>
      </c>
      <c r="O41" s="241">
        <f>'Charges variables'!O18</f>
        <v>0</v>
      </c>
      <c r="P41" s="241">
        <f>'Charges variables'!P18</f>
        <v>0</v>
      </c>
      <c r="Q41" s="241">
        <f>'Charges variables'!Q18</f>
        <v>0</v>
      </c>
      <c r="R41" s="241">
        <f>'Charges variables'!R18</f>
        <v>0</v>
      </c>
      <c r="S41" s="241">
        <f>'Charges variables'!S18</f>
        <v>0</v>
      </c>
      <c r="T41" s="241">
        <f>'Charges variables'!T18</f>
        <v>0</v>
      </c>
      <c r="U41" s="241">
        <f>'Charges variables'!U18</f>
        <v>0</v>
      </c>
      <c r="V41" s="241">
        <f>'Charges variables'!V18</f>
        <v>0</v>
      </c>
      <c r="W41" s="241">
        <f>'Charges variables'!W18</f>
        <v>0</v>
      </c>
      <c r="X41" s="241">
        <f>'Charges variables'!X18</f>
        <v>0</v>
      </c>
      <c r="Y41" s="241">
        <f>'Charges variables'!Y18</f>
        <v>0</v>
      </c>
      <c r="Z41" s="241">
        <f>'Charges variables'!Z18</f>
        <v>0</v>
      </c>
      <c r="AA41" s="241">
        <f>'Charges variables'!AA18</f>
        <v>0</v>
      </c>
      <c r="AB41" s="241">
        <f>'Charges variables'!AB18</f>
        <v>0</v>
      </c>
      <c r="AC41" s="241">
        <f>'Charges variables'!AC18</f>
        <v>0</v>
      </c>
      <c r="AD41" s="241">
        <f>'Charges variables'!AD18</f>
        <v>0</v>
      </c>
      <c r="AE41" s="241">
        <f>'Charges variables'!AE18</f>
        <v>0</v>
      </c>
      <c r="AF41" s="241">
        <f>'Charges variables'!AF18</f>
        <v>0</v>
      </c>
      <c r="AG41" s="241">
        <f>'Charges variables'!AG18</f>
        <v>0</v>
      </c>
      <c r="AH41" s="241">
        <f>'Charges variables'!AH18</f>
        <v>0</v>
      </c>
      <c r="AI41" s="241">
        <f>'Charges variables'!AI18</f>
        <v>0</v>
      </c>
      <c r="AJ41" s="241">
        <f>'Charges variables'!AJ18</f>
        <v>0</v>
      </c>
      <c r="AK41" s="241">
        <f>'Charges variables'!AK18</f>
        <v>0</v>
      </c>
      <c r="AL41" s="241">
        <f>'Charges variables'!AL18</f>
        <v>0</v>
      </c>
      <c r="AM41" s="241">
        <f>'Charges variables'!AM18</f>
        <v>0</v>
      </c>
      <c r="AN41" s="241">
        <f>'Charges variables'!AN18</f>
        <v>0</v>
      </c>
      <c r="AO41" s="241">
        <f>'Charges variables'!AO18</f>
        <v>0</v>
      </c>
      <c r="AP41" s="241">
        <f>'Charges variables'!AP18</f>
        <v>0</v>
      </c>
      <c r="AQ41" s="241">
        <f>'Charges variables'!AQ18</f>
        <v>0</v>
      </c>
      <c r="AR41" s="241">
        <f>'Charges variables'!AR18</f>
        <v>0</v>
      </c>
      <c r="AS41" s="241">
        <f>'Charges variables'!AS18</f>
        <v>0</v>
      </c>
      <c r="AT41" s="241">
        <f>'Charges variables'!AT18</f>
        <v>0</v>
      </c>
      <c r="AU41" s="241">
        <f>'Charges variables'!AU18</f>
        <v>0</v>
      </c>
      <c r="AV41" s="241">
        <f>'Charges variables'!AV18</f>
        <v>0</v>
      </c>
      <c r="AW41" s="241">
        <f>'Charges variables'!AW18</f>
        <v>0</v>
      </c>
      <c r="AX41" s="241">
        <f>'Charges variables'!AX18</f>
        <v>0</v>
      </c>
      <c r="AY41" s="241">
        <f>'Charges variables'!AY18</f>
        <v>0</v>
      </c>
      <c r="AZ41" s="241">
        <f>'Charges variables'!AZ18</f>
        <v>0</v>
      </c>
      <c r="BA41" s="241">
        <f>'Charges variables'!BA18</f>
        <v>0</v>
      </c>
      <c r="BB41" s="241">
        <f>'Charges variables'!BB18</f>
        <v>0</v>
      </c>
      <c r="BC41" s="241">
        <f>'Charges variables'!BC18</f>
        <v>0</v>
      </c>
      <c r="BD41" s="241">
        <f>'Charges variables'!BD18</f>
        <v>0</v>
      </c>
      <c r="BE41" s="241">
        <f>'Charges variables'!BE18</f>
        <v>0</v>
      </c>
      <c r="BF41" s="241">
        <f>'Charges variables'!BF18</f>
        <v>0</v>
      </c>
      <c r="BG41" s="241">
        <f>'Charges variables'!BG18</f>
        <v>0</v>
      </c>
      <c r="BH41" s="241">
        <f>'Charges variables'!BH18</f>
        <v>0</v>
      </c>
      <c r="BI41" s="241">
        <f>'Charges variables'!BI18</f>
        <v>0</v>
      </c>
      <c r="BJ41" s="241">
        <f>'Charges variables'!BJ18</f>
        <v>0</v>
      </c>
      <c r="BK41" s="241">
        <f>'Charges variables'!BK18</f>
        <v>0</v>
      </c>
      <c r="BL41" s="96"/>
    </row>
    <row r="42" spans="2:64">
      <c r="B42" s="90"/>
      <c r="C42" s="240" t="s">
        <v>62</v>
      </c>
      <c r="D42" s="241">
        <f>'Charges externes'!J29</f>
        <v>2250</v>
      </c>
      <c r="E42" s="241">
        <f>'Charges externes'!K29</f>
        <v>2250</v>
      </c>
      <c r="F42" s="241">
        <f>'Charges externes'!L29</f>
        <v>2250</v>
      </c>
      <c r="G42" s="241">
        <f>'Charges externes'!M29</f>
        <v>2250</v>
      </c>
      <c r="H42" s="241">
        <f>'Charges externes'!N29</f>
        <v>2250</v>
      </c>
      <c r="I42" s="241">
        <f>'Charges externes'!O29</f>
        <v>2250</v>
      </c>
      <c r="J42" s="241">
        <f>'Charges externes'!P29</f>
        <v>2250</v>
      </c>
      <c r="K42" s="241">
        <f>'Charges externes'!Q29</f>
        <v>2250</v>
      </c>
      <c r="L42" s="241">
        <f>'Charges externes'!R29</f>
        <v>2250</v>
      </c>
      <c r="M42" s="241">
        <f>'Charges externes'!S29</f>
        <v>2250</v>
      </c>
      <c r="N42" s="241">
        <f>'Charges externes'!T29</f>
        <v>2250</v>
      </c>
      <c r="O42" s="241">
        <f>'Charges externes'!U29</f>
        <v>2250</v>
      </c>
      <c r="P42" s="241">
        <f>'Charges externes'!V29</f>
        <v>2250</v>
      </c>
      <c r="Q42" s="241">
        <f>'Charges externes'!W29</f>
        <v>2250</v>
      </c>
      <c r="R42" s="241">
        <f>'Charges externes'!X29</f>
        <v>2250</v>
      </c>
      <c r="S42" s="241">
        <f>'Charges externes'!Y29</f>
        <v>2250</v>
      </c>
      <c r="T42" s="241">
        <f>'Charges externes'!Z29</f>
        <v>2250</v>
      </c>
      <c r="U42" s="241">
        <f>'Charges externes'!AA29</f>
        <v>2250</v>
      </c>
      <c r="V42" s="241">
        <f>'Charges externes'!AB29</f>
        <v>2250</v>
      </c>
      <c r="W42" s="241">
        <f>'Charges externes'!AC29</f>
        <v>2250</v>
      </c>
      <c r="X42" s="241">
        <f>'Charges externes'!AD29</f>
        <v>2250</v>
      </c>
      <c r="Y42" s="241">
        <f>'Charges externes'!AE29</f>
        <v>2250</v>
      </c>
      <c r="Z42" s="241">
        <f>'Charges externes'!AF29</f>
        <v>2250</v>
      </c>
      <c r="AA42" s="241">
        <f>'Charges externes'!AG29</f>
        <v>2250</v>
      </c>
      <c r="AB42" s="241">
        <f>'Charges externes'!AH29</f>
        <v>2250</v>
      </c>
      <c r="AC42" s="241">
        <f>'Charges externes'!AI29</f>
        <v>2250</v>
      </c>
      <c r="AD42" s="241">
        <f>'Charges externes'!AJ29</f>
        <v>2250</v>
      </c>
      <c r="AE42" s="241">
        <f>'Charges externes'!AK29</f>
        <v>2250</v>
      </c>
      <c r="AF42" s="241">
        <f>'Charges externes'!AL29</f>
        <v>2250</v>
      </c>
      <c r="AG42" s="241">
        <f>'Charges externes'!AM29</f>
        <v>2250</v>
      </c>
      <c r="AH42" s="241">
        <f>'Charges externes'!AN29</f>
        <v>2250</v>
      </c>
      <c r="AI42" s="241">
        <f>'Charges externes'!AO29</f>
        <v>2250</v>
      </c>
      <c r="AJ42" s="241">
        <f>'Charges externes'!AP29</f>
        <v>2250</v>
      </c>
      <c r="AK42" s="241">
        <f>'Charges externes'!AQ29</f>
        <v>2250</v>
      </c>
      <c r="AL42" s="241">
        <f>'Charges externes'!AR29</f>
        <v>2250</v>
      </c>
      <c r="AM42" s="241">
        <f>'Charges externes'!AS29</f>
        <v>2250</v>
      </c>
      <c r="AN42" s="241">
        <f>'Charges externes'!AT29</f>
        <v>2250</v>
      </c>
      <c r="AO42" s="241">
        <f>'Charges externes'!AU29</f>
        <v>2250</v>
      </c>
      <c r="AP42" s="241">
        <f>'Charges externes'!AV29</f>
        <v>2250</v>
      </c>
      <c r="AQ42" s="241">
        <f>'Charges externes'!AW29</f>
        <v>2250</v>
      </c>
      <c r="AR42" s="241">
        <f>'Charges externes'!AX29</f>
        <v>2250</v>
      </c>
      <c r="AS42" s="241">
        <f>'Charges externes'!AY29</f>
        <v>2250</v>
      </c>
      <c r="AT42" s="241">
        <f>'Charges externes'!AZ29</f>
        <v>2250</v>
      </c>
      <c r="AU42" s="241">
        <f>'Charges externes'!BA29</f>
        <v>2250</v>
      </c>
      <c r="AV42" s="241">
        <f>'Charges externes'!BB29</f>
        <v>2250</v>
      </c>
      <c r="AW42" s="241">
        <f>'Charges externes'!BC29</f>
        <v>2250</v>
      </c>
      <c r="AX42" s="241">
        <f>'Charges externes'!BD29</f>
        <v>2250</v>
      </c>
      <c r="AY42" s="241">
        <f>'Charges externes'!BE29</f>
        <v>2250</v>
      </c>
      <c r="AZ42" s="241">
        <f>'Charges externes'!BF29</f>
        <v>2250</v>
      </c>
      <c r="BA42" s="241">
        <f>'Charges externes'!BG29</f>
        <v>2250</v>
      </c>
      <c r="BB42" s="241">
        <f>'Charges externes'!BH29</f>
        <v>2250</v>
      </c>
      <c r="BC42" s="241">
        <f>'Charges externes'!BI29</f>
        <v>2250</v>
      </c>
      <c r="BD42" s="241">
        <f>'Charges externes'!BJ29</f>
        <v>2250</v>
      </c>
      <c r="BE42" s="241">
        <f>'Charges externes'!BK29</f>
        <v>2250</v>
      </c>
      <c r="BF42" s="241">
        <f>'Charges externes'!BL29</f>
        <v>2250</v>
      </c>
      <c r="BG42" s="241">
        <f>'Charges externes'!BM29</f>
        <v>2250</v>
      </c>
      <c r="BH42" s="241">
        <f>'Charges externes'!BN29</f>
        <v>2250</v>
      </c>
      <c r="BI42" s="241">
        <f>'Charges externes'!BO29</f>
        <v>2250</v>
      </c>
      <c r="BJ42" s="241">
        <f>'Charges externes'!BP29</f>
        <v>2250</v>
      </c>
      <c r="BK42" s="241">
        <f>'Charges externes'!BQ29</f>
        <v>2250</v>
      </c>
      <c r="BL42" s="96"/>
    </row>
    <row r="43" spans="2:64">
      <c r="B43" s="90"/>
      <c r="C43" s="240" t="s">
        <v>61</v>
      </c>
      <c r="D43" s="241">
        <f>TVA!D20</f>
        <v>450</v>
      </c>
      <c r="E43" s="241">
        <f>TVA!E20</f>
        <v>450</v>
      </c>
      <c r="F43" s="241">
        <f>TVA!F20</f>
        <v>450</v>
      </c>
      <c r="G43" s="241">
        <f>TVA!G20</f>
        <v>450</v>
      </c>
      <c r="H43" s="241">
        <f>TVA!H20</f>
        <v>450</v>
      </c>
      <c r="I43" s="241">
        <f>TVA!I20</f>
        <v>450</v>
      </c>
      <c r="J43" s="241">
        <f>TVA!J20</f>
        <v>450</v>
      </c>
      <c r="K43" s="241">
        <f>TVA!K20</f>
        <v>450</v>
      </c>
      <c r="L43" s="241">
        <f>TVA!L20</f>
        <v>450</v>
      </c>
      <c r="M43" s="241">
        <f>TVA!M20</f>
        <v>450</v>
      </c>
      <c r="N43" s="241">
        <f>TVA!N20</f>
        <v>450</v>
      </c>
      <c r="O43" s="241">
        <f>TVA!O20</f>
        <v>450</v>
      </c>
      <c r="P43" s="241">
        <f>TVA!P20</f>
        <v>450</v>
      </c>
      <c r="Q43" s="241">
        <f>TVA!Q20</f>
        <v>450</v>
      </c>
      <c r="R43" s="241">
        <f>TVA!R20</f>
        <v>450</v>
      </c>
      <c r="S43" s="241">
        <f>TVA!S20</f>
        <v>450</v>
      </c>
      <c r="T43" s="241">
        <f>TVA!T20</f>
        <v>450</v>
      </c>
      <c r="U43" s="241">
        <f>TVA!U20</f>
        <v>450</v>
      </c>
      <c r="V43" s="241">
        <f>TVA!V20</f>
        <v>450</v>
      </c>
      <c r="W43" s="241">
        <f>TVA!W20</f>
        <v>450</v>
      </c>
      <c r="X43" s="241">
        <f>TVA!X20</f>
        <v>450</v>
      </c>
      <c r="Y43" s="241">
        <f>TVA!Y20</f>
        <v>450</v>
      </c>
      <c r="Z43" s="241">
        <f>TVA!Z20</f>
        <v>450</v>
      </c>
      <c r="AA43" s="241">
        <f>TVA!AA20</f>
        <v>450</v>
      </c>
      <c r="AB43" s="241">
        <f>TVA!AB20</f>
        <v>450</v>
      </c>
      <c r="AC43" s="241">
        <f>TVA!AC20</f>
        <v>450</v>
      </c>
      <c r="AD43" s="241">
        <f>TVA!AD20</f>
        <v>450</v>
      </c>
      <c r="AE43" s="241">
        <f>TVA!AE20</f>
        <v>450</v>
      </c>
      <c r="AF43" s="241">
        <f>TVA!AF20</f>
        <v>450</v>
      </c>
      <c r="AG43" s="241">
        <f>TVA!AG20</f>
        <v>450</v>
      </c>
      <c r="AH43" s="241">
        <f>TVA!AH20</f>
        <v>450</v>
      </c>
      <c r="AI43" s="241">
        <f>TVA!AI20</f>
        <v>450</v>
      </c>
      <c r="AJ43" s="241">
        <f>TVA!AJ20</f>
        <v>450</v>
      </c>
      <c r="AK43" s="241">
        <f>TVA!AK20</f>
        <v>450</v>
      </c>
      <c r="AL43" s="241">
        <f>TVA!AL20</f>
        <v>450</v>
      </c>
      <c r="AM43" s="241">
        <f>TVA!AM20</f>
        <v>450</v>
      </c>
      <c r="AN43" s="241">
        <f>TVA!AN20</f>
        <v>450</v>
      </c>
      <c r="AO43" s="241">
        <f>TVA!AO20</f>
        <v>450</v>
      </c>
      <c r="AP43" s="241">
        <f>TVA!AP20</f>
        <v>450</v>
      </c>
      <c r="AQ43" s="241">
        <f>TVA!AQ20</f>
        <v>450</v>
      </c>
      <c r="AR43" s="241">
        <f>TVA!AR20</f>
        <v>450</v>
      </c>
      <c r="AS43" s="241">
        <f>TVA!AS20</f>
        <v>450</v>
      </c>
      <c r="AT43" s="241">
        <f>TVA!AT20</f>
        <v>450</v>
      </c>
      <c r="AU43" s="241">
        <f>TVA!AU20</f>
        <v>450</v>
      </c>
      <c r="AV43" s="241">
        <f>TVA!AV20</f>
        <v>450</v>
      </c>
      <c r="AW43" s="241">
        <f>TVA!AW20</f>
        <v>450</v>
      </c>
      <c r="AX43" s="241">
        <f>TVA!AX20</f>
        <v>450</v>
      </c>
      <c r="AY43" s="241">
        <f>TVA!AY20</f>
        <v>450</v>
      </c>
      <c r="AZ43" s="241">
        <f>TVA!AZ20</f>
        <v>450</v>
      </c>
      <c r="BA43" s="241">
        <f>TVA!BA20</f>
        <v>450</v>
      </c>
      <c r="BB43" s="241">
        <f>TVA!BB20</f>
        <v>450</v>
      </c>
      <c r="BC43" s="241">
        <f>TVA!BC20</f>
        <v>450</v>
      </c>
      <c r="BD43" s="241">
        <f>TVA!BD20</f>
        <v>450</v>
      </c>
      <c r="BE43" s="241">
        <f>TVA!BE20</f>
        <v>450</v>
      </c>
      <c r="BF43" s="241">
        <f>TVA!BF20</f>
        <v>450</v>
      </c>
      <c r="BG43" s="241">
        <f>TVA!BG20</f>
        <v>450</v>
      </c>
      <c r="BH43" s="241">
        <f>TVA!BH20</f>
        <v>450</v>
      </c>
      <c r="BI43" s="241">
        <f>TVA!BI20</f>
        <v>450</v>
      </c>
      <c r="BJ43" s="241">
        <f>TVA!BJ20</f>
        <v>450</v>
      </c>
      <c r="BK43" s="241">
        <f>TVA!BK20</f>
        <v>450</v>
      </c>
      <c r="BL43" s="96"/>
    </row>
    <row r="44" spans="2:64">
      <c r="B44" s="90"/>
      <c r="C44" s="240" t="s">
        <v>107</v>
      </c>
      <c r="D44" s="235"/>
      <c r="E44" s="235">
        <f>D15</f>
        <v>0</v>
      </c>
      <c r="F44" s="235">
        <f t="shared" ref="F44:BK44" si="9">E15</f>
        <v>0</v>
      </c>
      <c r="G44" s="235">
        <f t="shared" si="9"/>
        <v>0</v>
      </c>
      <c r="H44" s="235">
        <f t="shared" si="9"/>
        <v>0</v>
      </c>
      <c r="I44" s="235">
        <f t="shared" si="9"/>
        <v>0</v>
      </c>
      <c r="J44" s="235">
        <f t="shared" si="9"/>
        <v>0</v>
      </c>
      <c r="K44" s="235">
        <f t="shared" si="9"/>
        <v>0</v>
      </c>
      <c r="L44" s="235">
        <f t="shared" si="9"/>
        <v>0</v>
      </c>
      <c r="M44" s="235">
        <f t="shared" si="9"/>
        <v>0</v>
      </c>
      <c r="N44" s="235">
        <f t="shared" si="9"/>
        <v>0</v>
      </c>
      <c r="O44" s="235">
        <f t="shared" si="9"/>
        <v>0</v>
      </c>
      <c r="P44" s="235">
        <f t="shared" si="9"/>
        <v>0</v>
      </c>
      <c r="Q44" s="235">
        <f t="shared" si="9"/>
        <v>0</v>
      </c>
      <c r="R44" s="235">
        <f t="shared" si="9"/>
        <v>0</v>
      </c>
      <c r="S44" s="235">
        <f t="shared" si="9"/>
        <v>0</v>
      </c>
      <c r="T44" s="235">
        <f t="shared" si="9"/>
        <v>0</v>
      </c>
      <c r="U44" s="235">
        <f t="shared" si="9"/>
        <v>0</v>
      </c>
      <c r="V44" s="235">
        <f t="shared" si="9"/>
        <v>0</v>
      </c>
      <c r="W44" s="235">
        <f t="shared" si="9"/>
        <v>0</v>
      </c>
      <c r="X44" s="235">
        <f t="shared" si="9"/>
        <v>0</v>
      </c>
      <c r="Y44" s="235">
        <f t="shared" si="9"/>
        <v>0</v>
      </c>
      <c r="Z44" s="235">
        <f t="shared" si="9"/>
        <v>0</v>
      </c>
      <c r="AA44" s="235">
        <f t="shared" si="9"/>
        <v>0</v>
      </c>
      <c r="AB44" s="235">
        <f t="shared" si="9"/>
        <v>0</v>
      </c>
      <c r="AC44" s="235">
        <f t="shared" si="9"/>
        <v>0</v>
      </c>
      <c r="AD44" s="235">
        <f t="shared" si="9"/>
        <v>0</v>
      </c>
      <c r="AE44" s="235">
        <f t="shared" si="9"/>
        <v>0</v>
      </c>
      <c r="AF44" s="235">
        <f t="shared" si="9"/>
        <v>0</v>
      </c>
      <c r="AG44" s="235">
        <f t="shared" si="9"/>
        <v>0</v>
      </c>
      <c r="AH44" s="235">
        <f t="shared" si="9"/>
        <v>0</v>
      </c>
      <c r="AI44" s="235">
        <f t="shared" si="9"/>
        <v>0</v>
      </c>
      <c r="AJ44" s="235">
        <f t="shared" si="9"/>
        <v>0</v>
      </c>
      <c r="AK44" s="235">
        <f t="shared" si="9"/>
        <v>0</v>
      </c>
      <c r="AL44" s="235">
        <f t="shared" si="9"/>
        <v>0</v>
      </c>
      <c r="AM44" s="235">
        <f t="shared" si="9"/>
        <v>0</v>
      </c>
      <c r="AN44" s="235">
        <f t="shared" si="9"/>
        <v>0</v>
      </c>
      <c r="AO44" s="235">
        <f t="shared" si="9"/>
        <v>0</v>
      </c>
      <c r="AP44" s="235">
        <f t="shared" si="9"/>
        <v>0</v>
      </c>
      <c r="AQ44" s="235">
        <f t="shared" si="9"/>
        <v>0</v>
      </c>
      <c r="AR44" s="235">
        <f t="shared" si="9"/>
        <v>0</v>
      </c>
      <c r="AS44" s="235">
        <f t="shared" si="9"/>
        <v>0</v>
      </c>
      <c r="AT44" s="235">
        <f t="shared" si="9"/>
        <v>0</v>
      </c>
      <c r="AU44" s="235">
        <f t="shared" si="9"/>
        <v>0</v>
      </c>
      <c r="AV44" s="235">
        <f t="shared" si="9"/>
        <v>0</v>
      </c>
      <c r="AW44" s="235">
        <f t="shared" si="9"/>
        <v>0</v>
      </c>
      <c r="AX44" s="235">
        <f t="shared" si="9"/>
        <v>0</v>
      </c>
      <c r="AY44" s="235">
        <f t="shared" si="9"/>
        <v>0</v>
      </c>
      <c r="AZ44" s="235">
        <f t="shared" si="9"/>
        <v>0</v>
      </c>
      <c r="BA44" s="235">
        <f t="shared" si="9"/>
        <v>0</v>
      </c>
      <c r="BB44" s="235">
        <f t="shared" si="9"/>
        <v>0</v>
      </c>
      <c r="BC44" s="235">
        <f t="shared" si="9"/>
        <v>0</v>
      </c>
      <c r="BD44" s="235">
        <f t="shared" si="9"/>
        <v>0</v>
      </c>
      <c r="BE44" s="235">
        <f t="shared" si="9"/>
        <v>0</v>
      </c>
      <c r="BF44" s="235">
        <f t="shared" si="9"/>
        <v>0</v>
      </c>
      <c r="BG44" s="235">
        <f t="shared" si="9"/>
        <v>0</v>
      </c>
      <c r="BH44" s="235">
        <f t="shared" si="9"/>
        <v>0</v>
      </c>
      <c r="BI44" s="235">
        <f t="shared" si="9"/>
        <v>0</v>
      </c>
      <c r="BJ44" s="235">
        <f t="shared" si="9"/>
        <v>0</v>
      </c>
      <c r="BK44" s="235">
        <f t="shared" si="9"/>
        <v>0</v>
      </c>
      <c r="BL44" s="96"/>
    </row>
    <row r="45" spans="2:64">
      <c r="B45" s="90"/>
      <c r="C45" s="240" t="s">
        <v>63</v>
      </c>
      <c r="D45" s="241">
        <f>'Personnel - Calculs auto'!C56</f>
        <v>0</v>
      </c>
      <c r="E45" s="241">
        <f>'Personnel - Calculs auto'!D56</f>
        <v>0</v>
      </c>
      <c r="F45" s="241">
        <f>'Personnel - Calculs auto'!E56</f>
        <v>0</v>
      </c>
      <c r="G45" s="241">
        <f>'Personnel - Calculs auto'!F56</f>
        <v>0</v>
      </c>
      <c r="H45" s="241">
        <f>'Personnel - Calculs auto'!G56</f>
        <v>0</v>
      </c>
      <c r="I45" s="241">
        <f>'Personnel - Calculs auto'!H56</f>
        <v>0</v>
      </c>
      <c r="J45" s="241">
        <f>'Personnel - Calculs auto'!I56</f>
        <v>0</v>
      </c>
      <c r="K45" s="241">
        <f>'Personnel - Calculs auto'!J56</f>
        <v>0</v>
      </c>
      <c r="L45" s="241">
        <f>'Personnel - Calculs auto'!K56</f>
        <v>0</v>
      </c>
      <c r="M45" s="241">
        <f>'Personnel - Calculs auto'!L56</f>
        <v>0</v>
      </c>
      <c r="N45" s="241">
        <f>'Personnel - Calculs auto'!M56</f>
        <v>0</v>
      </c>
      <c r="O45" s="241">
        <f>'Personnel - Calculs auto'!N56</f>
        <v>0</v>
      </c>
      <c r="P45" s="241">
        <f>'Personnel - Calculs auto'!P56</f>
        <v>0</v>
      </c>
      <c r="Q45" s="241">
        <f>'Personnel - Calculs auto'!Q56</f>
        <v>0</v>
      </c>
      <c r="R45" s="241">
        <f>'Personnel - Calculs auto'!R56</f>
        <v>0</v>
      </c>
      <c r="S45" s="241">
        <f>'Personnel - Calculs auto'!S56</f>
        <v>0</v>
      </c>
      <c r="T45" s="241">
        <f>'Personnel - Calculs auto'!T56</f>
        <v>0</v>
      </c>
      <c r="U45" s="241">
        <f>'Personnel - Calculs auto'!U56</f>
        <v>0</v>
      </c>
      <c r="V45" s="241">
        <f>'Personnel - Calculs auto'!V56</f>
        <v>0</v>
      </c>
      <c r="W45" s="241">
        <f>'Personnel - Calculs auto'!W56</f>
        <v>0</v>
      </c>
      <c r="X45" s="241">
        <f>'Personnel - Calculs auto'!X56</f>
        <v>0</v>
      </c>
      <c r="Y45" s="241">
        <f>'Personnel - Calculs auto'!Y56</f>
        <v>0</v>
      </c>
      <c r="Z45" s="241">
        <f>'Personnel - Calculs auto'!Z56</f>
        <v>0</v>
      </c>
      <c r="AA45" s="241">
        <f>'Personnel - Calculs auto'!AA56</f>
        <v>0</v>
      </c>
      <c r="AB45" s="241">
        <f>'Personnel - Calculs auto'!$AC$56/6</f>
        <v>0</v>
      </c>
      <c r="AC45" s="241">
        <f>'Personnel - Calculs auto'!$AC$56/6</f>
        <v>0</v>
      </c>
      <c r="AD45" s="241">
        <f>'Personnel - Calculs auto'!$AC$56/6</f>
        <v>0</v>
      </c>
      <c r="AE45" s="241">
        <f>'Personnel - Calculs auto'!$AC$56/6</f>
        <v>0</v>
      </c>
      <c r="AF45" s="241">
        <f>'Personnel - Calculs auto'!$AC$56/6</f>
        <v>0</v>
      </c>
      <c r="AG45" s="241">
        <f>'Personnel - Calculs auto'!$AC$56/6</f>
        <v>0</v>
      </c>
      <c r="AH45" s="241">
        <f>'Personnel - Calculs auto'!$AD$56/6</f>
        <v>0</v>
      </c>
      <c r="AI45" s="241">
        <f>'Personnel - Calculs auto'!$AD$56/6</f>
        <v>0</v>
      </c>
      <c r="AJ45" s="241">
        <f>'Personnel - Calculs auto'!$AD$56/6</f>
        <v>0</v>
      </c>
      <c r="AK45" s="241">
        <f>'Personnel - Calculs auto'!$AD$56/6</f>
        <v>0</v>
      </c>
      <c r="AL45" s="241">
        <f>'Personnel - Calculs auto'!$AD$56/6</f>
        <v>0</v>
      </c>
      <c r="AM45" s="241">
        <f>'Personnel - Calculs auto'!$AD$56/6</f>
        <v>0</v>
      </c>
      <c r="AN45" s="241">
        <f>'Personnel - Calculs auto'!$AF$56/6</f>
        <v>0</v>
      </c>
      <c r="AO45" s="241">
        <f>'Personnel - Calculs auto'!$AF$56/6</f>
        <v>0</v>
      </c>
      <c r="AP45" s="241">
        <f>'Personnel - Calculs auto'!$AF$56/6</f>
        <v>0</v>
      </c>
      <c r="AQ45" s="241">
        <f>'Personnel - Calculs auto'!$AF$56/6</f>
        <v>0</v>
      </c>
      <c r="AR45" s="241">
        <f>'Personnel - Calculs auto'!$AF$56/6</f>
        <v>0</v>
      </c>
      <c r="AS45" s="241">
        <f>'Personnel - Calculs auto'!$AF$56/6</f>
        <v>0</v>
      </c>
      <c r="AT45" s="241">
        <f>'Personnel - Calculs auto'!$AG$56/6</f>
        <v>0</v>
      </c>
      <c r="AU45" s="241">
        <f>'Personnel - Calculs auto'!$AG$56/6</f>
        <v>0</v>
      </c>
      <c r="AV45" s="241">
        <f>'Personnel - Calculs auto'!$AG$56/6</f>
        <v>0</v>
      </c>
      <c r="AW45" s="241">
        <f>'Personnel - Calculs auto'!$AG$56/6</f>
        <v>0</v>
      </c>
      <c r="AX45" s="241">
        <f>'Personnel - Calculs auto'!$AG$56/6</f>
        <v>0</v>
      </c>
      <c r="AY45" s="241">
        <f>'Personnel - Calculs auto'!$AG$56/6</f>
        <v>0</v>
      </c>
      <c r="AZ45" s="241">
        <f>'Personnel - Calculs auto'!$AI$56/6</f>
        <v>0</v>
      </c>
      <c r="BA45" s="241">
        <f>'Personnel - Calculs auto'!$AI$56/6</f>
        <v>0</v>
      </c>
      <c r="BB45" s="241">
        <f>'Personnel - Calculs auto'!$AI$56/6</f>
        <v>0</v>
      </c>
      <c r="BC45" s="241">
        <f>'Personnel - Calculs auto'!$AI$56/6</f>
        <v>0</v>
      </c>
      <c r="BD45" s="241">
        <f>'Personnel - Calculs auto'!$AI$56/6</f>
        <v>0</v>
      </c>
      <c r="BE45" s="241">
        <f>'Personnel - Calculs auto'!$AI$56/6</f>
        <v>0</v>
      </c>
      <c r="BF45" s="241">
        <f>'Personnel - Calculs auto'!$AJ$56/6</f>
        <v>0</v>
      </c>
      <c r="BG45" s="241">
        <f>'Personnel - Calculs auto'!$AJ$56/6</f>
        <v>0</v>
      </c>
      <c r="BH45" s="241">
        <f>'Personnel - Calculs auto'!$AJ$56/6</f>
        <v>0</v>
      </c>
      <c r="BI45" s="241">
        <f>'Personnel - Calculs auto'!$AJ$56/6</f>
        <v>0</v>
      </c>
      <c r="BJ45" s="241">
        <f>'Personnel - Calculs auto'!$AJ$56/6</f>
        <v>0</v>
      </c>
      <c r="BK45" s="241">
        <f>'Personnel - Calculs auto'!$AJ$56/6</f>
        <v>0</v>
      </c>
      <c r="BL45" s="96"/>
    </row>
    <row r="46" spans="2:64">
      <c r="B46" s="90"/>
      <c r="C46" s="240" t="s">
        <v>64</v>
      </c>
      <c r="D46" s="241">
        <f>'Impôts et taxes'!$D$14/12</f>
        <v>20.074166666666667</v>
      </c>
      <c r="E46" s="241">
        <f>'Impôts et taxes'!$D$14/12</f>
        <v>20.074166666666667</v>
      </c>
      <c r="F46" s="241">
        <f>'Impôts et taxes'!$D$14/12</f>
        <v>20.074166666666667</v>
      </c>
      <c r="G46" s="241">
        <f>'Impôts et taxes'!$D$14/12</f>
        <v>20.074166666666667</v>
      </c>
      <c r="H46" s="241">
        <f>'Impôts et taxes'!$D$14/12</f>
        <v>20.074166666666667</v>
      </c>
      <c r="I46" s="241">
        <f>'Impôts et taxes'!$D$14/12</f>
        <v>20.074166666666667</v>
      </c>
      <c r="J46" s="241">
        <f>'Impôts et taxes'!$D$14/12</f>
        <v>20.074166666666667</v>
      </c>
      <c r="K46" s="241">
        <f>'Impôts et taxes'!$D$14/12</f>
        <v>20.074166666666667</v>
      </c>
      <c r="L46" s="241">
        <f>'Impôts et taxes'!$D$14/12</f>
        <v>20.074166666666667</v>
      </c>
      <c r="M46" s="241">
        <f>'Impôts et taxes'!$D$14/12</f>
        <v>20.074166666666667</v>
      </c>
      <c r="N46" s="241">
        <f>'Impôts et taxes'!$D$14/12</f>
        <v>20.074166666666667</v>
      </c>
      <c r="O46" s="241">
        <f>'Impôts et taxes'!$D$14/12</f>
        <v>20.074166666666667</v>
      </c>
      <c r="P46" s="241">
        <f>'Impôts et taxes'!$E$14/12</f>
        <v>20.074166666666667</v>
      </c>
      <c r="Q46" s="241">
        <f>'Impôts et taxes'!$E$14/12</f>
        <v>20.074166666666667</v>
      </c>
      <c r="R46" s="241">
        <f>'Impôts et taxes'!$E$14/12+'Comptes de résultats'!D33+(0.25*'Comptes de résultats'!D33)</f>
        <v>20.074166666666667</v>
      </c>
      <c r="S46" s="241">
        <f>'Impôts et taxes'!$E$14/12</f>
        <v>20.074166666666667</v>
      </c>
      <c r="T46" s="241">
        <f>'Impôts et taxes'!$E$14/12</f>
        <v>20.074166666666667</v>
      </c>
      <c r="U46" s="241">
        <f>'Impôts et taxes'!$E$14/12+(0.25*'Comptes de résultats'!D33)</f>
        <v>20.074166666666667</v>
      </c>
      <c r="V46" s="241">
        <f>'Impôts et taxes'!$E$14/12</f>
        <v>20.074166666666667</v>
      </c>
      <c r="W46" s="241">
        <f>'Impôts et taxes'!$E$14/12</f>
        <v>20.074166666666667</v>
      </c>
      <c r="X46" s="241">
        <f>'Impôts et taxes'!$E$14/12+(0.25*'Comptes de résultats'!D33)</f>
        <v>20.074166666666667</v>
      </c>
      <c r="Y46" s="241">
        <f>'Impôts et taxes'!$E$14/12</f>
        <v>20.074166666666667</v>
      </c>
      <c r="Z46" s="241">
        <f>'Impôts et taxes'!$E$14/12</f>
        <v>20.074166666666667</v>
      </c>
      <c r="AA46" s="241">
        <f>'Impôts et taxes'!$E$14/12+(0.25*'Comptes de résultats'!D33)</f>
        <v>20.074166666666667</v>
      </c>
      <c r="AB46" s="241">
        <f>'Impôts et taxes'!$F$14/12</f>
        <v>20.074166666666667</v>
      </c>
      <c r="AC46" s="241">
        <f>'Impôts et taxes'!$F$14/12</f>
        <v>20.074166666666667</v>
      </c>
      <c r="AD46" s="241">
        <f>'Impôts et taxes'!$F$14/12+'Comptes de résultats'!E33-'Comptes de résultats'!D33+(0.25*'Comptes de résultats'!E33)</f>
        <v>20.074166666666667</v>
      </c>
      <c r="AE46" s="241">
        <f>'Impôts et taxes'!$F$14/12</f>
        <v>20.074166666666667</v>
      </c>
      <c r="AF46" s="241">
        <f>'Impôts et taxes'!$F$14/12</f>
        <v>20.074166666666667</v>
      </c>
      <c r="AG46" s="241">
        <f>'Impôts et taxes'!$F$14/12+(0.25*'Comptes de résultats'!E33)</f>
        <v>20.074166666666667</v>
      </c>
      <c r="AH46" s="241">
        <f>'Impôts et taxes'!$F$14/12</f>
        <v>20.074166666666667</v>
      </c>
      <c r="AI46" s="241">
        <f>'Impôts et taxes'!$F$14/12</f>
        <v>20.074166666666667</v>
      </c>
      <c r="AJ46" s="241">
        <f>'Impôts et taxes'!$F$14/12+(0.25*'Comptes de résultats'!E33)</f>
        <v>20.074166666666667</v>
      </c>
      <c r="AK46" s="241">
        <f>'Impôts et taxes'!$F$14/12</f>
        <v>20.074166666666667</v>
      </c>
      <c r="AL46" s="241">
        <f>'Impôts et taxes'!$F$14/12</f>
        <v>20.074166666666667</v>
      </c>
      <c r="AM46" s="241">
        <f>'Impôts et taxes'!$F$14/12+(0.25*'Comptes de résultats'!E33)</f>
        <v>20.074166666666667</v>
      </c>
      <c r="AN46" s="241">
        <f>'Impôts et taxes'!$G$14/12</f>
        <v>20.074166666666667</v>
      </c>
      <c r="AO46" s="241">
        <f>'Impôts et taxes'!$G$14/12</f>
        <v>20.074166666666667</v>
      </c>
      <c r="AP46" s="241">
        <f>'Impôts et taxes'!$G$14/12+'Comptes de résultats'!F33-'Comptes de résultats'!E33+(0.25*'Comptes de résultats'!F33)</f>
        <v>20.074166666666667</v>
      </c>
      <c r="AQ46" s="241">
        <f>'Impôts et taxes'!$G$14/12</f>
        <v>20.074166666666667</v>
      </c>
      <c r="AR46" s="241">
        <f>'Impôts et taxes'!$G$14/12</f>
        <v>20.074166666666667</v>
      </c>
      <c r="AS46" s="241">
        <f>'Impôts et taxes'!$G$14/12+(0.25*'Comptes de résultats'!F33)</f>
        <v>20.074166666666667</v>
      </c>
      <c r="AT46" s="241">
        <f>'Impôts et taxes'!$G$14/12</f>
        <v>20.074166666666667</v>
      </c>
      <c r="AU46" s="241">
        <f>'Impôts et taxes'!$G$14/12</f>
        <v>20.074166666666667</v>
      </c>
      <c r="AV46" s="241">
        <f>'Impôts et taxes'!$G$14/12+(0.25*'Comptes de résultats'!F33)</f>
        <v>20.074166666666667</v>
      </c>
      <c r="AW46" s="241">
        <f>'Impôts et taxes'!$G$14/12</f>
        <v>20.074166666666667</v>
      </c>
      <c r="AX46" s="241">
        <f>'Impôts et taxes'!$G$14/12</f>
        <v>20.074166666666667</v>
      </c>
      <c r="AY46" s="241">
        <f>'Impôts et taxes'!$G$14/12+(0.25*'Comptes de résultats'!F33)</f>
        <v>20.074166666666667</v>
      </c>
      <c r="AZ46" s="241">
        <f>'Impôts et taxes'!$H$14/12</f>
        <v>20.074166666666667</v>
      </c>
      <c r="BA46" s="241">
        <f>'Impôts et taxes'!$H$14/12</f>
        <v>20.074166666666667</v>
      </c>
      <c r="BB46" s="241">
        <f>'Impôts et taxes'!$H$14/12+'Comptes de résultats'!G33-'Comptes de résultats'!F33+(0.25*'Comptes de résultats'!G33)</f>
        <v>20.074166666666667</v>
      </c>
      <c r="BC46" s="241">
        <f>'Impôts et taxes'!$H$14/12</f>
        <v>20.074166666666667</v>
      </c>
      <c r="BD46" s="241">
        <f>'Impôts et taxes'!$H$14/12</f>
        <v>20.074166666666667</v>
      </c>
      <c r="BE46" s="241">
        <f>'Impôts et taxes'!$H$14/12+(0.25*'Comptes de résultats'!G33)</f>
        <v>20.074166666666667</v>
      </c>
      <c r="BF46" s="241">
        <f>'Impôts et taxes'!$H$14/12</f>
        <v>20.074166666666667</v>
      </c>
      <c r="BG46" s="241">
        <f>'Impôts et taxes'!$H$14/12</f>
        <v>20.074166666666667</v>
      </c>
      <c r="BH46" s="241">
        <f>'Impôts et taxes'!$H$14/12+(0.25*'Comptes de résultats'!G33)</f>
        <v>20.074166666666667</v>
      </c>
      <c r="BI46" s="241">
        <f>'Impôts et taxes'!$H$14/12</f>
        <v>20.074166666666667</v>
      </c>
      <c r="BJ46" s="241">
        <f>'Impôts et taxes'!$H$14/12</f>
        <v>20.074166666666667</v>
      </c>
      <c r="BK46" s="241">
        <f>'Impôts et taxes'!$H$14/12+(0.25*'Comptes de résultats'!G33)</f>
        <v>20.074166666666667</v>
      </c>
      <c r="BL46" s="96"/>
    </row>
    <row r="47" spans="2:64">
      <c r="B47" s="90"/>
      <c r="C47" s="82" t="s">
        <v>58</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3"/>
      <c r="BL47" s="96"/>
    </row>
    <row r="48" spans="2:64">
      <c r="B48" s="90"/>
      <c r="C48" s="242" t="s">
        <v>70</v>
      </c>
      <c r="D48" s="235">
        <f>Investissements!D29</f>
        <v>0</v>
      </c>
      <c r="E48" s="235">
        <f>Investissements!E29</f>
        <v>0</v>
      </c>
      <c r="F48" s="235">
        <f>Investissements!F29</f>
        <v>0</v>
      </c>
      <c r="G48" s="235">
        <f>Investissements!G29</f>
        <v>0</v>
      </c>
      <c r="H48" s="235">
        <f>Investissements!H29</f>
        <v>0</v>
      </c>
      <c r="I48" s="235">
        <f>Investissements!I29</f>
        <v>0</v>
      </c>
      <c r="J48" s="235">
        <f>Investissements!J29</f>
        <v>0</v>
      </c>
      <c r="K48" s="235">
        <f>Investissements!K29</f>
        <v>0</v>
      </c>
      <c r="L48" s="235">
        <f>Investissements!L29</f>
        <v>0</v>
      </c>
      <c r="M48" s="235">
        <f>Investissements!M29</f>
        <v>0</v>
      </c>
      <c r="N48" s="235">
        <f>Investissements!N29</f>
        <v>0</v>
      </c>
      <c r="O48" s="235">
        <f>Investissements!O29</f>
        <v>0</v>
      </c>
      <c r="P48" s="235">
        <f>Investissements!Q29</f>
        <v>0</v>
      </c>
      <c r="Q48" s="235">
        <f>Investissements!R29</f>
        <v>0</v>
      </c>
      <c r="R48" s="235">
        <f>Investissements!S29</f>
        <v>0</v>
      </c>
      <c r="S48" s="235">
        <f>Investissements!T29</f>
        <v>0</v>
      </c>
      <c r="T48" s="235">
        <f>Investissements!U29</f>
        <v>0</v>
      </c>
      <c r="U48" s="235">
        <f>Investissements!V29</f>
        <v>0</v>
      </c>
      <c r="V48" s="235">
        <f>Investissements!W29</f>
        <v>0</v>
      </c>
      <c r="W48" s="235">
        <f>Investissements!X29</f>
        <v>0</v>
      </c>
      <c r="X48" s="235">
        <f>Investissements!Y29</f>
        <v>0</v>
      </c>
      <c r="Y48" s="235">
        <f>Investissements!Z29</f>
        <v>0</v>
      </c>
      <c r="Z48" s="235">
        <f>Investissements!AA29</f>
        <v>0</v>
      </c>
      <c r="AA48" s="235">
        <f>Investissements!AB29</f>
        <v>0</v>
      </c>
      <c r="AB48" s="235">
        <f>Investissements!AD29</f>
        <v>0</v>
      </c>
      <c r="AC48" s="235"/>
      <c r="AD48" s="235"/>
      <c r="AE48" s="235"/>
      <c r="AF48" s="235"/>
      <c r="AG48" s="235"/>
      <c r="AH48" s="235">
        <f>Investissements!AE29</f>
        <v>0</v>
      </c>
      <c r="AI48" s="235"/>
      <c r="AJ48" s="235"/>
      <c r="AK48" s="235"/>
      <c r="AL48" s="235"/>
      <c r="AM48" s="235"/>
      <c r="AN48" s="235">
        <f>Investissements!AG29</f>
        <v>0</v>
      </c>
      <c r="AO48" s="235"/>
      <c r="AP48" s="235"/>
      <c r="AQ48" s="235"/>
      <c r="AR48" s="235"/>
      <c r="AS48" s="235"/>
      <c r="AT48" s="235">
        <f>Investissements!AH29</f>
        <v>0</v>
      </c>
      <c r="AU48" s="235"/>
      <c r="AV48" s="235"/>
      <c r="AW48" s="235"/>
      <c r="AX48" s="235"/>
      <c r="AY48" s="235"/>
      <c r="AZ48" s="235">
        <f>Investissements!AJ29</f>
        <v>0</v>
      </c>
      <c r="BA48" s="235"/>
      <c r="BB48" s="235"/>
      <c r="BC48" s="235"/>
      <c r="BD48" s="235"/>
      <c r="BE48" s="235"/>
      <c r="BF48" s="235">
        <f>Investissements!AK29</f>
        <v>0</v>
      </c>
      <c r="BG48" s="235"/>
      <c r="BH48" s="235"/>
      <c r="BI48" s="235"/>
      <c r="BJ48" s="235"/>
      <c r="BK48" s="235"/>
      <c r="BL48" s="96"/>
    </row>
    <row r="49" spans="2:64">
      <c r="B49" s="90"/>
      <c r="C49" s="242" t="s">
        <v>159</v>
      </c>
      <c r="D49" s="235">
        <f>-PMT(CONFIG!$D$89/12,CONFIG!$D$91,SUM(INDEX($D19:$BK19,,IF((COLUMN(D$49)-COLUMN($D$49)+1)&gt;CONFIG!$D$91,(COLUMN(D$49)-COLUMN($D$49)+1)-CONFIG!$D$91,0)+1):INDEX($D19:$BK19,,COLUMN(D$49)-COLUMN($D$49)+1)),,)</f>
        <v>0</v>
      </c>
      <c r="E49" s="235">
        <f>-PMT(CONFIG!$D$89/12,CONFIG!$D$91,SUM(INDEX($D19:$BK19,,IF((COLUMN(E$49)-COLUMN($D$49)+1)&gt;CONFIG!$D$91,(COLUMN(E$49)-COLUMN($D$49)+1)-CONFIG!$D$91,0)+1):INDEX($D19:$BK19,,COLUMN(E$49)-COLUMN($D$49)+1)),,)</f>
        <v>0</v>
      </c>
      <c r="F49" s="235">
        <f>-PMT(CONFIG!$D$89/12,CONFIG!$D$91,SUM(INDEX($D19:$BK19,,IF((COLUMN(F$49)-COLUMN($D$49)+1)&gt;CONFIG!$D$91,(COLUMN(F$49)-COLUMN($D$49)+1)-CONFIG!$D$91,0)+1):INDEX($D19:$BK19,,COLUMN(F$49)-COLUMN($D$49)+1)),,)</f>
        <v>0</v>
      </c>
      <c r="G49" s="235">
        <f>-PMT(CONFIG!$D$89/12,CONFIG!$D$91,SUM(INDEX($D19:$BK19,,IF((COLUMN(G$49)-COLUMN($D$49)+1)&gt;CONFIG!$D$91,(COLUMN(G$49)-COLUMN($D$49)+1)-CONFIG!$D$91,0)+1):INDEX($D19:$BK19,,COLUMN(G$49)-COLUMN($D$49)+1)),,)</f>
        <v>0</v>
      </c>
      <c r="H49" s="235">
        <f>-PMT(CONFIG!$D$89/12,CONFIG!$D$91,SUM(INDEX($D19:$BK19,,IF((COLUMN(H$49)-COLUMN($D$49)+1)&gt;CONFIG!$D$91,(COLUMN(H$49)-COLUMN($D$49)+1)-CONFIG!$D$91,0)+1):INDEX($D19:$BK19,,COLUMN(H$49)-COLUMN($D$49)+1)),,)</f>
        <v>0</v>
      </c>
      <c r="I49" s="235">
        <f>-PMT(CONFIG!$D$89/12,CONFIG!$D$91,SUM(INDEX($D19:$BK19,,IF((COLUMN(I$49)-COLUMN($D$49)+1)&gt;CONFIG!$D$91,(COLUMN(I$49)-COLUMN($D$49)+1)-CONFIG!$D$91,0)+1):INDEX($D19:$BK19,,COLUMN(I$49)-COLUMN($D$49)+1)),,)</f>
        <v>0</v>
      </c>
      <c r="J49" s="235">
        <f>-PMT(CONFIG!$D$89/12,CONFIG!$D$91,SUM(INDEX($D19:$BK19,,IF((COLUMN(J$49)-COLUMN($D$49)+1)&gt;CONFIG!$D$91,(COLUMN(J$49)-COLUMN($D$49)+1)-CONFIG!$D$91,0)+1):INDEX($D19:$BK19,,COLUMN(J$49)-COLUMN($D$49)+1)),,)</f>
        <v>0</v>
      </c>
      <c r="K49" s="235">
        <f>-PMT(CONFIG!$D$89/12,CONFIG!$D$91,SUM(INDEX($D19:$BK19,,IF((COLUMN(K$49)-COLUMN($D$49)+1)&gt;CONFIG!$D$91,(COLUMN(K$49)-COLUMN($D$49)+1)-CONFIG!$D$91,0)+1):INDEX($D19:$BK19,,COLUMN(K$49)-COLUMN($D$49)+1)),,)</f>
        <v>0</v>
      </c>
      <c r="L49" s="235">
        <f>-PMT(CONFIG!$D$89/12,CONFIG!$D$91,SUM(INDEX($D19:$BK19,,IF((COLUMN(L$49)-COLUMN($D$49)+1)&gt;CONFIG!$D$91,(COLUMN(L$49)-COLUMN($D$49)+1)-CONFIG!$D$91,0)+1):INDEX($D19:$BK19,,COLUMN(L$49)-COLUMN($D$49)+1)),,)</f>
        <v>0</v>
      </c>
      <c r="M49" s="235">
        <f>-PMT(CONFIG!$D$89/12,CONFIG!$D$91,SUM(INDEX($D19:$BK19,,IF((COLUMN(M$49)-COLUMN($D$49)+1)&gt;CONFIG!$D$91,(COLUMN(M$49)-COLUMN($D$49)+1)-CONFIG!$D$91,0)+1):INDEX($D19:$BK19,,COLUMN(M$49)-COLUMN($D$49)+1)),,)</f>
        <v>0</v>
      </c>
      <c r="N49" s="235">
        <f>-PMT(CONFIG!$D$89/12,CONFIG!$D$91,SUM(INDEX($D19:$BK19,,IF((COLUMN(N$49)-COLUMN($D$49)+1)&gt;CONFIG!$D$91,(COLUMN(N$49)-COLUMN($D$49)+1)-CONFIG!$D$91,0)+1):INDEX($D19:$BK19,,COLUMN(N$49)-COLUMN($D$49)+1)),,)</f>
        <v>0</v>
      </c>
      <c r="O49" s="235">
        <f>-PMT(CONFIG!$D$89/12,CONFIG!$D$91,SUM(INDEX($D19:$BK19,,IF((COLUMN(O$49)-COLUMN($D$49)+1)&gt;CONFIG!$D$91,(COLUMN(O$49)-COLUMN($D$49)+1)-CONFIG!$D$91,0)+1):INDEX($D19:$BK19,,COLUMN(O$49)-COLUMN($D$49)+1)),,)</f>
        <v>0</v>
      </c>
      <c r="P49" s="235">
        <f>-PMT(CONFIG!$D$89/12,CONFIG!$D$91,SUM(INDEX($D19:$BK19,,IF((COLUMN(P$49)-COLUMN($D$49)+1)&gt;CONFIG!$D$91,(COLUMN(P$49)-COLUMN($D$49)+1)-CONFIG!$D$91,0)+1):INDEX($D19:$BK19,,COLUMN(P$49)-COLUMN($D$49)+1)),,)</f>
        <v>0</v>
      </c>
      <c r="Q49" s="235">
        <f>-PMT(CONFIG!$D$89/12,CONFIG!$D$91,SUM(INDEX($D19:$BK19,,IF((COLUMN(Q$49)-COLUMN($D$49)+1)&gt;CONFIG!$D$91,(COLUMN(Q$49)-COLUMN($D$49)+1)-CONFIG!$D$91,0)+1):INDEX($D19:$BK19,,COLUMN(Q$49)-COLUMN($D$49)+1)),,)</f>
        <v>0</v>
      </c>
      <c r="R49" s="235">
        <f>-PMT(CONFIG!$D$89/12,CONFIG!$D$91,SUM(INDEX($D19:$BK19,,IF((COLUMN(R$49)-COLUMN($D$49)+1)&gt;CONFIG!$D$91,(COLUMN(R$49)-COLUMN($D$49)+1)-CONFIG!$D$91,0)+1):INDEX($D19:$BK19,,COLUMN(R$49)-COLUMN($D$49)+1)),,)</f>
        <v>0</v>
      </c>
      <c r="S49" s="235">
        <f>-PMT(CONFIG!$D$89/12,CONFIG!$D$91,SUM(INDEX($D19:$BK19,,IF((COLUMN(S$49)-COLUMN($D$49)+1)&gt;CONFIG!$D$91,(COLUMN(S$49)-COLUMN($D$49)+1)-CONFIG!$D$91,0)+1):INDEX($D19:$BK19,,COLUMN(S$49)-COLUMN($D$49)+1)),,)</f>
        <v>0</v>
      </c>
      <c r="T49" s="235">
        <f>-PMT(CONFIG!$D$89/12,CONFIG!$D$91,SUM(INDEX($D19:$BK19,,IF((COLUMN(T$49)-COLUMN($D$49)+1)&gt;CONFIG!$D$91,(COLUMN(T$49)-COLUMN($D$49)+1)-CONFIG!$D$91,0)+1):INDEX($D19:$BK19,,COLUMN(T$49)-COLUMN($D$49)+1)),,)</f>
        <v>0</v>
      </c>
      <c r="U49" s="235">
        <f>-PMT(CONFIG!$D$89/12,CONFIG!$D$91,SUM(INDEX($D19:$BK19,,IF((COLUMN(U$49)-COLUMN($D$49)+1)&gt;CONFIG!$D$91,(COLUMN(U$49)-COLUMN($D$49)+1)-CONFIG!$D$91,0)+1):INDEX($D19:$BK19,,COLUMN(U$49)-COLUMN($D$49)+1)),,)</f>
        <v>0</v>
      </c>
      <c r="V49" s="235">
        <f>-PMT(CONFIG!$D$89/12,CONFIG!$D$91,SUM(INDEX($D19:$BK19,,IF((COLUMN(V$49)-COLUMN($D$49)+1)&gt;CONFIG!$D$91,(COLUMN(V$49)-COLUMN($D$49)+1)-CONFIG!$D$91,0)+1):INDEX($D19:$BK19,,COLUMN(V$49)-COLUMN($D$49)+1)),,)</f>
        <v>0</v>
      </c>
      <c r="W49" s="235">
        <f>-PMT(CONFIG!$D$89/12,CONFIG!$D$91,SUM(INDEX($D19:$BK19,,IF((COLUMN(W$49)-COLUMN($D$49)+1)&gt;CONFIG!$D$91,(COLUMN(W$49)-COLUMN($D$49)+1)-CONFIG!$D$91,0)+1):INDEX($D19:$BK19,,COLUMN(W$49)-COLUMN($D$49)+1)),,)</f>
        <v>0</v>
      </c>
      <c r="X49" s="235">
        <f>-PMT(CONFIG!$D$89/12,CONFIG!$D$91,SUM(INDEX($D19:$BK19,,IF((COLUMN(X$49)-COLUMN($D$49)+1)&gt;CONFIG!$D$91,(COLUMN(X$49)-COLUMN($D$49)+1)-CONFIG!$D$91,0)+1):INDEX($D19:$BK19,,COLUMN(X$49)-COLUMN($D$49)+1)),,)</f>
        <v>0</v>
      </c>
      <c r="Y49" s="235">
        <f>-PMT(CONFIG!$D$89/12,CONFIG!$D$91,SUM(INDEX($D19:$BK19,,IF((COLUMN(Y$49)-COLUMN($D$49)+1)&gt;CONFIG!$D$91,(COLUMN(Y$49)-COLUMN($D$49)+1)-CONFIG!$D$91,0)+1):INDEX($D19:$BK19,,COLUMN(Y$49)-COLUMN($D$49)+1)),,)</f>
        <v>0</v>
      </c>
      <c r="Z49" s="235">
        <f>-PMT(CONFIG!$D$89/12,CONFIG!$D$91,SUM(INDEX($D19:$BK19,,IF((COLUMN(Z$49)-COLUMN($D$49)+1)&gt;CONFIG!$D$91,(COLUMN(Z$49)-COLUMN($D$49)+1)-CONFIG!$D$91,0)+1):INDEX($D19:$BK19,,COLUMN(Z$49)-COLUMN($D$49)+1)),,)</f>
        <v>0</v>
      </c>
      <c r="AA49" s="235">
        <f>-PMT(CONFIG!$D$89/12,CONFIG!$D$91,SUM(INDEX($D19:$BK19,,IF((COLUMN(AA$49)-COLUMN($D$49)+1)&gt;CONFIG!$D$91,(COLUMN(AA$49)-COLUMN($D$49)+1)-CONFIG!$D$91,0)+1):INDEX($D19:$BK19,,COLUMN(AA$49)-COLUMN($D$49)+1)),,)</f>
        <v>0</v>
      </c>
      <c r="AB49" s="235">
        <f>-PMT(CONFIG!$D$89/12,CONFIG!$D$91,SUM(INDEX($D19:$BK19,,IF((COLUMN(AB$49)-COLUMN($D$49)+1)&gt;CONFIG!$D$91,(COLUMN(AB$49)-COLUMN($D$49)+1)-CONFIG!$D$91,0)+1):INDEX($D19:$BK19,,COLUMN(AB$49)-COLUMN($D$49)+1)),,)</f>
        <v>0</v>
      </c>
      <c r="AC49" s="235">
        <f>-PMT(CONFIG!$D$89/12,CONFIG!$D$91,SUM(INDEX($D19:$BK19,,IF((COLUMN(AC$49)-COLUMN($D$49)+1)&gt;CONFIG!$D$91,(COLUMN(AC$49)-COLUMN($D$49)+1)-CONFIG!$D$91,0)+1):INDEX($D19:$BK19,,COLUMN(AC$49)-COLUMN($D$49)+1)),,)</f>
        <v>0</v>
      </c>
      <c r="AD49" s="235">
        <f>-PMT(CONFIG!$D$89/12,CONFIG!$D$91,SUM(INDEX($D19:$BK19,,IF((COLUMN(AD$49)-COLUMN($D$49)+1)&gt;CONFIG!$D$91,(COLUMN(AD$49)-COLUMN($D$49)+1)-CONFIG!$D$91,0)+1):INDEX($D19:$BK19,,COLUMN(AD$49)-COLUMN($D$49)+1)),,)</f>
        <v>0</v>
      </c>
      <c r="AE49" s="235">
        <f>-PMT(CONFIG!$D$89/12,CONFIG!$D$91,SUM(INDEX($D19:$BK19,,IF((COLUMN(AE$49)-COLUMN($D$49)+1)&gt;CONFIG!$D$91,(COLUMN(AE$49)-COLUMN($D$49)+1)-CONFIG!$D$91,0)+1):INDEX($D19:$BK19,,COLUMN(AE$49)-COLUMN($D$49)+1)),,)</f>
        <v>0</v>
      </c>
      <c r="AF49" s="235">
        <f>-PMT(CONFIG!$D$89/12,CONFIG!$D$91,SUM(INDEX($D19:$BK19,,IF((COLUMN(AF$49)-COLUMN($D$49)+1)&gt;CONFIG!$D$91,(COLUMN(AF$49)-COLUMN($D$49)+1)-CONFIG!$D$91,0)+1):INDEX($D19:$BK19,,COLUMN(AF$49)-COLUMN($D$49)+1)),,)</f>
        <v>0</v>
      </c>
      <c r="AG49" s="235">
        <f>-PMT(CONFIG!$D$89/12,CONFIG!$D$91,SUM(INDEX($D19:$BK19,,IF((COLUMN(AG$49)-COLUMN($D$49)+1)&gt;CONFIG!$D$91,(COLUMN(AG$49)-COLUMN($D$49)+1)-CONFIG!$D$91,0)+1):INDEX($D19:$BK19,,COLUMN(AG$49)-COLUMN($D$49)+1)),,)</f>
        <v>0</v>
      </c>
      <c r="AH49" s="235">
        <f>-PMT(CONFIG!$D$89/12,CONFIG!$D$91,SUM(INDEX($D19:$BK19,,IF((COLUMN(AH$49)-COLUMN($D$49)+1)&gt;CONFIG!$D$91,(COLUMN(AH$49)-COLUMN($D$49)+1)-CONFIG!$D$91,0)+1):INDEX($D19:$BK19,,COLUMN(AH$49)-COLUMN($D$49)+1)),,)</f>
        <v>0</v>
      </c>
      <c r="AI49" s="235">
        <f>-PMT(CONFIG!$D$89/12,CONFIG!$D$91,SUM(INDEX($D19:$BK19,,IF((COLUMN(AI$49)-COLUMN($D$49)+1)&gt;CONFIG!$D$91,(COLUMN(AI$49)-COLUMN($D$49)+1)-CONFIG!$D$91,0)+1):INDEX($D19:$BK19,,COLUMN(AI$49)-COLUMN($D$49)+1)),,)</f>
        <v>0</v>
      </c>
      <c r="AJ49" s="235">
        <f>-PMT(CONFIG!$D$89/12,CONFIG!$D$91,SUM(INDEX($D19:$BK19,,IF((COLUMN(AJ$49)-COLUMN($D$49)+1)&gt;CONFIG!$D$91,(COLUMN(AJ$49)-COLUMN($D$49)+1)-CONFIG!$D$91,0)+1):INDEX($D19:$BK19,,COLUMN(AJ$49)-COLUMN($D$49)+1)),,)</f>
        <v>0</v>
      </c>
      <c r="AK49" s="235">
        <f>-PMT(CONFIG!$D$89/12,CONFIG!$D$91,SUM(INDEX($D19:$BK19,,IF((COLUMN(AK$49)-COLUMN($D$49)+1)&gt;CONFIG!$D$91,(COLUMN(AK$49)-COLUMN($D$49)+1)-CONFIG!$D$91,0)+1):INDEX($D19:$BK19,,COLUMN(AK$49)-COLUMN($D$49)+1)),,)</f>
        <v>0</v>
      </c>
      <c r="AL49" s="235">
        <f>-PMT(CONFIG!$D$89/12,CONFIG!$D$91,SUM(INDEX($D19:$BK19,,IF((COLUMN(AL$49)-COLUMN($D$49)+1)&gt;CONFIG!$D$91,(COLUMN(AL$49)-COLUMN($D$49)+1)-CONFIG!$D$91,0)+1):INDEX($D19:$BK19,,COLUMN(AL$49)-COLUMN($D$49)+1)),,)</f>
        <v>0</v>
      </c>
      <c r="AM49" s="235">
        <f>-PMT(CONFIG!$D$89/12,CONFIG!$D$91,SUM(INDEX($D19:$BK19,,IF((COLUMN(AM$49)-COLUMN($D$49)+1)&gt;CONFIG!$D$91,(COLUMN(AM$49)-COLUMN($D$49)+1)-CONFIG!$D$91,0)+1):INDEX($D19:$BK19,,COLUMN(AM$49)-COLUMN($D$49)+1)),,)</f>
        <v>0</v>
      </c>
      <c r="AN49" s="235">
        <f>-PMT(CONFIG!$D$89/12,CONFIG!$D$91,SUM(INDEX($D19:$BK19,,IF((COLUMN(AN$49)-COLUMN($D$49)+1)&gt;CONFIG!$D$91,(COLUMN(AN$49)-COLUMN($D$49)+1)-CONFIG!$D$91,0)+1):INDEX($D19:$BK19,,COLUMN(AN$49)-COLUMN($D$49)+1)),,)</f>
        <v>0</v>
      </c>
      <c r="AO49" s="235">
        <f>-PMT(CONFIG!$D$89/12,CONFIG!$D$91,SUM(INDEX($D19:$BK19,,IF((COLUMN(AO$49)-COLUMN($D$49)+1)&gt;CONFIG!$D$91,(COLUMN(AO$49)-COLUMN($D$49)+1)-CONFIG!$D$91,0)+1):INDEX($D19:$BK19,,COLUMN(AO$49)-COLUMN($D$49)+1)),,)</f>
        <v>0</v>
      </c>
      <c r="AP49" s="235">
        <f>-PMT(CONFIG!$D$89/12,CONFIG!$D$91,SUM(INDEX($D19:$BK19,,IF((COLUMN(AP$49)-COLUMN($D$49)+1)&gt;CONFIG!$D$91,(COLUMN(AP$49)-COLUMN($D$49)+1)-CONFIG!$D$91,0)+1):INDEX($D19:$BK19,,COLUMN(AP$49)-COLUMN($D$49)+1)),,)</f>
        <v>0</v>
      </c>
      <c r="AQ49" s="235">
        <f>-PMT(CONFIG!$D$89/12,CONFIG!$D$91,SUM(INDEX($D19:$BK19,,IF((COLUMN(AQ$49)-COLUMN($D$49)+1)&gt;CONFIG!$D$91,(COLUMN(AQ$49)-COLUMN($D$49)+1)-CONFIG!$D$91,0)+1):INDEX($D19:$BK19,,COLUMN(AQ$49)-COLUMN($D$49)+1)),,)</f>
        <v>0</v>
      </c>
      <c r="AR49" s="235">
        <f>-PMT(CONFIG!$D$89/12,CONFIG!$D$91,SUM(INDEX($D19:$BK19,,IF((COLUMN(AR$49)-COLUMN($D$49)+1)&gt;CONFIG!$D$91,(COLUMN(AR$49)-COLUMN($D$49)+1)-CONFIG!$D$91,0)+1):INDEX($D19:$BK19,,COLUMN(AR$49)-COLUMN($D$49)+1)),,)</f>
        <v>0</v>
      </c>
      <c r="AS49" s="235">
        <f>-PMT(CONFIG!$D$89/12,CONFIG!$D$91,SUM(INDEX($D19:$BK19,,IF((COLUMN(AS$49)-COLUMN($D$49)+1)&gt;CONFIG!$D$91,(COLUMN(AS$49)-COLUMN($D$49)+1)-CONFIG!$D$91,0)+1):INDEX($D19:$BK19,,COLUMN(AS$49)-COLUMN($D$49)+1)),,)</f>
        <v>0</v>
      </c>
      <c r="AT49" s="235">
        <f>-PMT(CONFIG!$D$89/12,CONFIG!$D$91,SUM(INDEX($D19:$BK19,,IF((COLUMN(AT$49)-COLUMN($D$49)+1)&gt;CONFIG!$D$91,(COLUMN(AT$49)-COLUMN($D$49)+1)-CONFIG!$D$91,0)+1):INDEX($D19:$BK19,,COLUMN(AT$49)-COLUMN($D$49)+1)),,)</f>
        <v>0</v>
      </c>
      <c r="AU49" s="235">
        <f>-PMT(CONFIG!$D$89/12,CONFIG!$D$91,SUM(INDEX($D19:$BK19,,IF((COLUMN(AU$49)-COLUMN($D$49)+1)&gt;CONFIG!$D$91,(COLUMN(AU$49)-COLUMN($D$49)+1)-CONFIG!$D$91,0)+1):INDEX($D19:$BK19,,COLUMN(AU$49)-COLUMN($D$49)+1)),,)</f>
        <v>0</v>
      </c>
      <c r="AV49" s="235">
        <f>-PMT(CONFIG!$D$89/12,CONFIG!$D$91,SUM(INDEX($D19:$BK19,,IF((COLUMN(AV$49)-COLUMN($D$49)+1)&gt;CONFIG!$D$91,(COLUMN(AV$49)-COLUMN($D$49)+1)-CONFIG!$D$91,0)+1):INDEX($D19:$BK19,,COLUMN(AV$49)-COLUMN($D$49)+1)),,)</f>
        <v>0</v>
      </c>
      <c r="AW49" s="235">
        <f>-PMT(CONFIG!$D$89/12,CONFIG!$D$91,SUM(INDEX($D19:$BK19,,IF((COLUMN(AW$49)-COLUMN($D$49)+1)&gt;CONFIG!$D$91,(COLUMN(AW$49)-COLUMN($D$49)+1)-CONFIG!$D$91,0)+1):INDEX($D19:$BK19,,COLUMN(AW$49)-COLUMN($D$49)+1)),,)</f>
        <v>0</v>
      </c>
      <c r="AX49" s="235">
        <f>-PMT(CONFIG!$D$89/12,CONFIG!$D$91,SUM(INDEX($D19:$BK19,,IF((COLUMN(AX$49)-COLUMN($D$49)+1)&gt;CONFIG!$D$91,(COLUMN(AX$49)-COLUMN($D$49)+1)-CONFIG!$D$91,0)+1):INDEX($D19:$BK19,,COLUMN(AX$49)-COLUMN($D$49)+1)),,)</f>
        <v>0</v>
      </c>
      <c r="AY49" s="235">
        <f>-PMT(CONFIG!$D$89/12,CONFIG!$D$91,SUM(INDEX($D19:$BK19,,IF((COLUMN(AY$49)-COLUMN($D$49)+1)&gt;CONFIG!$D$91,(COLUMN(AY$49)-COLUMN($D$49)+1)-CONFIG!$D$91,0)+1):INDEX($D19:$BK19,,COLUMN(AY$49)-COLUMN($D$49)+1)),,)</f>
        <v>0</v>
      </c>
      <c r="AZ49" s="235">
        <f>-PMT(CONFIG!$D$89/12,CONFIG!$D$91,SUM(INDEX($D19:$BK19,,IF((COLUMN(AZ$49)-COLUMN($D$49)+1)&gt;CONFIG!$D$91,(COLUMN(AZ$49)-COLUMN($D$49)+1)-CONFIG!$D$91,0)+1):INDEX($D19:$BK19,,COLUMN(AZ$49)-COLUMN($D$49)+1)),,)</f>
        <v>0</v>
      </c>
      <c r="BA49" s="235">
        <f>-PMT(CONFIG!$D$89/12,CONFIG!$D$91,SUM(INDEX($D19:$BK19,,IF((COLUMN(BA$49)-COLUMN($D$49)+1)&gt;CONFIG!$D$91,(COLUMN(BA$49)-COLUMN($D$49)+1)-CONFIG!$D$91,0)+1):INDEX($D19:$BK19,,COLUMN(BA$49)-COLUMN($D$49)+1)),,)</f>
        <v>0</v>
      </c>
      <c r="BB49" s="235">
        <f>-PMT(CONFIG!$D$89/12,CONFIG!$D$91,SUM(INDEX($D19:$BK19,,IF((COLUMN(BB$49)-COLUMN($D$49)+1)&gt;CONFIG!$D$91,(COLUMN(BB$49)-COLUMN($D$49)+1)-CONFIG!$D$91,0)+1):INDEX($D19:$BK19,,COLUMN(BB$49)-COLUMN($D$49)+1)),,)</f>
        <v>0</v>
      </c>
      <c r="BC49" s="235">
        <f>-PMT(CONFIG!$D$89/12,CONFIG!$D$91,SUM(INDEX($D19:$BK19,,IF((COLUMN(BC$49)-COLUMN($D$49)+1)&gt;CONFIG!$D$91,(COLUMN(BC$49)-COLUMN($D$49)+1)-CONFIG!$D$91,0)+1):INDEX($D19:$BK19,,COLUMN(BC$49)-COLUMN($D$49)+1)),,)</f>
        <v>0</v>
      </c>
      <c r="BD49" s="235">
        <f>-PMT(CONFIG!$D$89/12,CONFIG!$D$91,SUM(INDEX($D19:$BK19,,IF((COLUMN(BD$49)-COLUMN($D$49)+1)&gt;CONFIG!$D$91,(COLUMN(BD$49)-COLUMN($D$49)+1)-CONFIG!$D$91,0)+1):INDEX($D19:$BK19,,COLUMN(BD$49)-COLUMN($D$49)+1)),,)</f>
        <v>0</v>
      </c>
      <c r="BE49" s="235">
        <f>-PMT(CONFIG!$D$89/12,CONFIG!$D$91,SUM(INDEX($D19:$BK19,,IF((COLUMN(BE$49)-COLUMN($D$49)+1)&gt;CONFIG!$D$91,(COLUMN(BE$49)-COLUMN($D$49)+1)-CONFIG!$D$91,0)+1):INDEX($D19:$BK19,,COLUMN(BE$49)-COLUMN($D$49)+1)),,)</f>
        <v>0</v>
      </c>
      <c r="BF49" s="235">
        <f>-PMT(CONFIG!$D$89/12,CONFIG!$D$91,SUM(INDEX($D19:$BK19,,IF((COLUMN(BF$49)-COLUMN($D$49)+1)&gt;CONFIG!$D$91,(COLUMN(BF$49)-COLUMN($D$49)+1)-CONFIG!$D$91,0)+1):INDEX($D19:$BK19,,COLUMN(BF$49)-COLUMN($D$49)+1)),,)</f>
        <v>0</v>
      </c>
      <c r="BG49" s="235">
        <f>-PMT(CONFIG!$D$89/12,CONFIG!$D$91,SUM(INDEX($D19:$BK19,,IF((COLUMN(BG$49)-COLUMN($D$49)+1)&gt;CONFIG!$D$91,(COLUMN(BG$49)-COLUMN($D$49)+1)-CONFIG!$D$91,0)+1):INDEX($D19:$BK19,,COLUMN(BG$49)-COLUMN($D$49)+1)),,)</f>
        <v>0</v>
      </c>
      <c r="BH49" s="235">
        <f>-PMT(CONFIG!$D$89/12,CONFIG!$D$91,SUM(INDEX($D19:$BK19,,IF((COLUMN(BH$49)-COLUMN($D$49)+1)&gt;CONFIG!$D$91,(COLUMN(BH$49)-COLUMN($D$49)+1)-CONFIG!$D$91,0)+1):INDEX($D19:$BK19,,COLUMN(BH$49)-COLUMN($D$49)+1)),,)</f>
        <v>0</v>
      </c>
      <c r="BI49" s="235">
        <f>-PMT(CONFIG!$D$89/12,CONFIG!$D$91,SUM(INDEX($D19:$BK19,,IF((COLUMN(BI$49)-COLUMN($D$49)+1)&gt;CONFIG!$D$91,(COLUMN(BI$49)-COLUMN($D$49)+1)-CONFIG!$D$91,0)+1):INDEX($D19:$BK19,,COLUMN(BI$49)-COLUMN($D$49)+1)),,)</f>
        <v>0</v>
      </c>
      <c r="BJ49" s="235">
        <f>-PMT(CONFIG!$D$89/12,CONFIG!$D$91,SUM(INDEX($D19:$BK19,,IF((COLUMN(BJ$49)-COLUMN($D$49)+1)&gt;CONFIG!$D$91,(COLUMN(BJ$49)-COLUMN($D$49)+1)-CONFIG!$D$91,0)+1):INDEX($D19:$BK19,,COLUMN(BJ$49)-COLUMN($D$49)+1)),,)</f>
        <v>0</v>
      </c>
      <c r="BK49" s="235">
        <f>-PMT(CONFIG!$D$89/12,CONFIG!$D$91,SUM(INDEX($D19:$BK19,,IF((COLUMN(BK$49)-COLUMN($D$49)+1)&gt;CONFIG!$D$91,(COLUMN(BK$49)-COLUMN($D$49)+1)-CONFIG!$D$91,0)+1):INDEX($D19:$BK19,,COLUMN(BK$49)-COLUMN($D$49)+1)),,)</f>
        <v>0</v>
      </c>
      <c r="BL49" s="96"/>
    </row>
    <row r="50" spans="2:64">
      <c r="B50" s="90"/>
      <c r="C50" s="242" t="s">
        <v>158</v>
      </c>
      <c r="D50" s="235">
        <f>-PMT(CONFIG!$E$89/12,CONFIG!$E$91,SUM(INDEX($D20:$BK20,,IF((COLUMN(D$50)-COLUMN($D$50)+1)&gt;CONFIG!$E$91,(COLUMN(D$50)-COLUMN($D$50)+1)-CONFIG!$E$91,0)+1):INDEX($D20:$BK20,,COLUMN(D$50)-COLUMN($D$50)+1)),,)</f>
        <v>0</v>
      </c>
      <c r="E50" s="235">
        <f>-PMT(CONFIG!$E$89/12,CONFIG!$E$91,SUM(INDEX($D20:$BK20,,IF((COLUMN(E$50)-COLUMN($D$50)+1)&gt;CONFIG!$E$91,(COLUMN(E$50)-COLUMN($D$50)+1)-CONFIG!$E$91,0)+1):INDEX($D20:$BK20,,COLUMN(E$50)-COLUMN($D$50)+1)),,)</f>
        <v>0</v>
      </c>
      <c r="F50" s="235">
        <f>-PMT(CONFIG!$E$89/12,CONFIG!$E$91,SUM(INDEX($D20:$BK20,,IF((COLUMN(F$50)-COLUMN($D$50)+1)&gt;CONFIG!$E$91,(COLUMN(F$50)-COLUMN($D$50)+1)-CONFIG!$E$91,0)+1):INDEX($D20:$BK20,,COLUMN(F$50)-COLUMN($D$50)+1)),,)</f>
        <v>0</v>
      </c>
      <c r="G50" s="235">
        <f>-PMT(CONFIG!$E$89/12,CONFIG!$E$91,SUM(INDEX($D20:$BK20,,IF((COLUMN(G$50)-COLUMN($D$50)+1)&gt;CONFIG!$E$91,(COLUMN(G$50)-COLUMN($D$50)+1)-CONFIG!$E$91,0)+1):INDEX($D20:$BK20,,COLUMN(G$50)-COLUMN($D$50)+1)),,)</f>
        <v>0</v>
      </c>
      <c r="H50" s="235">
        <f>-PMT(CONFIG!$E$89/12,CONFIG!$E$91,SUM(INDEX($D20:$BK20,,IF((COLUMN(H$50)-COLUMN($D$50)+1)&gt;CONFIG!$E$91,(COLUMN(H$50)-COLUMN($D$50)+1)-CONFIG!$E$91,0)+1):INDEX($D20:$BK20,,COLUMN(H$50)-COLUMN($D$50)+1)),,)</f>
        <v>0</v>
      </c>
      <c r="I50" s="235">
        <f>-PMT(CONFIG!$E$89/12,CONFIG!$E$91,SUM(INDEX($D20:$BK20,,IF((COLUMN(I$50)-COLUMN($D$50)+1)&gt;CONFIG!$E$91,(COLUMN(I$50)-COLUMN($D$50)+1)-CONFIG!$E$91,0)+1):INDEX($D20:$BK20,,COLUMN(I$50)-COLUMN($D$50)+1)),,)</f>
        <v>0</v>
      </c>
      <c r="J50" s="235">
        <f>-PMT(CONFIG!$E$89/12,CONFIG!$E$91,SUM(INDEX($D20:$BK20,,IF((COLUMN(J$50)-COLUMN($D$50)+1)&gt;CONFIG!$E$91,(COLUMN(J$50)-COLUMN($D$50)+1)-CONFIG!$E$91,0)+1):INDEX($D20:$BK20,,COLUMN(J$50)-COLUMN($D$50)+1)),,)</f>
        <v>0</v>
      </c>
      <c r="K50" s="235">
        <f>-PMT(CONFIG!$E$89/12,CONFIG!$E$91,SUM(INDEX($D20:$BK20,,IF((COLUMN(K$50)-COLUMN($D$50)+1)&gt;CONFIG!$E$91,(COLUMN(K$50)-COLUMN($D$50)+1)-CONFIG!$E$91,0)+1):INDEX($D20:$BK20,,COLUMN(K$50)-COLUMN($D$50)+1)),,)</f>
        <v>0</v>
      </c>
      <c r="L50" s="235">
        <f>-PMT(CONFIG!$E$89/12,CONFIG!$E$91,SUM(INDEX($D20:$BK20,,IF((COLUMN(L$50)-COLUMN($D$50)+1)&gt;CONFIG!$E$91,(COLUMN(L$50)-COLUMN($D$50)+1)-CONFIG!$E$91,0)+1):INDEX($D20:$BK20,,COLUMN(L$50)-COLUMN($D$50)+1)),,)</f>
        <v>0</v>
      </c>
      <c r="M50" s="235">
        <f>-PMT(CONFIG!$E$89/12,CONFIG!$E$91,SUM(INDEX($D20:$BK20,,IF((COLUMN(M$50)-COLUMN($D$50)+1)&gt;CONFIG!$E$91,(COLUMN(M$50)-COLUMN($D$50)+1)-CONFIG!$E$91,0)+1):INDEX($D20:$BK20,,COLUMN(M$50)-COLUMN($D$50)+1)),,)</f>
        <v>0</v>
      </c>
      <c r="N50" s="235">
        <f>-PMT(CONFIG!$E$89/12,CONFIG!$E$91,SUM(INDEX($D20:$BK20,,IF((COLUMN(N$50)-COLUMN($D$50)+1)&gt;CONFIG!$E$91,(COLUMN(N$50)-COLUMN($D$50)+1)-CONFIG!$E$91,0)+1):INDEX($D20:$BK20,,COLUMN(N$50)-COLUMN($D$50)+1)),,)</f>
        <v>0</v>
      </c>
      <c r="O50" s="235">
        <f>-PMT(CONFIG!$E$89/12,CONFIG!$E$91,SUM(INDEX($D20:$BK20,,IF((COLUMN(O$50)-COLUMN($D$50)+1)&gt;CONFIG!$E$91,(COLUMN(O$50)-COLUMN($D$50)+1)-CONFIG!$E$91,0)+1):INDEX($D20:$BK20,,COLUMN(O$50)-COLUMN($D$50)+1)),,)</f>
        <v>0</v>
      </c>
      <c r="P50" s="235">
        <f>-PMT(CONFIG!$E$89/12,CONFIG!$E$91,SUM(INDEX($D20:$BK20,,IF((COLUMN(P$50)-COLUMN($D$50)+1)&gt;CONFIG!$E$91,(COLUMN(P$50)-COLUMN($D$50)+1)-CONFIG!$E$91,0)+1):INDEX($D20:$BK20,,COLUMN(P$50)-COLUMN($D$50)+1)),,)</f>
        <v>0</v>
      </c>
      <c r="Q50" s="235">
        <f>-PMT(CONFIG!$E$89/12,CONFIG!$E$91,SUM(INDEX($D20:$BK20,,IF((COLUMN(Q$50)-COLUMN($D$50)+1)&gt;CONFIG!$E$91,(COLUMN(Q$50)-COLUMN($D$50)+1)-CONFIG!$E$91,0)+1):INDEX($D20:$BK20,,COLUMN(Q$50)-COLUMN($D$50)+1)),,)</f>
        <v>0</v>
      </c>
      <c r="R50" s="235">
        <f>-PMT(CONFIG!$E$89/12,CONFIG!$E$91,SUM(INDEX($D20:$BK20,,IF((COLUMN(R$50)-COLUMN($D$50)+1)&gt;CONFIG!$E$91,(COLUMN(R$50)-COLUMN($D$50)+1)-CONFIG!$E$91,0)+1):INDEX($D20:$BK20,,COLUMN(R$50)-COLUMN($D$50)+1)),,)</f>
        <v>0</v>
      </c>
      <c r="S50" s="235">
        <f>-PMT(CONFIG!$E$89/12,CONFIG!$E$91,SUM(INDEX($D20:$BK20,,IF((COLUMN(S$50)-COLUMN($D$50)+1)&gt;CONFIG!$E$91,(COLUMN(S$50)-COLUMN($D$50)+1)-CONFIG!$E$91,0)+1):INDEX($D20:$BK20,,COLUMN(S$50)-COLUMN($D$50)+1)),,)</f>
        <v>0</v>
      </c>
      <c r="T50" s="235">
        <f>-PMT(CONFIG!$E$89/12,CONFIG!$E$91,SUM(INDEX($D20:$BK20,,IF((COLUMN(T$50)-COLUMN($D$50)+1)&gt;CONFIG!$E$91,(COLUMN(T$50)-COLUMN($D$50)+1)-CONFIG!$E$91,0)+1):INDEX($D20:$BK20,,COLUMN(T$50)-COLUMN($D$50)+1)),,)</f>
        <v>0</v>
      </c>
      <c r="U50" s="235">
        <f>-PMT(CONFIG!$E$89/12,CONFIG!$E$91,SUM(INDEX($D20:$BK20,,IF((COLUMN(U$50)-COLUMN($D$50)+1)&gt;CONFIG!$E$91,(COLUMN(U$50)-COLUMN($D$50)+1)-CONFIG!$E$91,0)+1):INDEX($D20:$BK20,,COLUMN(U$50)-COLUMN($D$50)+1)),,)</f>
        <v>0</v>
      </c>
      <c r="V50" s="235">
        <f>-PMT(CONFIG!$E$89/12,CONFIG!$E$91,SUM(INDEX($D20:$BK20,,IF((COLUMN(V$50)-COLUMN($D$50)+1)&gt;CONFIG!$E$91,(COLUMN(V$50)-COLUMN($D$50)+1)-CONFIG!$E$91,0)+1):INDEX($D20:$BK20,,COLUMN(V$50)-COLUMN($D$50)+1)),,)</f>
        <v>0</v>
      </c>
      <c r="W50" s="235">
        <f>-PMT(CONFIG!$E$89/12,CONFIG!$E$91,SUM(INDEX($D20:$BK20,,IF((COLUMN(W$50)-COLUMN($D$50)+1)&gt;CONFIG!$E$91,(COLUMN(W$50)-COLUMN($D$50)+1)-CONFIG!$E$91,0)+1):INDEX($D20:$BK20,,COLUMN(W$50)-COLUMN($D$50)+1)),,)</f>
        <v>0</v>
      </c>
      <c r="X50" s="235">
        <f>-PMT(CONFIG!$E$89/12,CONFIG!$E$91,SUM(INDEX($D20:$BK20,,IF((COLUMN(X$50)-COLUMN($D$50)+1)&gt;CONFIG!$E$91,(COLUMN(X$50)-COLUMN($D$50)+1)-CONFIG!$E$91,0)+1):INDEX($D20:$BK20,,COLUMN(X$50)-COLUMN($D$50)+1)),,)</f>
        <v>0</v>
      </c>
      <c r="Y50" s="235">
        <f>-PMT(CONFIG!$E$89/12,CONFIG!$E$91,SUM(INDEX($D20:$BK20,,IF((COLUMN(Y$50)-COLUMN($D$50)+1)&gt;CONFIG!$E$91,(COLUMN(Y$50)-COLUMN($D$50)+1)-CONFIG!$E$91,0)+1):INDEX($D20:$BK20,,COLUMN(Y$50)-COLUMN($D$50)+1)),,)</f>
        <v>0</v>
      </c>
      <c r="Z50" s="235">
        <f>-PMT(CONFIG!$E$89/12,CONFIG!$E$91,SUM(INDEX($D20:$BK20,,IF((COLUMN(Z$50)-COLUMN($D$50)+1)&gt;CONFIG!$E$91,(COLUMN(Z$50)-COLUMN($D$50)+1)-CONFIG!$E$91,0)+1):INDEX($D20:$BK20,,COLUMN(Z$50)-COLUMN($D$50)+1)),,)</f>
        <v>0</v>
      </c>
      <c r="AA50" s="235">
        <f>-PMT(CONFIG!$E$89/12,CONFIG!$E$91,SUM(INDEX($D20:$BK20,,IF((COLUMN(AA$50)-COLUMN($D$50)+1)&gt;CONFIG!$E$91,(COLUMN(AA$50)-COLUMN($D$50)+1)-CONFIG!$E$91,0)+1):INDEX($D20:$BK20,,COLUMN(AA$50)-COLUMN($D$50)+1)),,)</f>
        <v>0</v>
      </c>
      <c r="AB50" s="235">
        <f>-PMT(CONFIG!$E$89/12,CONFIG!$E$91,SUM(INDEX($D20:$BK20,,IF((COLUMN(AB$50)-COLUMN($D$50)+1)&gt;CONFIG!$E$91,(COLUMN(AB$50)-COLUMN($D$50)+1)-CONFIG!$E$91,0)+1):INDEX($D20:$BK20,,COLUMN(AB$50)-COLUMN($D$50)+1)),,)</f>
        <v>0</v>
      </c>
      <c r="AC50" s="235">
        <f>-PMT(CONFIG!$E$89/12,CONFIG!$E$91,SUM(INDEX($D20:$BK20,,IF((COLUMN(AC$50)-COLUMN($D$50)+1)&gt;CONFIG!$E$91,(COLUMN(AC$50)-COLUMN($D$50)+1)-CONFIG!$E$91,0)+1):INDEX($D20:$BK20,,COLUMN(AC$50)-COLUMN($D$50)+1)),,)</f>
        <v>0</v>
      </c>
      <c r="AD50" s="235">
        <f>-PMT(CONFIG!$E$89/12,CONFIG!$E$91,SUM(INDEX($D20:$BK20,,IF((COLUMN(AD$50)-COLUMN($D$50)+1)&gt;CONFIG!$E$91,(COLUMN(AD$50)-COLUMN($D$50)+1)-CONFIG!$E$91,0)+1):INDEX($D20:$BK20,,COLUMN(AD$50)-COLUMN($D$50)+1)),,)</f>
        <v>0</v>
      </c>
      <c r="AE50" s="235">
        <f>-PMT(CONFIG!$E$89/12,CONFIG!$E$91,SUM(INDEX($D20:$BK20,,IF((COLUMN(AE$50)-COLUMN($D$50)+1)&gt;CONFIG!$E$91,(COLUMN(AE$50)-COLUMN($D$50)+1)-CONFIG!$E$91,0)+1):INDEX($D20:$BK20,,COLUMN(AE$50)-COLUMN($D$50)+1)),,)</f>
        <v>0</v>
      </c>
      <c r="AF50" s="235">
        <f>-PMT(CONFIG!$E$89/12,CONFIG!$E$91,SUM(INDEX($D20:$BK20,,IF((COLUMN(AF$50)-COLUMN($D$50)+1)&gt;CONFIG!$E$91,(COLUMN(AF$50)-COLUMN($D$50)+1)-CONFIG!$E$91,0)+1):INDEX($D20:$BK20,,COLUMN(AF$50)-COLUMN($D$50)+1)),,)</f>
        <v>0</v>
      </c>
      <c r="AG50" s="235">
        <f>-PMT(CONFIG!$E$89/12,CONFIG!$E$91,SUM(INDEX($D20:$BK20,,IF((COLUMN(AG$50)-COLUMN($D$50)+1)&gt;CONFIG!$E$91,(COLUMN(AG$50)-COLUMN($D$50)+1)-CONFIG!$E$91,0)+1):INDEX($D20:$BK20,,COLUMN(AG$50)-COLUMN($D$50)+1)),,)</f>
        <v>0</v>
      </c>
      <c r="AH50" s="235">
        <f>-PMT(CONFIG!$E$89/12,CONFIG!$E$91,SUM(INDEX($D20:$BK20,,IF((COLUMN(AH$50)-COLUMN($D$50)+1)&gt;CONFIG!$E$91,(COLUMN(AH$50)-COLUMN($D$50)+1)-CONFIG!$E$91,0)+1):INDEX($D20:$BK20,,COLUMN(AH$50)-COLUMN($D$50)+1)),,)</f>
        <v>0</v>
      </c>
      <c r="AI50" s="235">
        <f>-PMT(CONFIG!$E$89/12,CONFIG!$E$91,SUM(INDEX($D20:$BK20,,IF((COLUMN(AI$50)-COLUMN($D$50)+1)&gt;CONFIG!$E$91,(COLUMN(AI$50)-COLUMN($D$50)+1)-CONFIG!$E$91,0)+1):INDEX($D20:$BK20,,COLUMN(AI$50)-COLUMN($D$50)+1)),,)</f>
        <v>0</v>
      </c>
      <c r="AJ50" s="235">
        <f>-PMT(CONFIG!$E$89/12,CONFIG!$E$91,SUM(INDEX($D20:$BK20,,IF((COLUMN(AJ$50)-COLUMN($D$50)+1)&gt;CONFIG!$E$91,(COLUMN(AJ$50)-COLUMN($D$50)+1)-CONFIG!$E$91,0)+1):INDEX($D20:$BK20,,COLUMN(AJ$50)-COLUMN($D$50)+1)),,)</f>
        <v>0</v>
      </c>
      <c r="AK50" s="235">
        <f>-PMT(CONFIG!$E$89/12,CONFIG!$E$91,SUM(INDEX($D20:$BK20,,IF((COLUMN(AK$50)-COLUMN($D$50)+1)&gt;CONFIG!$E$91,(COLUMN(AK$50)-COLUMN($D$50)+1)-CONFIG!$E$91,0)+1):INDEX($D20:$BK20,,COLUMN(AK$50)-COLUMN($D$50)+1)),,)</f>
        <v>0</v>
      </c>
      <c r="AL50" s="235">
        <f>-PMT(CONFIG!$E$89/12,CONFIG!$E$91,SUM(INDEX($D20:$BK20,,IF((COLUMN(AL$50)-COLUMN($D$50)+1)&gt;CONFIG!$E$91,(COLUMN(AL$50)-COLUMN($D$50)+1)-CONFIG!$E$91,0)+1):INDEX($D20:$BK20,,COLUMN(AL$50)-COLUMN($D$50)+1)),,)</f>
        <v>0</v>
      </c>
      <c r="AM50" s="235">
        <f>-PMT(CONFIG!$E$89/12,CONFIG!$E$91,SUM(INDEX($D20:$BK20,,IF((COLUMN(AM$50)-COLUMN($D$50)+1)&gt;CONFIG!$E$91,(COLUMN(AM$50)-COLUMN($D$50)+1)-CONFIG!$E$91,0)+1):INDEX($D20:$BK20,,COLUMN(AM$50)-COLUMN($D$50)+1)),,)</f>
        <v>0</v>
      </c>
      <c r="AN50" s="235">
        <f>-PMT(CONFIG!$E$89/12,CONFIG!$E$91,SUM(INDEX($D20:$BK20,,IF((COLUMN(AN$50)-COLUMN($D$50)+1)&gt;CONFIG!$E$91,(COLUMN(AN$50)-COLUMN($D$50)+1)-CONFIG!$E$91,0)+1):INDEX($D20:$BK20,,COLUMN(AN$50)-COLUMN($D$50)+1)),,)</f>
        <v>0</v>
      </c>
      <c r="AO50" s="235">
        <f>-PMT(CONFIG!$E$89/12,CONFIG!$E$91,SUM(INDEX($D20:$BK20,,IF((COLUMN(AO$50)-COLUMN($D$50)+1)&gt;CONFIG!$E$91,(COLUMN(AO$50)-COLUMN($D$50)+1)-CONFIG!$E$91,0)+1):INDEX($D20:$BK20,,COLUMN(AO$50)-COLUMN($D$50)+1)),,)</f>
        <v>0</v>
      </c>
      <c r="AP50" s="235">
        <f>-PMT(CONFIG!$E$89/12,CONFIG!$E$91,SUM(INDEX($D20:$BK20,,IF((COLUMN(AP$50)-COLUMN($D$50)+1)&gt;CONFIG!$E$91,(COLUMN(AP$50)-COLUMN($D$50)+1)-CONFIG!$E$91,0)+1):INDEX($D20:$BK20,,COLUMN(AP$50)-COLUMN($D$50)+1)),,)</f>
        <v>0</v>
      </c>
      <c r="AQ50" s="235">
        <f>-PMT(CONFIG!$E$89/12,CONFIG!$E$91,SUM(INDEX($D20:$BK20,,IF((COLUMN(AQ$50)-COLUMN($D$50)+1)&gt;CONFIG!$E$91,(COLUMN(AQ$50)-COLUMN($D$50)+1)-CONFIG!$E$91,0)+1):INDEX($D20:$BK20,,COLUMN(AQ$50)-COLUMN($D$50)+1)),,)</f>
        <v>0</v>
      </c>
      <c r="AR50" s="235">
        <f>-PMT(CONFIG!$E$89/12,CONFIG!$E$91,SUM(INDEX($D20:$BK20,,IF((COLUMN(AR$50)-COLUMN($D$50)+1)&gt;CONFIG!$E$91,(COLUMN(AR$50)-COLUMN($D$50)+1)-CONFIG!$E$91,0)+1):INDEX($D20:$BK20,,COLUMN(AR$50)-COLUMN($D$50)+1)),,)</f>
        <v>0</v>
      </c>
      <c r="AS50" s="235">
        <f>-PMT(CONFIG!$E$89/12,CONFIG!$E$91,SUM(INDEX($D20:$BK20,,IF((COLUMN(AS$50)-COLUMN($D$50)+1)&gt;CONFIG!$E$91,(COLUMN(AS$50)-COLUMN($D$50)+1)-CONFIG!$E$91,0)+1):INDEX($D20:$BK20,,COLUMN(AS$50)-COLUMN($D$50)+1)),,)</f>
        <v>0</v>
      </c>
      <c r="AT50" s="235">
        <f>-PMT(CONFIG!$E$89/12,CONFIG!$E$91,SUM(INDEX($D20:$BK20,,IF((COLUMN(AT$50)-COLUMN($D$50)+1)&gt;CONFIG!$E$91,(COLUMN(AT$50)-COLUMN($D$50)+1)-CONFIG!$E$91,0)+1):INDEX($D20:$BK20,,COLUMN(AT$50)-COLUMN($D$50)+1)),,)</f>
        <v>0</v>
      </c>
      <c r="AU50" s="235">
        <f>-PMT(CONFIG!$E$89/12,CONFIG!$E$91,SUM(INDEX($D20:$BK20,,IF((COLUMN(AU$50)-COLUMN($D$50)+1)&gt;CONFIG!$E$91,(COLUMN(AU$50)-COLUMN($D$50)+1)-CONFIG!$E$91,0)+1):INDEX($D20:$BK20,,COLUMN(AU$50)-COLUMN($D$50)+1)),,)</f>
        <v>0</v>
      </c>
      <c r="AV50" s="235">
        <f>-PMT(CONFIG!$E$89/12,CONFIG!$E$91,SUM(INDEX($D20:$BK20,,IF((COLUMN(AV$50)-COLUMN($D$50)+1)&gt;CONFIG!$E$91,(COLUMN(AV$50)-COLUMN($D$50)+1)-CONFIG!$E$91,0)+1):INDEX($D20:$BK20,,COLUMN(AV$50)-COLUMN($D$50)+1)),,)</f>
        <v>0</v>
      </c>
      <c r="AW50" s="235">
        <f>-PMT(CONFIG!$E$89/12,CONFIG!$E$91,SUM(INDEX($D20:$BK20,,IF((COLUMN(AW$50)-COLUMN($D$50)+1)&gt;CONFIG!$E$91,(COLUMN(AW$50)-COLUMN($D$50)+1)-CONFIG!$E$91,0)+1):INDEX($D20:$BK20,,COLUMN(AW$50)-COLUMN($D$50)+1)),,)</f>
        <v>0</v>
      </c>
      <c r="AX50" s="235">
        <f>-PMT(CONFIG!$E$89/12,CONFIG!$E$91,SUM(INDEX($D20:$BK20,,IF((COLUMN(AX$50)-COLUMN($D$50)+1)&gt;CONFIG!$E$91,(COLUMN(AX$50)-COLUMN($D$50)+1)-CONFIG!$E$91,0)+1):INDEX($D20:$BK20,,COLUMN(AX$50)-COLUMN($D$50)+1)),,)</f>
        <v>0</v>
      </c>
      <c r="AY50" s="235">
        <f>-PMT(CONFIG!$E$89/12,CONFIG!$E$91,SUM(INDEX($D20:$BK20,,IF((COLUMN(AY$50)-COLUMN($D$50)+1)&gt;CONFIG!$E$91,(COLUMN(AY$50)-COLUMN($D$50)+1)-CONFIG!$E$91,0)+1):INDEX($D20:$BK20,,COLUMN(AY$50)-COLUMN($D$50)+1)),,)</f>
        <v>0</v>
      </c>
      <c r="AZ50" s="235">
        <f>-PMT(CONFIG!$E$89/12,CONFIG!$E$91,SUM(INDEX($D20:$BK20,,IF((COLUMN(AZ$50)-COLUMN($D$50)+1)&gt;CONFIG!$E$91,(COLUMN(AZ$50)-COLUMN($D$50)+1)-CONFIG!$E$91,0)+1):INDEX($D20:$BK20,,COLUMN(AZ$50)-COLUMN($D$50)+1)),,)</f>
        <v>0</v>
      </c>
      <c r="BA50" s="235">
        <f>-PMT(CONFIG!$E$89/12,CONFIG!$E$91,SUM(INDEX($D20:$BK20,,IF((COLUMN(BA$50)-COLUMN($D$50)+1)&gt;CONFIG!$E$91,(COLUMN(BA$50)-COLUMN($D$50)+1)-CONFIG!$E$91,0)+1):INDEX($D20:$BK20,,COLUMN(BA$50)-COLUMN($D$50)+1)),,)</f>
        <v>0</v>
      </c>
      <c r="BB50" s="235">
        <f>-PMT(CONFIG!$E$89/12,CONFIG!$E$91,SUM(INDEX($D20:$BK20,,IF((COLUMN(BB$50)-COLUMN($D$50)+1)&gt;CONFIG!$E$91,(COLUMN(BB$50)-COLUMN($D$50)+1)-CONFIG!$E$91,0)+1):INDEX($D20:$BK20,,COLUMN(BB$50)-COLUMN($D$50)+1)),,)</f>
        <v>0</v>
      </c>
      <c r="BC50" s="235">
        <f>-PMT(CONFIG!$E$89/12,CONFIG!$E$91,SUM(INDEX($D20:$BK20,,IF((COLUMN(BC$50)-COLUMN($D$50)+1)&gt;CONFIG!$E$91,(COLUMN(BC$50)-COLUMN($D$50)+1)-CONFIG!$E$91,0)+1):INDEX($D20:$BK20,,COLUMN(BC$50)-COLUMN($D$50)+1)),,)</f>
        <v>0</v>
      </c>
      <c r="BD50" s="235">
        <f>-PMT(CONFIG!$E$89/12,CONFIG!$E$91,SUM(INDEX($D20:$BK20,,IF((COLUMN(BD$50)-COLUMN($D$50)+1)&gt;CONFIG!$E$91,(COLUMN(BD$50)-COLUMN($D$50)+1)-CONFIG!$E$91,0)+1):INDEX($D20:$BK20,,COLUMN(BD$50)-COLUMN($D$50)+1)),,)</f>
        <v>0</v>
      </c>
      <c r="BE50" s="235">
        <f>-PMT(CONFIG!$E$89/12,CONFIG!$E$91,SUM(INDEX($D20:$BK20,,IF((COLUMN(BE$50)-COLUMN($D$50)+1)&gt;CONFIG!$E$91,(COLUMN(BE$50)-COLUMN($D$50)+1)-CONFIG!$E$91,0)+1):INDEX($D20:$BK20,,COLUMN(BE$50)-COLUMN($D$50)+1)),,)</f>
        <v>0</v>
      </c>
      <c r="BF50" s="235">
        <f>-PMT(CONFIG!$E$89/12,CONFIG!$E$91,SUM(INDEX($D20:$BK20,,IF((COLUMN(BF$50)-COLUMN($D$50)+1)&gt;CONFIG!$E$91,(COLUMN(BF$50)-COLUMN($D$50)+1)-CONFIG!$E$91,0)+1):INDEX($D20:$BK20,,COLUMN(BF$50)-COLUMN($D$50)+1)),,)</f>
        <v>0</v>
      </c>
      <c r="BG50" s="235">
        <f>-PMT(CONFIG!$E$89/12,CONFIG!$E$91,SUM(INDEX($D20:$BK20,,IF((COLUMN(BG$50)-COLUMN($D$50)+1)&gt;CONFIG!$E$91,(COLUMN(BG$50)-COLUMN($D$50)+1)-CONFIG!$E$91,0)+1):INDEX($D20:$BK20,,COLUMN(BG$50)-COLUMN($D$50)+1)),,)</f>
        <v>0</v>
      </c>
      <c r="BH50" s="235">
        <f>-PMT(CONFIG!$E$89/12,CONFIG!$E$91,SUM(INDEX($D20:$BK20,,IF((COLUMN(BH$50)-COLUMN($D$50)+1)&gt;CONFIG!$E$91,(COLUMN(BH$50)-COLUMN($D$50)+1)-CONFIG!$E$91,0)+1):INDEX($D20:$BK20,,COLUMN(BH$50)-COLUMN($D$50)+1)),,)</f>
        <v>0</v>
      </c>
      <c r="BI50" s="235">
        <f>-PMT(CONFIG!$E$89/12,CONFIG!$E$91,SUM(INDEX($D20:$BK20,,IF((COLUMN(BI$50)-COLUMN($D$50)+1)&gt;CONFIG!$E$91,(COLUMN(BI$50)-COLUMN($D$50)+1)-CONFIG!$E$91,0)+1):INDEX($D20:$BK20,,COLUMN(BI$50)-COLUMN($D$50)+1)),,)</f>
        <v>0</v>
      </c>
      <c r="BJ50" s="235">
        <f>-PMT(CONFIG!$E$89/12,CONFIG!$E$91,SUM(INDEX($D20:$BK20,,IF((COLUMN(BJ$50)-COLUMN($D$50)+1)&gt;CONFIG!$E$91,(COLUMN(BJ$50)-COLUMN($D$50)+1)-CONFIG!$E$91,0)+1):INDEX($D20:$BK20,,COLUMN(BJ$50)-COLUMN($D$50)+1)),,)</f>
        <v>0</v>
      </c>
      <c r="BK50" s="235">
        <f>-PMT(CONFIG!$E$89/12,CONFIG!$E$91,SUM(INDEX($D20:$BK20,,IF((COLUMN(BK$50)-COLUMN($D$50)+1)&gt;CONFIG!$E$91,(COLUMN(BK$50)-COLUMN($D$50)+1)-CONFIG!$E$91,0)+1):INDEX($D20:$BK20,,COLUMN(BK$50)-COLUMN($D$50)+1)),,)</f>
        <v>0</v>
      </c>
      <c r="BL50" s="96"/>
    </row>
    <row r="51" spans="2:64">
      <c r="B51" s="90"/>
      <c r="C51" s="243" t="s">
        <v>208</v>
      </c>
      <c r="D51" s="244">
        <f>SUM(D52:D55)</f>
        <v>0</v>
      </c>
      <c r="E51" s="244">
        <f t="shared" ref="E51:BK51" si="10">SUM(E52:E55)</f>
        <v>0</v>
      </c>
      <c r="F51" s="244">
        <f t="shared" si="10"/>
        <v>0</v>
      </c>
      <c r="G51" s="244">
        <f t="shared" si="10"/>
        <v>0</v>
      </c>
      <c r="H51" s="244">
        <f t="shared" si="10"/>
        <v>0</v>
      </c>
      <c r="I51" s="244">
        <f t="shared" si="10"/>
        <v>0</v>
      </c>
      <c r="J51" s="244">
        <f t="shared" si="10"/>
        <v>0</v>
      </c>
      <c r="K51" s="244">
        <f t="shared" si="10"/>
        <v>0</v>
      </c>
      <c r="L51" s="244">
        <f t="shared" si="10"/>
        <v>0</v>
      </c>
      <c r="M51" s="244">
        <f t="shared" si="10"/>
        <v>0</v>
      </c>
      <c r="N51" s="244">
        <f t="shared" si="10"/>
        <v>0</v>
      </c>
      <c r="O51" s="244">
        <f t="shared" si="10"/>
        <v>0</v>
      </c>
      <c r="P51" s="244">
        <f t="shared" si="10"/>
        <v>0</v>
      </c>
      <c r="Q51" s="244">
        <f t="shared" si="10"/>
        <v>0</v>
      </c>
      <c r="R51" s="244">
        <f t="shared" si="10"/>
        <v>0</v>
      </c>
      <c r="S51" s="244">
        <f t="shared" si="10"/>
        <v>0</v>
      </c>
      <c r="T51" s="244">
        <f t="shared" si="10"/>
        <v>0</v>
      </c>
      <c r="U51" s="244">
        <f t="shared" si="10"/>
        <v>0</v>
      </c>
      <c r="V51" s="244">
        <f t="shared" si="10"/>
        <v>0</v>
      </c>
      <c r="W51" s="244">
        <f t="shared" si="10"/>
        <v>0</v>
      </c>
      <c r="X51" s="244">
        <f t="shared" si="10"/>
        <v>0</v>
      </c>
      <c r="Y51" s="244">
        <f t="shared" si="10"/>
        <v>0</v>
      </c>
      <c r="Z51" s="244">
        <f t="shared" si="10"/>
        <v>0</v>
      </c>
      <c r="AA51" s="244">
        <f t="shared" si="10"/>
        <v>0</v>
      </c>
      <c r="AB51" s="244">
        <f t="shared" si="10"/>
        <v>0</v>
      </c>
      <c r="AC51" s="244">
        <f t="shared" si="10"/>
        <v>0</v>
      </c>
      <c r="AD51" s="244">
        <f t="shared" si="10"/>
        <v>0</v>
      </c>
      <c r="AE51" s="244">
        <f t="shared" si="10"/>
        <v>0</v>
      </c>
      <c r="AF51" s="244">
        <f t="shared" si="10"/>
        <v>0</v>
      </c>
      <c r="AG51" s="244">
        <f t="shared" si="10"/>
        <v>0</v>
      </c>
      <c r="AH51" s="244">
        <f t="shared" si="10"/>
        <v>0</v>
      </c>
      <c r="AI51" s="244">
        <f t="shared" si="10"/>
        <v>0</v>
      </c>
      <c r="AJ51" s="244">
        <f t="shared" si="10"/>
        <v>0</v>
      </c>
      <c r="AK51" s="244">
        <f t="shared" si="10"/>
        <v>0</v>
      </c>
      <c r="AL51" s="244">
        <f t="shared" si="10"/>
        <v>0</v>
      </c>
      <c r="AM51" s="244">
        <f t="shared" si="10"/>
        <v>0</v>
      </c>
      <c r="AN51" s="244">
        <f t="shared" si="10"/>
        <v>0</v>
      </c>
      <c r="AO51" s="244">
        <f t="shared" si="10"/>
        <v>0</v>
      </c>
      <c r="AP51" s="244">
        <f t="shared" si="10"/>
        <v>0</v>
      </c>
      <c r="AQ51" s="244">
        <f t="shared" si="10"/>
        <v>0</v>
      </c>
      <c r="AR51" s="244">
        <f t="shared" si="10"/>
        <v>0</v>
      </c>
      <c r="AS51" s="244">
        <f t="shared" si="10"/>
        <v>0</v>
      </c>
      <c r="AT51" s="244">
        <f t="shared" si="10"/>
        <v>0</v>
      </c>
      <c r="AU51" s="244">
        <f t="shared" si="10"/>
        <v>0</v>
      </c>
      <c r="AV51" s="244">
        <f t="shared" si="10"/>
        <v>0</v>
      </c>
      <c r="AW51" s="244">
        <f t="shared" si="10"/>
        <v>0</v>
      </c>
      <c r="AX51" s="244">
        <f t="shared" si="10"/>
        <v>0</v>
      </c>
      <c r="AY51" s="244">
        <f t="shared" si="10"/>
        <v>0</v>
      </c>
      <c r="AZ51" s="244">
        <f t="shared" si="10"/>
        <v>0</v>
      </c>
      <c r="BA51" s="244">
        <f t="shared" si="10"/>
        <v>0</v>
      </c>
      <c r="BB51" s="244">
        <f t="shared" si="10"/>
        <v>0</v>
      </c>
      <c r="BC51" s="244">
        <f t="shared" si="10"/>
        <v>0</v>
      </c>
      <c r="BD51" s="244">
        <f t="shared" si="10"/>
        <v>0</v>
      </c>
      <c r="BE51" s="244">
        <f t="shared" si="10"/>
        <v>0</v>
      </c>
      <c r="BF51" s="244">
        <f t="shared" si="10"/>
        <v>0</v>
      </c>
      <c r="BG51" s="244">
        <f t="shared" si="10"/>
        <v>0</v>
      </c>
      <c r="BH51" s="244">
        <f t="shared" si="10"/>
        <v>0</v>
      </c>
      <c r="BI51" s="244">
        <f t="shared" si="10"/>
        <v>0</v>
      </c>
      <c r="BJ51" s="244">
        <f t="shared" si="10"/>
        <v>0</v>
      </c>
      <c r="BK51" s="244">
        <f t="shared" si="10"/>
        <v>0</v>
      </c>
      <c r="BL51" s="96"/>
    </row>
    <row r="52" spans="2:64" s="54" customFormat="1">
      <c r="B52" s="90"/>
      <c r="C52" s="244" t="str">
        <f>C27</f>
        <v>Compte courant 1</v>
      </c>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96"/>
    </row>
    <row r="53" spans="2:64" s="54" customFormat="1">
      <c r="B53" s="90"/>
      <c r="C53" s="244" t="str">
        <f t="shared" ref="C53:C55" si="11">C28</f>
        <v>Compte courant 2</v>
      </c>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96"/>
    </row>
    <row r="54" spans="2:64" s="54" customFormat="1">
      <c r="B54" s="90"/>
      <c r="C54" s="244" t="str">
        <f t="shared" si="11"/>
        <v>Compte courant 3</v>
      </c>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96"/>
    </row>
    <row r="55" spans="2:64" s="54" customFormat="1">
      <c r="B55" s="90"/>
      <c r="C55" s="244" t="str">
        <f t="shared" si="11"/>
        <v>Autres comptes courants</v>
      </c>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96"/>
    </row>
    <row r="56" spans="2:64" s="54" customFormat="1" ht="30">
      <c r="B56" s="90"/>
      <c r="C56" s="269" t="s">
        <v>222</v>
      </c>
      <c r="D56" s="244">
        <f>SUM(D57:D60)</f>
        <v>0</v>
      </c>
      <c r="E56" s="244">
        <f t="shared" ref="E56:BK56" si="12">SUM(E57:E60)</f>
        <v>0</v>
      </c>
      <c r="F56" s="244">
        <f t="shared" si="12"/>
        <v>0</v>
      </c>
      <c r="G56" s="244">
        <f t="shared" si="12"/>
        <v>0</v>
      </c>
      <c r="H56" s="244">
        <f t="shared" si="12"/>
        <v>0</v>
      </c>
      <c r="I56" s="244">
        <f t="shared" si="12"/>
        <v>0</v>
      </c>
      <c r="J56" s="244">
        <f t="shared" si="12"/>
        <v>0</v>
      </c>
      <c r="K56" s="244">
        <f t="shared" si="12"/>
        <v>0</v>
      </c>
      <c r="L56" s="244">
        <f t="shared" si="12"/>
        <v>0</v>
      </c>
      <c r="M56" s="244">
        <f t="shared" si="12"/>
        <v>0</v>
      </c>
      <c r="N56" s="244">
        <f t="shared" si="12"/>
        <v>0</v>
      </c>
      <c r="O56" s="244">
        <f t="shared" si="12"/>
        <v>0</v>
      </c>
      <c r="P56" s="244">
        <f t="shared" si="12"/>
        <v>0</v>
      </c>
      <c r="Q56" s="244">
        <f t="shared" si="12"/>
        <v>0</v>
      </c>
      <c r="R56" s="244">
        <f t="shared" si="12"/>
        <v>0</v>
      </c>
      <c r="S56" s="244">
        <f t="shared" si="12"/>
        <v>0</v>
      </c>
      <c r="T56" s="244">
        <f t="shared" si="12"/>
        <v>0</v>
      </c>
      <c r="U56" s="244">
        <f t="shared" si="12"/>
        <v>0</v>
      </c>
      <c r="V56" s="244">
        <f t="shared" si="12"/>
        <v>0</v>
      </c>
      <c r="W56" s="244">
        <f t="shared" si="12"/>
        <v>0</v>
      </c>
      <c r="X56" s="244">
        <f t="shared" si="12"/>
        <v>0</v>
      </c>
      <c r="Y56" s="244">
        <f t="shared" si="12"/>
        <v>0</v>
      </c>
      <c r="Z56" s="244">
        <f t="shared" si="12"/>
        <v>0</v>
      </c>
      <c r="AA56" s="244">
        <f t="shared" si="12"/>
        <v>0</v>
      </c>
      <c r="AB56" s="244">
        <f t="shared" si="12"/>
        <v>0</v>
      </c>
      <c r="AC56" s="244">
        <f t="shared" si="12"/>
        <v>0</v>
      </c>
      <c r="AD56" s="244">
        <f t="shared" si="12"/>
        <v>0</v>
      </c>
      <c r="AE56" s="244">
        <f t="shared" si="12"/>
        <v>0</v>
      </c>
      <c r="AF56" s="244">
        <f t="shared" si="12"/>
        <v>0</v>
      </c>
      <c r="AG56" s="244">
        <f t="shared" si="12"/>
        <v>0</v>
      </c>
      <c r="AH56" s="244">
        <f t="shared" si="12"/>
        <v>0</v>
      </c>
      <c r="AI56" s="244">
        <f t="shared" si="12"/>
        <v>0</v>
      </c>
      <c r="AJ56" s="244">
        <f t="shared" si="12"/>
        <v>0</v>
      </c>
      <c r="AK56" s="244">
        <f t="shared" si="12"/>
        <v>0</v>
      </c>
      <c r="AL56" s="244">
        <f t="shared" si="12"/>
        <v>0</v>
      </c>
      <c r="AM56" s="244">
        <f t="shared" si="12"/>
        <v>0</v>
      </c>
      <c r="AN56" s="244">
        <f t="shared" si="12"/>
        <v>0</v>
      </c>
      <c r="AO56" s="244">
        <f t="shared" si="12"/>
        <v>0</v>
      </c>
      <c r="AP56" s="244">
        <f t="shared" si="12"/>
        <v>0</v>
      </c>
      <c r="AQ56" s="244">
        <f t="shared" si="12"/>
        <v>0</v>
      </c>
      <c r="AR56" s="244">
        <f t="shared" si="12"/>
        <v>0</v>
      </c>
      <c r="AS56" s="244">
        <f t="shared" si="12"/>
        <v>0</v>
      </c>
      <c r="AT56" s="244">
        <f t="shared" si="12"/>
        <v>0</v>
      </c>
      <c r="AU56" s="244">
        <f t="shared" si="12"/>
        <v>0</v>
      </c>
      <c r="AV56" s="244">
        <f t="shared" si="12"/>
        <v>0</v>
      </c>
      <c r="AW56" s="244">
        <f t="shared" si="12"/>
        <v>0</v>
      </c>
      <c r="AX56" s="244">
        <f t="shared" si="12"/>
        <v>0</v>
      </c>
      <c r="AY56" s="244">
        <f t="shared" si="12"/>
        <v>0</v>
      </c>
      <c r="AZ56" s="244">
        <f t="shared" si="12"/>
        <v>0</v>
      </c>
      <c r="BA56" s="244">
        <f t="shared" si="12"/>
        <v>0</v>
      </c>
      <c r="BB56" s="244">
        <f t="shared" si="12"/>
        <v>0</v>
      </c>
      <c r="BC56" s="244">
        <f t="shared" si="12"/>
        <v>0</v>
      </c>
      <c r="BD56" s="244">
        <f t="shared" si="12"/>
        <v>0</v>
      </c>
      <c r="BE56" s="244">
        <f t="shared" si="12"/>
        <v>0</v>
      </c>
      <c r="BF56" s="244">
        <f t="shared" si="12"/>
        <v>0</v>
      </c>
      <c r="BG56" s="244">
        <f t="shared" si="12"/>
        <v>0</v>
      </c>
      <c r="BH56" s="244">
        <f t="shared" si="12"/>
        <v>0</v>
      </c>
      <c r="BI56" s="244">
        <f t="shared" si="12"/>
        <v>0</v>
      </c>
      <c r="BJ56" s="244">
        <f t="shared" si="12"/>
        <v>0</v>
      </c>
      <c r="BK56" s="244">
        <f t="shared" si="12"/>
        <v>0</v>
      </c>
      <c r="BL56" s="96"/>
    </row>
    <row r="57" spans="2:64" s="54" customFormat="1">
      <c r="B57" s="90"/>
      <c r="C57" s="244" t="str">
        <f>C32</f>
        <v>Avances et prêts remboursables 1</v>
      </c>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96"/>
    </row>
    <row r="58" spans="2:64" s="54" customFormat="1">
      <c r="B58" s="90"/>
      <c r="C58" s="244" t="str">
        <f t="shared" ref="C58:C60" si="13">C33</f>
        <v>Avances et prêts remboursables 2</v>
      </c>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96"/>
    </row>
    <row r="59" spans="2:64" s="54" customFormat="1">
      <c r="B59" s="90"/>
      <c r="C59" s="244" t="str">
        <f t="shared" si="13"/>
        <v>Avances et prêts remboursables 3</v>
      </c>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96"/>
    </row>
    <row r="60" spans="2:64" s="54" customFormat="1">
      <c r="B60" s="90"/>
      <c r="C60" s="244" t="str">
        <f t="shared" si="13"/>
        <v>Autres avances et prêts remboursables</v>
      </c>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96"/>
    </row>
    <row r="61" spans="2:64" s="54" customFormat="1">
      <c r="B61" s="90"/>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6"/>
    </row>
    <row r="62" spans="2:64" s="54" customFormat="1">
      <c r="B62" s="90"/>
      <c r="C62" s="34" t="s">
        <v>121</v>
      </c>
      <c r="D62" s="38">
        <f>SUM(D41:D46)+SUM(D48:D51)+D56</f>
        <v>2720.0741666666668</v>
      </c>
      <c r="E62" s="38">
        <f t="shared" ref="E62:BK62" si="14">SUM(E41:E46)+SUM(E48:E51)+E56</f>
        <v>2720.0741666666668</v>
      </c>
      <c r="F62" s="38">
        <f t="shared" si="14"/>
        <v>2720.0741666666668</v>
      </c>
      <c r="G62" s="38">
        <f t="shared" si="14"/>
        <v>2720.0741666666668</v>
      </c>
      <c r="H62" s="38">
        <f t="shared" si="14"/>
        <v>2720.0741666666668</v>
      </c>
      <c r="I62" s="38">
        <f t="shared" si="14"/>
        <v>2720.0741666666668</v>
      </c>
      <c r="J62" s="38">
        <f t="shared" si="14"/>
        <v>2720.0741666666668</v>
      </c>
      <c r="K62" s="38">
        <f t="shared" si="14"/>
        <v>2720.0741666666668</v>
      </c>
      <c r="L62" s="38">
        <f t="shared" si="14"/>
        <v>2720.0741666666668</v>
      </c>
      <c r="M62" s="38">
        <f t="shared" si="14"/>
        <v>2720.0741666666668</v>
      </c>
      <c r="N62" s="38">
        <f t="shared" si="14"/>
        <v>2720.0741666666668</v>
      </c>
      <c r="O62" s="38">
        <f t="shared" si="14"/>
        <v>2720.0741666666668</v>
      </c>
      <c r="P62" s="38">
        <f t="shared" si="14"/>
        <v>2720.0741666666668</v>
      </c>
      <c r="Q62" s="38">
        <f t="shared" si="14"/>
        <v>2720.0741666666668</v>
      </c>
      <c r="R62" s="38">
        <f t="shared" si="14"/>
        <v>2720.0741666666668</v>
      </c>
      <c r="S62" s="38">
        <f t="shared" si="14"/>
        <v>2720.0741666666668</v>
      </c>
      <c r="T62" s="38">
        <f t="shared" si="14"/>
        <v>2720.0741666666668</v>
      </c>
      <c r="U62" s="38">
        <f t="shared" si="14"/>
        <v>2720.0741666666668</v>
      </c>
      <c r="V62" s="38">
        <f t="shared" si="14"/>
        <v>2720.0741666666668</v>
      </c>
      <c r="W62" s="38">
        <f t="shared" si="14"/>
        <v>2720.0741666666668</v>
      </c>
      <c r="X62" s="38">
        <f t="shared" si="14"/>
        <v>2720.0741666666668</v>
      </c>
      <c r="Y62" s="38">
        <f t="shared" si="14"/>
        <v>2720.0741666666668</v>
      </c>
      <c r="Z62" s="38">
        <f t="shared" si="14"/>
        <v>2720.0741666666668</v>
      </c>
      <c r="AA62" s="38">
        <f t="shared" si="14"/>
        <v>2720.0741666666668</v>
      </c>
      <c r="AB62" s="38">
        <f t="shared" si="14"/>
        <v>2720.0741666666668</v>
      </c>
      <c r="AC62" s="38">
        <f t="shared" si="14"/>
        <v>2720.0741666666668</v>
      </c>
      <c r="AD62" s="38">
        <f t="shared" si="14"/>
        <v>2720.0741666666668</v>
      </c>
      <c r="AE62" s="38">
        <f t="shared" si="14"/>
        <v>2720.0741666666668</v>
      </c>
      <c r="AF62" s="38">
        <f t="shared" si="14"/>
        <v>2720.0741666666668</v>
      </c>
      <c r="AG62" s="38">
        <f t="shared" si="14"/>
        <v>2720.0741666666668</v>
      </c>
      <c r="AH62" s="38">
        <f t="shared" si="14"/>
        <v>2720.0741666666668</v>
      </c>
      <c r="AI62" s="38">
        <f t="shared" si="14"/>
        <v>2720.0741666666668</v>
      </c>
      <c r="AJ62" s="38">
        <f t="shared" si="14"/>
        <v>2720.0741666666668</v>
      </c>
      <c r="AK62" s="38">
        <f t="shared" si="14"/>
        <v>2720.0741666666668</v>
      </c>
      <c r="AL62" s="38">
        <f t="shared" si="14"/>
        <v>2720.0741666666668</v>
      </c>
      <c r="AM62" s="38">
        <f t="shared" si="14"/>
        <v>2720.0741666666668</v>
      </c>
      <c r="AN62" s="38">
        <f t="shared" si="14"/>
        <v>2720.0741666666668</v>
      </c>
      <c r="AO62" s="38">
        <f t="shared" si="14"/>
        <v>2720.0741666666668</v>
      </c>
      <c r="AP62" s="38">
        <f t="shared" si="14"/>
        <v>2720.0741666666668</v>
      </c>
      <c r="AQ62" s="38">
        <f t="shared" si="14"/>
        <v>2720.0741666666668</v>
      </c>
      <c r="AR62" s="38">
        <f t="shared" si="14"/>
        <v>2720.0741666666668</v>
      </c>
      <c r="AS62" s="38">
        <f t="shared" si="14"/>
        <v>2720.0741666666668</v>
      </c>
      <c r="AT62" s="38">
        <f t="shared" si="14"/>
        <v>2720.0741666666668</v>
      </c>
      <c r="AU62" s="38">
        <f t="shared" si="14"/>
        <v>2720.0741666666668</v>
      </c>
      <c r="AV62" s="38">
        <f t="shared" si="14"/>
        <v>2720.0741666666668</v>
      </c>
      <c r="AW62" s="38">
        <f t="shared" si="14"/>
        <v>2720.0741666666668</v>
      </c>
      <c r="AX62" s="38">
        <f t="shared" si="14"/>
        <v>2720.0741666666668</v>
      </c>
      <c r="AY62" s="38">
        <f t="shared" si="14"/>
        <v>2720.0741666666668</v>
      </c>
      <c r="AZ62" s="38">
        <f t="shared" si="14"/>
        <v>2720.0741666666668</v>
      </c>
      <c r="BA62" s="38">
        <f t="shared" si="14"/>
        <v>2720.0741666666668</v>
      </c>
      <c r="BB62" s="38">
        <f t="shared" si="14"/>
        <v>2720.0741666666668</v>
      </c>
      <c r="BC62" s="38">
        <f t="shared" si="14"/>
        <v>2720.0741666666668</v>
      </c>
      <c r="BD62" s="38">
        <f t="shared" si="14"/>
        <v>2720.0741666666668</v>
      </c>
      <c r="BE62" s="38">
        <f t="shared" si="14"/>
        <v>2720.0741666666668</v>
      </c>
      <c r="BF62" s="38">
        <f t="shared" si="14"/>
        <v>2720.0741666666668</v>
      </c>
      <c r="BG62" s="38">
        <f t="shared" si="14"/>
        <v>2720.0741666666668</v>
      </c>
      <c r="BH62" s="38">
        <f t="shared" si="14"/>
        <v>2720.0741666666668</v>
      </c>
      <c r="BI62" s="38">
        <f t="shared" si="14"/>
        <v>2720.0741666666668</v>
      </c>
      <c r="BJ62" s="38">
        <f t="shared" si="14"/>
        <v>2720.0741666666668</v>
      </c>
      <c r="BK62" s="38">
        <f t="shared" si="14"/>
        <v>2720.0741666666668</v>
      </c>
      <c r="BL62" s="96"/>
    </row>
    <row r="63" spans="2:64" s="54" customFormat="1">
      <c r="B63" s="90"/>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6"/>
    </row>
    <row r="64" spans="2:64">
      <c r="B64" s="90"/>
      <c r="C64" s="34" t="s">
        <v>65</v>
      </c>
      <c r="D64" s="38">
        <f t="shared" ref="D64:AI64" si="15">D10+D37-D62</f>
        <v>-2720.0741666666668</v>
      </c>
      <c r="E64" s="38">
        <f t="shared" si="15"/>
        <v>-4990.1483333333335</v>
      </c>
      <c r="F64" s="38">
        <f t="shared" si="15"/>
        <v>-7260.2224999999999</v>
      </c>
      <c r="G64" s="38">
        <f t="shared" si="15"/>
        <v>-9530.2966666666671</v>
      </c>
      <c r="H64" s="38">
        <f t="shared" si="15"/>
        <v>-11800.370833333334</v>
      </c>
      <c r="I64" s="38">
        <f t="shared" si="15"/>
        <v>-14070.445000000002</v>
      </c>
      <c r="J64" s="38">
        <f t="shared" si="15"/>
        <v>-16340.519166666669</v>
      </c>
      <c r="K64" s="38">
        <f t="shared" si="15"/>
        <v>-18610.593333333334</v>
      </c>
      <c r="L64" s="38">
        <f t="shared" si="15"/>
        <v>-20880.6675</v>
      </c>
      <c r="M64" s="38">
        <f t="shared" si="15"/>
        <v>-23150.741666666665</v>
      </c>
      <c r="N64" s="38">
        <f t="shared" si="15"/>
        <v>-25420.81583333333</v>
      </c>
      <c r="O64" s="38">
        <f t="shared" si="15"/>
        <v>-27690.889999999996</v>
      </c>
      <c r="P64" s="38">
        <f t="shared" si="15"/>
        <v>-29960.964166666661</v>
      </c>
      <c r="Q64" s="38">
        <f t="shared" si="15"/>
        <v>-32231.038333333327</v>
      </c>
      <c r="R64" s="38">
        <f t="shared" si="15"/>
        <v>-34501.112499999996</v>
      </c>
      <c r="S64" s="38">
        <f t="shared" si="15"/>
        <v>-36771.186666666661</v>
      </c>
      <c r="T64" s="38">
        <f t="shared" si="15"/>
        <v>-39041.260833333326</v>
      </c>
      <c r="U64" s="38">
        <f t="shared" si="15"/>
        <v>-41311.334999999992</v>
      </c>
      <c r="V64" s="38">
        <f t="shared" si="15"/>
        <v>-43581.409166666657</v>
      </c>
      <c r="W64" s="38">
        <f t="shared" si="15"/>
        <v>-45851.483333333323</v>
      </c>
      <c r="X64" s="38">
        <f t="shared" si="15"/>
        <v>-48121.557499999988</v>
      </c>
      <c r="Y64" s="38">
        <f t="shared" si="15"/>
        <v>-50391.631666666653</v>
      </c>
      <c r="Z64" s="38">
        <f t="shared" si="15"/>
        <v>-52661.705833333319</v>
      </c>
      <c r="AA64" s="38">
        <f t="shared" si="15"/>
        <v>-54931.779999999984</v>
      </c>
      <c r="AB64" s="38">
        <f t="shared" si="15"/>
        <v>-57201.85416666665</v>
      </c>
      <c r="AC64" s="38">
        <f t="shared" si="15"/>
        <v>-59471.928333333315</v>
      </c>
      <c r="AD64" s="38">
        <f t="shared" si="15"/>
        <v>-61742.002499999981</v>
      </c>
      <c r="AE64" s="38">
        <f t="shared" si="15"/>
        <v>-64012.076666666646</v>
      </c>
      <c r="AF64" s="38">
        <f t="shared" si="15"/>
        <v>-66282.150833333319</v>
      </c>
      <c r="AG64" s="38">
        <f t="shared" si="15"/>
        <v>-68552.224999999991</v>
      </c>
      <c r="AH64" s="38">
        <f t="shared" si="15"/>
        <v>-70822.299166666664</v>
      </c>
      <c r="AI64" s="38">
        <f t="shared" si="15"/>
        <v>-73092.373333333337</v>
      </c>
      <c r="AJ64" s="38">
        <f t="shared" ref="AJ64:BK64" si="16">AJ10+AJ37-AJ62</f>
        <v>-75362.447500000009</v>
      </c>
      <c r="AK64" s="38">
        <f t="shared" si="16"/>
        <v>-77632.521666666682</v>
      </c>
      <c r="AL64" s="38">
        <f t="shared" si="16"/>
        <v>-79902.595833333355</v>
      </c>
      <c r="AM64" s="38">
        <f t="shared" si="16"/>
        <v>-82172.670000000027</v>
      </c>
      <c r="AN64" s="38">
        <f t="shared" si="16"/>
        <v>-84442.7441666667</v>
      </c>
      <c r="AO64" s="38">
        <f t="shared" si="16"/>
        <v>-86712.818333333373</v>
      </c>
      <c r="AP64" s="38">
        <f t="shared" si="16"/>
        <v>-88982.892500000045</v>
      </c>
      <c r="AQ64" s="38">
        <f t="shared" si="16"/>
        <v>-91252.966666666718</v>
      </c>
      <c r="AR64" s="38">
        <f t="shared" si="16"/>
        <v>-93523.040833333391</v>
      </c>
      <c r="AS64" s="38">
        <f t="shared" si="16"/>
        <v>-95793.115000000063</v>
      </c>
      <c r="AT64" s="38">
        <f t="shared" si="16"/>
        <v>-98063.189166666736</v>
      </c>
      <c r="AU64" s="38">
        <f t="shared" si="16"/>
        <v>-100333.26333333341</v>
      </c>
      <c r="AV64" s="38">
        <f t="shared" si="16"/>
        <v>-102603.33750000008</v>
      </c>
      <c r="AW64" s="38">
        <f t="shared" si="16"/>
        <v>-104873.41166666675</v>
      </c>
      <c r="AX64" s="38">
        <f t="shared" si="16"/>
        <v>-107143.48583333343</v>
      </c>
      <c r="AY64" s="38">
        <f t="shared" si="16"/>
        <v>-109413.5600000001</v>
      </c>
      <c r="AZ64" s="38">
        <f t="shared" si="16"/>
        <v>-111683.63416666677</v>
      </c>
      <c r="BA64" s="38">
        <f t="shared" si="16"/>
        <v>-113953.70833333344</v>
      </c>
      <c r="BB64" s="38">
        <f t="shared" si="16"/>
        <v>-116223.78250000012</v>
      </c>
      <c r="BC64" s="38">
        <f t="shared" si="16"/>
        <v>-118493.85666666679</v>
      </c>
      <c r="BD64" s="38">
        <f t="shared" si="16"/>
        <v>-120763.93083333346</v>
      </c>
      <c r="BE64" s="38">
        <f t="shared" si="16"/>
        <v>-123034.00500000014</v>
      </c>
      <c r="BF64" s="38">
        <f t="shared" si="16"/>
        <v>-125304.07916666681</v>
      </c>
      <c r="BG64" s="38">
        <f t="shared" si="16"/>
        <v>-127574.15333333348</v>
      </c>
      <c r="BH64" s="38">
        <f t="shared" si="16"/>
        <v>-129844.22750000015</v>
      </c>
      <c r="BI64" s="38">
        <f t="shared" si="16"/>
        <v>-132114.30166666681</v>
      </c>
      <c r="BJ64" s="38">
        <f t="shared" si="16"/>
        <v>-134384.37583333347</v>
      </c>
      <c r="BK64" s="38">
        <f t="shared" si="16"/>
        <v>-136654.45000000013</v>
      </c>
      <c r="BL64" s="96"/>
    </row>
    <row r="65" spans="2:64" ht="15.75" thickBot="1">
      <c r="B65" s="91"/>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3"/>
    </row>
    <row r="66" spans="2:6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row>
    <row r="67" spans="2:6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row>
    <row r="68" spans="2:64">
      <c r="G68" s="39"/>
    </row>
  </sheetData>
  <sheetProtection sheet="1" objects="1" scenarios="1"/>
  <mergeCells count="8">
    <mergeCell ref="C5:P5"/>
    <mergeCell ref="D7:O7"/>
    <mergeCell ref="P7:AA7"/>
    <mergeCell ref="C39:BK39"/>
    <mergeCell ref="AB7:AM7"/>
    <mergeCell ref="AN7:AY7"/>
    <mergeCell ref="AZ7:BK7"/>
    <mergeCell ref="C12:BK12"/>
  </mergeCells>
  <pageMargins left="0.7" right="0.7" top="0.75" bottom="0.75" header="0.3" footer="0.3"/>
  <pageSetup paperSize="9" orientation="portrait" verticalDpi="300" r:id="rId1"/>
</worksheet>
</file>

<file path=xl/worksheets/sheet11.xml><?xml version="1.0" encoding="utf-8"?>
<worksheet xmlns="http://schemas.openxmlformats.org/spreadsheetml/2006/main" xmlns:r="http://schemas.openxmlformats.org/officeDocument/2006/relationships">
  <sheetPr codeName="Feuil15">
    <tabColor theme="3" tint="0.59999389629810485"/>
  </sheetPr>
  <dimension ref="A1:X75"/>
  <sheetViews>
    <sheetView showGridLines="0" showRowColHeaders="0" zoomScale="80" zoomScaleNormal="80" workbookViewId="0">
      <selection activeCell="C3" sqref="C3:F3"/>
    </sheetView>
  </sheetViews>
  <sheetFormatPr baseColWidth="10" defaultRowHeight="15"/>
  <cols>
    <col min="1" max="1" width="3.5703125" style="54" customWidth="1"/>
    <col min="2" max="2" width="3.140625" customWidth="1"/>
    <col min="3" max="4" width="8.85546875" customWidth="1"/>
    <col min="5" max="9" width="13.85546875" customWidth="1"/>
    <col min="10" max="10" width="3.5703125" customWidth="1"/>
    <col min="11" max="11" width="7.5703125" customWidth="1"/>
    <col min="12" max="12" width="13.42578125" customWidth="1"/>
    <col min="13" max="13" width="11.5703125" customWidth="1"/>
    <col min="14" max="14" width="12.5703125" style="50" customWidth="1"/>
    <col min="15" max="15" width="15.28515625" customWidth="1"/>
    <col min="16" max="16" width="12" style="50" customWidth="1"/>
    <col min="17" max="17" width="7.85546875" customWidth="1"/>
    <col min="18" max="18" width="7.28515625" style="50" customWidth="1"/>
    <col min="19" max="19" width="6.7109375" customWidth="1"/>
    <col min="20" max="20" width="7.28515625" style="50" customWidth="1"/>
    <col min="21" max="21" width="5.140625" customWidth="1"/>
    <col min="22" max="22" width="7.28515625" customWidth="1"/>
    <col min="23" max="23" width="3.42578125" customWidth="1"/>
  </cols>
  <sheetData>
    <row r="1" spans="2:23" s="54" customFormat="1" ht="15.75" thickBot="1"/>
    <row r="2" spans="2:23">
      <c r="B2" s="87"/>
      <c r="C2" s="88"/>
      <c r="D2" s="88"/>
      <c r="E2" s="88"/>
      <c r="F2" s="88"/>
      <c r="G2" s="88"/>
      <c r="H2" s="88"/>
      <c r="I2" s="88"/>
      <c r="J2" s="88"/>
      <c r="K2" s="88"/>
      <c r="L2" s="88"/>
      <c r="M2" s="88"/>
      <c r="N2" s="88"/>
      <c r="O2" s="88"/>
      <c r="P2" s="88"/>
      <c r="Q2" s="88"/>
      <c r="R2" s="88"/>
      <c r="S2" s="88"/>
      <c r="T2" s="88"/>
      <c r="U2" s="88"/>
      <c r="V2" s="88"/>
      <c r="W2" s="89"/>
    </row>
    <row r="3" spans="2:23" s="54" customFormat="1">
      <c r="B3" s="90"/>
      <c r="C3" s="271" t="s">
        <v>133</v>
      </c>
      <c r="D3" s="272"/>
      <c r="E3" s="272"/>
      <c r="F3" s="273"/>
      <c r="G3" s="94"/>
      <c r="H3" s="94"/>
      <c r="I3" s="94"/>
      <c r="J3" s="94"/>
      <c r="K3" s="94"/>
      <c r="L3" s="94"/>
      <c r="M3" s="94"/>
      <c r="N3" s="94"/>
      <c r="O3" s="94"/>
      <c r="P3" s="94"/>
      <c r="Q3" s="94"/>
      <c r="R3" s="94"/>
      <c r="S3" s="215"/>
      <c r="T3" s="215" t="s">
        <v>227</v>
      </c>
      <c r="U3" s="94"/>
      <c r="V3" s="94"/>
      <c r="W3" s="96"/>
    </row>
    <row r="4" spans="2:23" s="54" customFormat="1">
      <c r="B4" s="90"/>
      <c r="C4" s="94"/>
      <c r="D4" s="94"/>
      <c r="E4" s="94"/>
      <c r="F4" s="94"/>
      <c r="G4" s="94"/>
      <c r="H4" s="94"/>
      <c r="I4" s="94"/>
      <c r="J4" s="94"/>
      <c r="K4" s="94"/>
      <c r="L4" s="94"/>
      <c r="M4" s="94"/>
      <c r="N4" s="94"/>
      <c r="O4" s="94"/>
      <c r="P4" s="94"/>
      <c r="Q4" s="94"/>
      <c r="R4" s="94"/>
      <c r="S4" s="94"/>
      <c r="T4" s="94"/>
      <c r="U4" s="94"/>
      <c r="V4" s="94"/>
      <c r="W4" s="96"/>
    </row>
    <row r="5" spans="2:23" s="54" customFormat="1">
      <c r="B5" s="90"/>
      <c r="C5" s="362" t="s">
        <v>203</v>
      </c>
      <c r="D5" s="363"/>
      <c r="E5" s="363"/>
      <c r="F5" s="363"/>
      <c r="G5" s="363"/>
      <c r="H5" s="363"/>
      <c r="I5" s="363"/>
      <c r="J5" s="363"/>
      <c r="K5" s="363"/>
      <c r="L5" s="363"/>
      <c r="M5" s="363"/>
      <c r="N5" s="363"/>
      <c r="O5" s="363"/>
      <c r="P5" s="363"/>
      <c r="Q5" s="363"/>
      <c r="R5" s="363"/>
      <c r="S5" s="363"/>
      <c r="T5" s="363"/>
      <c r="U5" s="363"/>
      <c r="V5" s="364"/>
      <c r="W5" s="96"/>
    </row>
    <row r="6" spans="2:23" s="54" customFormat="1">
      <c r="B6" s="90"/>
      <c r="C6" s="94"/>
      <c r="D6" s="94"/>
      <c r="E6" s="94"/>
      <c r="F6" s="94"/>
      <c r="G6" s="94"/>
      <c r="H6" s="94"/>
      <c r="I6" s="94"/>
      <c r="J6" s="94"/>
      <c r="K6" s="94"/>
      <c r="L6" s="94"/>
      <c r="M6" s="94"/>
      <c r="N6" s="94"/>
      <c r="O6" s="94"/>
      <c r="P6" s="94"/>
      <c r="Q6" s="94"/>
      <c r="R6" s="94"/>
      <c r="S6" s="94"/>
      <c r="T6" s="94"/>
      <c r="U6" s="94"/>
      <c r="V6" s="94"/>
      <c r="W6" s="96"/>
    </row>
    <row r="7" spans="2:23">
      <c r="B7" s="90"/>
      <c r="C7" s="271" t="s">
        <v>118</v>
      </c>
      <c r="D7" s="272"/>
      <c r="E7" s="272"/>
      <c r="F7" s="272"/>
      <c r="G7" s="272"/>
      <c r="H7" s="272"/>
      <c r="I7" s="273"/>
      <c r="J7" s="94"/>
      <c r="K7" s="271" t="s">
        <v>138</v>
      </c>
      <c r="L7" s="272"/>
      <c r="M7" s="272"/>
      <c r="N7" s="272"/>
      <c r="O7" s="272"/>
      <c r="P7" s="272"/>
      <c r="Q7" s="272"/>
      <c r="R7" s="272"/>
      <c r="S7" s="272"/>
      <c r="T7" s="272"/>
      <c r="U7" s="272"/>
      <c r="V7" s="273"/>
      <c r="W7" s="96"/>
    </row>
    <row r="8" spans="2:23">
      <c r="B8" s="90"/>
      <c r="C8" s="94"/>
      <c r="D8" s="94"/>
      <c r="E8" s="94"/>
      <c r="F8" s="94"/>
      <c r="G8" s="94"/>
      <c r="H8" s="94"/>
      <c r="I8" s="94"/>
      <c r="J8" s="94"/>
      <c r="K8" s="94"/>
      <c r="L8" s="94"/>
      <c r="M8" s="94"/>
      <c r="N8" s="94"/>
      <c r="O8" s="94"/>
      <c r="P8" s="94"/>
      <c r="Q8" s="94"/>
      <c r="R8" s="94"/>
      <c r="S8" s="94"/>
      <c r="T8" s="94"/>
      <c r="U8" s="94"/>
      <c r="V8" s="94"/>
      <c r="W8" s="96"/>
    </row>
    <row r="9" spans="2:23">
      <c r="B9" s="90"/>
      <c r="C9" s="10"/>
      <c r="D9" s="10"/>
      <c r="E9" s="10"/>
      <c r="F9" s="10"/>
      <c r="G9" s="10"/>
      <c r="H9" s="10"/>
      <c r="I9" s="10"/>
      <c r="J9" s="94"/>
      <c r="K9" s="10"/>
      <c r="L9" s="10"/>
      <c r="M9" s="10"/>
      <c r="N9" s="10"/>
      <c r="O9" s="10"/>
      <c r="P9" s="10"/>
      <c r="Q9" s="10"/>
      <c r="R9" s="10"/>
      <c r="S9" s="10"/>
      <c r="T9" s="10"/>
      <c r="U9" s="10"/>
      <c r="V9" s="10"/>
      <c r="W9" s="96"/>
    </row>
    <row r="10" spans="2:23">
      <c r="B10" s="90"/>
      <c r="C10" s="10"/>
      <c r="D10" s="10"/>
      <c r="E10" s="10"/>
      <c r="F10" s="10"/>
      <c r="G10" s="10"/>
      <c r="H10" s="10"/>
      <c r="I10" s="10"/>
      <c r="J10" s="94"/>
      <c r="K10" s="10"/>
      <c r="L10" s="10"/>
      <c r="M10" s="10"/>
      <c r="N10" s="10"/>
      <c r="O10" s="10"/>
      <c r="P10" s="10"/>
      <c r="Q10" s="10"/>
      <c r="R10" s="10"/>
      <c r="S10" s="10"/>
      <c r="T10" s="10"/>
      <c r="U10" s="10"/>
      <c r="V10" s="10"/>
      <c r="W10" s="96"/>
    </row>
    <row r="11" spans="2:23">
      <c r="B11" s="90"/>
      <c r="C11" s="10"/>
      <c r="D11" s="10"/>
      <c r="E11" s="10"/>
      <c r="F11" s="10"/>
      <c r="G11" s="10"/>
      <c r="H11" s="10"/>
      <c r="I11" s="10"/>
      <c r="J11" s="94"/>
      <c r="K11" s="10"/>
      <c r="L11" s="10"/>
      <c r="M11" s="10"/>
      <c r="N11" s="10"/>
      <c r="O11" s="10"/>
      <c r="P11" s="10"/>
      <c r="Q11" s="10"/>
      <c r="R11" s="10"/>
      <c r="S11" s="10"/>
      <c r="T11" s="10"/>
      <c r="U11" s="10"/>
      <c r="V11" s="10"/>
      <c r="W11" s="96"/>
    </row>
    <row r="12" spans="2:23">
      <c r="B12" s="90"/>
      <c r="C12" s="10"/>
      <c r="D12" s="10"/>
      <c r="E12" s="10"/>
      <c r="F12" s="10"/>
      <c r="G12" s="10"/>
      <c r="H12" s="10"/>
      <c r="I12" s="10"/>
      <c r="J12" s="94"/>
      <c r="K12" s="10"/>
      <c r="L12" s="10"/>
      <c r="M12" s="10"/>
      <c r="N12" s="10"/>
      <c r="O12" s="10"/>
      <c r="P12" s="10"/>
      <c r="Q12" s="10"/>
      <c r="R12" s="10"/>
      <c r="S12" s="10"/>
      <c r="T12" s="10"/>
      <c r="U12" s="10"/>
      <c r="V12" s="10"/>
      <c r="W12" s="96"/>
    </row>
    <row r="13" spans="2:23">
      <c r="B13" s="90"/>
      <c r="C13" s="10"/>
      <c r="D13" s="10"/>
      <c r="E13" s="10"/>
      <c r="F13" s="10"/>
      <c r="G13" s="10"/>
      <c r="H13" s="10"/>
      <c r="I13" s="10"/>
      <c r="J13" s="94"/>
      <c r="K13" s="10"/>
      <c r="L13" s="10"/>
      <c r="M13" s="10"/>
      <c r="N13" s="10"/>
      <c r="O13" s="10"/>
      <c r="P13" s="10"/>
      <c r="Q13" s="10"/>
      <c r="R13" s="10"/>
      <c r="S13" s="10"/>
      <c r="T13" s="10"/>
      <c r="U13" s="10"/>
      <c r="V13" s="10"/>
      <c r="W13" s="96"/>
    </row>
    <row r="14" spans="2:23">
      <c r="B14" s="90"/>
      <c r="C14" s="10"/>
      <c r="D14" s="10"/>
      <c r="E14" s="10"/>
      <c r="F14" s="10"/>
      <c r="G14" s="10"/>
      <c r="H14" s="10"/>
      <c r="I14" s="10"/>
      <c r="J14" s="94"/>
      <c r="K14" s="10"/>
      <c r="L14" s="10"/>
      <c r="M14" s="10"/>
      <c r="N14" s="10"/>
      <c r="O14" s="10"/>
      <c r="P14" s="10"/>
      <c r="Q14" s="10"/>
      <c r="R14" s="10"/>
      <c r="S14" s="10"/>
      <c r="T14" s="10"/>
      <c r="U14" s="10"/>
      <c r="V14" s="10"/>
      <c r="W14" s="96"/>
    </row>
    <row r="15" spans="2:23">
      <c r="B15" s="90"/>
      <c r="C15" s="10"/>
      <c r="D15" s="10"/>
      <c r="E15" s="10"/>
      <c r="F15" s="10"/>
      <c r="G15" s="10"/>
      <c r="H15" s="10"/>
      <c r="I15" s="10"/>
      <c r="J15" s="94"/>
      <c r="K15" s="10"/>
      <c r="L15" s="10"/>
      <c r="M15" s="10"/>
      <c r="N15" s="10"/>
      <c r="O15" s="10"/>
      <c r="P15" s="10"/>
      <c r="Q15" s="10"/>
      <c r="R15" s="10"/>
      <c r="S15" s="10"/>
      <c r="T15" s="10"/>
      <c r="U15" s="10"/>
      <c r="V15" s="10"/>
      <c r="W15" s="96"/>
    </row>
    <row r="16" spans="2:23">
      <c r="B16" s="90"/>
      <c r="C16" s="10"/>
      <c r="D16" s="10"/>
      <c r="E16" s="10"/>
      <c r="F16" s="10"/>
      <c r="G16" s="10"/>
      <c r="H16" s="10"/>
      <c r="I16" s="10"/>
      <c r="J16" s="94"/>
      <c r="K16" s="10"/>
      <c r="L16" s="10"/>
      <c r="M16" s="10"/>
      <c r="N16" s="10"/>
      <c r="O16" s="10"/>
      <c r="P16" s="10"/>
      <c r="Q16" s="10"/>
      <c r="R16" s="10"/>
      <c r="S16" s="10"/>
      <c r="T16" s="10"/>
      <c r="U16" s="10"/>
      <c r="V16" s="10"/>
      <c r="W16" s="96"/>
    </row>
    <row r="17" spans="1:24">
      <c r="B17" s="90"/>
      <c r="C17" s="10"/>
      <c r="D17" s="10"/>
      <c r="E17" s="10"/>
      <c r="F17" s="10"/>
      <c r="G17" s="10"/>
      <c r="H17" s="10"/>
      <c r="I17" s="10"/>
      <c r="J17" s="94"/>
      <c r="K17" s="10"/>
      <c r="L17" s="10"/>
      <c r="M17" s="10"/>
      <c r="N17" s="10"/>
      <c r="O17" s="10"/>
      <c r="P17" s="10"/>
      <c r="Q17" s="10"/>
      <c r="R17" s="10"/>
      <c r="S17" s="10"/>
      <c r="T17" s="10"/>
      <c r="U17" s="10"/>
      <c r="V17" s="10"/>
      <c r="W17" s="96"/>
    </row>
    <row r="18" spans="1:24">
      <c r="B18" s="90"/>
      <c r="C18" s="10"/>
      <c r="D18" s="10"/>
      <c r="E18" s="10"/>
      <c r="F18" s="10"/>
      <c r="G18" s="10"/>
      <c r="H18" s="10"/>
      <c r="I18" s="10"/>
      <c r="J18" s="94"/>
      <c r="K18" s="10"/>
      <c r="L18" s="10"/>
      <c r="M18" s="10"/>
      <c r="N18" s="10"/>
      <c r="O18" s="10"/>
      <c r="P18" s="10"/>
      <c r="Q18" s="10"/>
      <c r="R18" s="10"/>
      <c r="S18" s="10"/>
      <c r="T18" s="10"/>
      <c r="U18" s="10"/>
      <c r="V18" s="10"/>
      <c r="W18" s="96"/>
    </row>
    <row r="19" spans="1:24">
      <c r="B19" s="90"/>
      <c r="C19" s="10"/>
      <c r="D19" s="10"/>
      <c r="E19" s="10"/>
      <c r="F19" s="10"/>
      <c r="G19" s="10"/>
      <c r="H19" s="10"/>
      <c r="I19" s="10"/>
      <c r="J19" s="94"/>
      <c r="K19" s="10"/>
      <c r="L19" s="10"/>
      <c r="M19" s="10"/>
      <c r="N19" s="10"/>
      <c r="O19" s="10"/>
      <c r="P19" s="10"/>
      <c r="Q19" s="10"/>
      <c r="R19" s="10"/>
      <c r="S19" s="10"/>
      <c r="T19" s="10"/>
      <c r="U19" s="10"/>
      <c r="V19" s="10"/>
      <c r="W19" s="96"/>
    </row>
    <row r="20" spans="1:24" s="52" customFormat="1">
      <c r="A20" s="54"/>
      <c r="B20" s="90"/>
      <c r="C20" s="94"/>
      <c r="D20" s="94"/>
      <c r="E20" s="94"/>
      <c r="F20" s="94"/>
      <c r="G20" s="94"/>
      <c r="H20" s="94"/>
      <c r="I20" s="94"/>
      <c r="J20" s="94"/>
      <c r="K20" s="94"/>
      <c r="L20" s="94"/>
      <c r="M20" s="94"/>
      <c r="N20" s="94"/>
      <c r="O20" s="94"/>
      <c r="P20" s="94"/>
      <c r="Q20" s="94"/>
      <c r="R20" s="94"/>
      <c r="S20" s="94"/>
      <c r="T20" s="94"/>
      <c r="U20" s="94"/>
      <c r="V20" s="94"/>
      <c r="W20" s="96"/>
    </row>
    <row r="21" spans="1:24" ht="15" customHeight="1">
      <c r="B21" s="90"/>
      <c r="C21" s="271" t="s">
        <v>119</v>
      </c>
      <c r="D21" s="272"/>
      <c r="E21" s="272"/>
      <c r="F21" s="272"/>
      <c r="G21" s="272"/>
      <c r="H21" s="272"/>
      <c r="I21" s="273"/>
      <c r="J21" s="94"/>
      <c r="K21" s="183"/>
      <c r="L21" s="183"/>
      <c r="M21" s="183"/>
      <c r="N21" s="183"/>
      <c r="O21" s="183"/>
      <c r="P21" s="183"/>
      <c r="Q21" s="183"/>
      <c r="R21" s="183"/>
      <c r="S21" s="183"/>
      <c r="T21" s="183"/>
      <c r="U21" s="183"/>
      <c r="V21" s="183"/>
      <c r="W21" s="96"/>
      <c r="X21" s="10"/>
    </row>
    <row r="22" spans="1:24" ht="15" customHeight="1">
      <c r="B22" s="90"/>
      <c r="C22" s="94"/>
      <c r="D22" s="94"/>
      <c r="E22" s="94"/>
      <c r="F22" s="94"/>
      <c r="G22" s="94"/>
      <c r="H22" s="94"/>
      <c r="I22" s="94"/>
      <c r="J22" s="94"/>
      <c r="K22" s="183"/>
      <c r="L22" s="183"/>
      <c r="M22" s="183"/>
      <c r="N22" s="183"/>
      <c r="O22" s="183"/>
      <c r="P22" s="183"/>
      <c r="Q22" s="183"/>
      <c r="R22" s="183"/>
      <c r="S22" s="183"/>
      <c r="T22" s="183"/>
      <c r="U22" s="183"/>
      <c r="V22" s="183"/>
      <c r="W22" s="156"/>
      <c r="X22" s="51"/>
    </row>
    <row r="23" spans="1:24">
      <c r="B23" s="90"/>
      <c r="C23" s="94"/>
      <c r="D23" s="94"/>
      <c r="E23" s="74" t="s">
        <v>16</v>
      </c>
      <c r="F23" s="74" t="s">
        <v>17</v>
      </c>
      <c r="G23" s="74" t="s">
        <v>18</v>
      </c>
      <c r="H23" s="74" t="s">
        <v>25</v>
      </c>
      <c r="I23" s="74" t="s">
        <v>26</v>
      </c>
      <c r="J23" s="94"/>
      <c r="K23" s="183"/>
      <c r="L23" s="183"/>
      <c r="M23" s="183"/>
      <c r="N23" s="183"/>
      <c r="O23" s="183"/>
      <c r="P23" s="183"/>
      <c r="Q23" s="183"/>
      <c r="R23" s="183"/>
      <c r="S23" s="183"/>
      <c r="T23" s="183"/>
      <c r="U23" s="183"/>
      <c r="V23" s="183"/>
      <c r="W23" s="156"/>
      <c r="X23" s="51"/>
    </row>
    <row r="24" spans="1:24" s="54" customFormat="1" ht="18" customHeight="1">
      <c r="B24" s="90"/>
      <c r="C24" s="313" t="s">
        <v>150</v>
      </c>
      <c r="D24" s="315"/>
      <c r="E24" s="244">
        <f>IF('Comptes de résultats'!D8&lt;&gt;0,IF('Comptes de résultats'!D11/'Comptes de résultats'!D8&lt;&gt;0,('Comptes de résultats'!D14+'Comptes de résultats'!D18+'Comptes de résultats'!D20+'Comptes de résultats'!D24+'Comptes de résultats'!D28-'Comptes de résultats'!D19)/('Comptes de résultats'!D11/'Comptes de résultats'!D8),0),0)</f>
        <v>0</v>
      </c>
      <c r="F24" s="244">
        <f>IF('Comptes de résultats'!E8&lt;&gt;0,IF('Comptes de résultats'!E11/'Comptes de résultats'!E8&lt;&gt;0,('Comptes de résultats'!E14+'Comptes de résultats'!E18+'Comptes de résultats'!E20+'Comptes de résultats'!E24+'Comptes de résultats'!E28-'Comptes de résultats'!E19)/('Comptes de résultats'!E11/'Comptes de résultats'!E8),0),0)</f>
        <v>0</v>
      </c>
      <c r="G24" s="244">
        <f>IF('Comptes de résultats'!F8&lt;&gt;0,IF('Comptes de résultats'!F11/'Comptes de résultats'!F8&lt;&gt;0,('Comptes de résultats'!F14+'Comptes de résultats'!F18+'Comptes de résultats'!F20+'Comptes de résultats'!F24+'Comptes de résultats'!F28-'Comptes de résultats'!F19)/('Comptes de résultats'!F11/'Comptes de résultats'!F8),0),0)</f>
        <v>0</v>
      </c>
      <c r="H24" s="244">
        <f>IF('Comptes de résultats'!G8&lt;&gt;0,IF('Comptes de résultats'!G11/'Comptes de résultats'!G8&lt;&gt;0,('Comptes de résultats'!G14+'Comptes de résultats'!G18+'Comptes de résultats'!G20+'Comptes de résultats'!G24+'Comptes de résultats'!G28-'Comptes de résultats'!G19)/('Comptes de résultats'!G11/'Comptes de résultats'!G8),0),0)</f>
        <v>0</v>
      </c>
      <c r="I24" s="244">
        <f>IF('Comptes de résultats'!H8&lt;&gt;0,IF('Comptes de résultats'!H11/'Comptes de résultats'!H8&lt;&gt;0,('Comptes de résultats'!H14+'Comptes de résultats'!H18+'Comptes de résultats'!H20+'Comptes de résultats'!H24+'Comptes de résultats'!H28-'Comptes de résultats'!H19)/('Comptes de résultats'!H11/'Comptes de résultats'!H8),0),0)</f>
        <v>0</v>
      </c>
      <c r="J24" s="94"/>
      <c r="K24" s="183"/>
      <c r="L24" s="183"/>
      <c r="M24" s="183"/>
      <c r="N24" s="183"/>
      <c r="O24" s="183"/>
      <c r="P24" s="183"/>
      <c r="Q24" s="183"/>
      <c r="R24" s="183"/>
      <c r="S24" s="183"/>
      <c r="T24" s="183"/>
      <c r="U24" s="183"/>
      <c r="V24" s="183"/>
      <c r="W24" s="156"/>
      <c r="X24" s="51"/>
    </row>
    <row r="25" spans="1:24" s="54" customFormat="1">
      <c r="B25" s="90"/>
      <c r="C25" s="94"/>
      <c r="D25" s="94"/>
      <c r="E25" s="94"/>
      <c r="F25" s="94"/>
      <c r="G25" s="94"/>
      <c r="H25" s="94"/>
      <c r="I25" s="94"/>
      <c r="J25" s="94"/>
      <c r="K25" s="159"/>
      <c r="L25" s="159"/>
      <c r="M25" s="181"/>
      <c r="N25" s="182"/>
      <c r="O25" s="181"/>
      <c r="P25" s="182"/>
      <c r="Q25" s="181"/>
      <c r="R25" s="182"/>
      <c r="S25" s="181"/>
      <c r="T25" s="182"/>
      <c r="U25" s="181"/>
      <c r="V25" s="182"/>
      <c r="W25" s="96"/>
    </row>
    <row r="26" spans="1:24" s="54" customFormat="1" ht="95.25" customHeight="1">
      <c r="B26" s="90"/>
      <c r="C26" s="358" t="s">
        <v>192</v>
      </c>
      <c r="D26" s="359"/>
      <c r="E26" s="359"/>
      <c r="F26" s="359"/>
      <c r="G26" s="359"/>
      <c r="H26" s="359"/>
      <c r="I26" s="359"/>
      <c r="J26" s="359"/>
      <c r="K26" s="359"/>
      <c r="L26" s="359"/>
      <c r="M26" s="359"/>
      <c r="N26" s="359"/>
      <c r="O26" s="359"/>
      <c r="P26" s="359"/>
      <c r="Q26" s="359"/>
      <c r="R26" s="359"/>
      <c r="S26" s="359"/>
      <c r="T26" s="359"/>
      <c r="U26" s="359"/>
      <c r="V26" s="360"/>
      <c r="W26" s="96"/>
    </row>
    <row r="27" spans="1:24" ht="15.75" thickBot="1">
      <c r="A27"/>
      <c r="B27" s="91"/>
      <c r="C27" s="92"/>
      <c r="D27" s="92"/>
      <c r="E27" s="92"/>
      <c r="F27" s="92"/>
      <c r="G27" s="92"/>
      <c r="H27" s="92"/>
      <c r="I27" s="92"/>
      <c r="J27" s="92"/>
      <c r="K27" s="153"/>
      <c r="L27" s="153"/>
      <c r="M27" s="154"/>
      <c r="N27" s="155"/>
      <c r="O27" s="154"/>
      <c r="P27" s="155"/>
      <c r="Q27" s="154"/>
      <c r="R27" s="155"/>
      <c r="S27" s="154"/>
      <c r="T27" s="155"/>
      <c r="U27" s="154"/>
      <c r="V27" s="155"/>
      <c r="W27" s="93"/>
    </row>
    <row r="28" spans="1:24" ht="15" customHeight="1">
      <c r="A28"/>
      <c r="C28" s="48"/>
      <c r="D28" s="48"/>
      <c r="E28" s="48"/>
      <c r="F28" s="48"/>
      <c r="G28" s="48"/>
      <c r="H28" s="48"/>
      <c r="I28" s="48"/>
      <c r="J28" s="16"/>
      <c r="K28" s="76"/>
      <c r="L28" s="76"/>
      <c r="M28" s="75"/>
      <c r="N28" s="77"/>
      <c r="O28" s="75"/>
      <c r="P28" s="77"/>
      <c r="Q28" s="75"/>
      <c r="R28" s="77"/>
      <c r="S28" s="75"/>
      <c r="T28" s="77"/>
      <c r="U28" s="75"/>
      <c r="V28" s="77"/>
      <c r="W28" s="16"/>
    </row>
    <row r="29" spans="1:24">
      <c r="A29"/>
      <c r="C29" s="16"/>
      <c r="D29" s="16"/>
      <c r="E29" s="16"/>
      <c r="F29" s="16"/>
      <c r="G29" s="16"/>
      <c r="H29" s="16"/>
      <c r="I29" s="16"/>
      <c r="J29" s="16"/>
      <c r="K29" s="76"/>
      <c r="L29" s="76"/>
      <c r="M29" s="75"/>
      <c r="N29" s="77"/>
      <c r="O29" s="75"/>
      <c r="P29" s="77"/>
      <c r="Q29" s="75"/>
      <c r="R29" s="77"/>
      <c r="S29" s="75"/>
      <c r="T29" s="77"/>
      <c r="U29" s="75"/>
      <c r="V29" s="77"/>
      <c r="W29" s="16"/>
    </row>
    <row r="30" spans="1:24">
      <c r="A30"/>
      <c r="C30" s="16"/>
      <c r="D30" s="16"/>
      <c r="E30" s="73"/>
      <c r="F30" s="73"/>
      <c r="G30" s="73"/>
      <c r="H30" s="73"/>
      <c r="I30" s="73"/>
      <c r="J30" s="16"/>
      <c r="K30" s="76"/>
      <c r="L30" s="76"/>
      <c r="M30" s="75"/>
      <c r="N30" s="77"/>
      <c r="O30" s="75"/>
      <c r="P30" s="77"/>
      <c r="Q30" s="75"/>
      <c r="R30" s="77"/>
      <c r="S30" s="75"/>
      <c r="T30" s="77"/>
      <c r="U30" s="75"/>
      <c r="V30" s="77"/>
      <c r="W30" s="16"/>
    </row>
    <row r="31" spans="1:24">
      <c r="A31"/>
      <c r="C31" s="60"/>
      <c r="D31" s="60"/>
      <c r="E31" s="47"/>
      <c r="F31" s="47"/>
      <c r="G31" s="47"/>
      <c r="H31" s="47"/>
      <c r="I31" s="47"/>
      <c r="J31" s="16"/>
      <c r="K31" s="76"/>
      <c r="L31" s="76"/>
      <c r="M31" s="75"/>
      <c r="N31" s="77"/>
      <c r="O31" s="75"/>
      <c r="P31" s="77"/>
      <c r="Q31" s="75"/>
      <c r="R31" s="77"/>
      <c r="S31" s="75"/>
      <c r="T31" s="77"/>
      <c r="U31" s="75"/>
      <c r="V31" s="77"/>
      <c r="W31" s="16"/>
    </row>
    <row r="32" spans="1:24">
      <c r="A32"/>
      <c r="C32" s="60"/>
      <c r="D32" s="60"/>
      <c r="E32" s="47"/>
      <c r="F32" s="47"/>
      <c r="G32" s="47"/>
      <c r="H32" s="47"/>
      <c r="I32" s="47"/>
      <c r="J32" s="16"/>
      <c r="K32" s="76"/>
      <c r="L32" s="76"/>
      <c r="M32" s="75"/>
      <c r="N32" s="77"/>
      <c r="O32" s="75"/>
      <c r="P32" s="77"/>
      <c r="Q32" s="75"/>
      <c r="R32" s="77"/>
      <c r="S32" s="75"/>
      <c r="T32" s="77"/>
      <c r="U32" s="75"/>
      <c r="V32" s="77"/>
      <c r="W32" s="16"/>
    </row>
    <row r="33" spans="1:23">
      <c r="A33"/>
      <c r="C33" s="60"/>
      <c r="D33" s="60"/>
      <c r="E33" s="47"/>
      <c r="F33" s="47"/>
      <c r="G33" s="47"/>
      <c r="H33" s="47"/>
      <c r="I33" s="47"/>
      <c r="J33" s="16"/>
      <c r="K33" s="76"/>
      <c r="L33" s="76"/>
      <c r="M33" s="75"/>
      <c r="N33" s="77"/>
      <c r="O33" s="75"/>
      <c r="P33" s="77"/>
      <c r="Q33" s="75"/>
      <c r="R33" s="77"/>
      <c r="S33" s="75"/>
      <c r="T33" s="77"/>
      <c r="U33" s="75"/>
      <c r="V33" s="77"/>
      <c r="W33" s="16"/>
    </row>
    <row r="34" spans="1:23">
      <c r="A34"/>
      <c r="C34" s="60"/>
      <c r="D34" s="60"/>
      <c r="E34" s="47"/>
      <c r="F34" s="47"/>
      <c r="G34" s="47"/>
      <c r="H34" s="47"/>
      <c r="I34" s="47"/>
      <c r="J34" s="16"/>
      <c r="K34" s="76"/>
      <c r="L34" s="76"/>
      <c r="M34" s="75"/>
      <c r="N34" s="77"/>
      <c r="O34" s="75"/>
      <c r="P34" s="77"/>
      <c r="Q34" s="75"/>
      <c r="R34" s="77"/>
      <c r="S34" s="75"/>
      <c r="T34" s="77"/>
      <c r="U34" s="75"/>
      <c r="V34" s="77"/>
      <c r="W34" s="16"/>
    </row>
    <row r="35" spans="1:23">
      <c r="A35"/>
      <c r="C35" s="60"/>
      <c r="D35" s="60"/>
      <c r="E35" s="47"/>
      <c r="F35" s="47"/>
      <c r="G35" s="47"/>
      <c r="H35" s="47"/>
      <c r="I35" s="47"/>
      <c r="J35" s="16"/>
      <c r="K35" s="76"/>
      <c r="L35" s="76"/>
      <c r="M35" s="75"/>
      <c r="N35" s="77"/>
      <c r="O35" s="75"/>
      <c r="P35" s="77"/>
      <c r="Q35" s="75"/>
      <c r="R35" s="77"/>
      <c r="S35" s="75"/>
      <c r="T35" s="77"/>
      <c r="U35" s="75"/>
      <c r="V35" s="77"/>
      <c r="W35" s="16"/>
    </row>
    <row r="36" spans="1:23">
      <c r="A36"/>
      <c r="C36" s="60"/>
      <c r="D36" s="60"/>
      <c r="E36" s="47"/>
      <c r="F36" s="47"/>
      <c r="G36" s="47"/>
      <c r="H36" s="47"/>
      <c r="I36" s="47"/>
      <c r="J36" s="16"/>
      <c r="K36" s="48"/>
      <c r="L36" s="48"/>
      <c r="M36" s="75"/>
      <c r="N36" s="78"/>
      <c r="O36" s="75"/>
      <c r="P36" s="78"/>
      <c r="Q36" s="75"/>
      <c r="R36" s="78"/>
      <c r="S36" s="75"/>
      <c r="T36" s="78"/>
      <c r="U36" s="75"/>
      <c r="V36" s="78"/>
      <c r="W36" s="16"/>
    </row>
    <row r="37" spans="1:23" ht="15" customHeight="1">
      <c r="A37"/>
      <c r="C37" s="60"/>
      <c r="D37" s="60"/>
      <c r="E37" s="47"/>
      <c r="F37" s="47"/>
      <c r="G37" s="47"/>
      <c r="H37" s="47"/>
      <c r="I37" s="47"/>
      <c r="J37" s="16"/>
      <c r="K37" s="76"/>
      <c r="L37" s="76"/>
      <c r="M37" s="75"/>
      <c r="N37" s="77"/>
      <c r="O37" s="75"/>
      <c r="P37" s="77"/>
      <c r="Q37" s="75"/>
      <c r="R37" s="77"/>
      <c r="S37" s="75"/>
      <c r="T37" s="77"/>
      <c r="U37" s="75"/>
      <c r="V37" s="77"/>
      <c r="W37" s="16"/>
    </row>
    <row r="38" spans="1:23">
      <c r="A38"/>
      <c r="C38" s="60"/>
      <c r="D38" s="60"/>
      <c r="E38" s="47"/>
      <c r="F38" s="47"/>
      <c r="G38" s="47"/>
      <c r="H38" s="47"/>
      <c r="I38" s="47"/>
      <c r="J38" s="16"/>
      <c r="K38" s="76"/>
      <c r="L38" s="76"/>
      <c r="M38" s="75"/>
      <c r="N38" s="77"/>
      <c r="O38" s="75"/>
      <c r="P38" s="77"/>
      <c r="Q38" s="75"/>
      <c r="R38" s="77"/>
      <c r="S38" s="75"/>
      <c r="T38" s="77"/>
      <c r="U38" s="75"/>
      <c r="V38" s="77"/>
      <c r="W38" s="16"/>
    </row>
    <row r="39" spans="1:23">
      <c r="A39"/>
      <c r="C39" s="11"/>
      <c r="D39" s="11"/>
      <c r="E39" s="47"/>
      <c r="F39" s="47"/>
      <c r="G39" s="47"/>
      <c r="H39" s="47"/>
      <c r="I39" s="47"/>
      <c r="J39" s="16"/>
      <c r="K39" s="76"/>
      <c r="L39" s="76"/>
      <c r="M39" s="75"/>
      <c r="N39" s="77"/>
      <c r="O39" s="75"/>
      <c r="P39" s="77"/>
      <c r="Q39" s="75"/>
      <c r="R39" s="77"/>
      <c r="S39" s="75"/>
      <c r="T39" s="77"/>
      <c r="U39" s="75"/>
      <c r="V39" s="77"/>
      <c r="W39" s="16"/>
    </row>
    <row r="40" spans="1:23">
      <c r="A40"/>
      <c r="C40" s="16"/>
      <c r="D40" s="16"/>
      <c r="E40" s="16"/>
      <c r="F40" s="16"/>
      <c r="G40" s="16"/>
      <c r="H40" s="16"/>
      <c r="I40" s="16"/>
      <c r="J40" s="16"/>
      <c r="K40" s="76"/>
      <c r="L40" s="76"/>
      <c r="M40" s="75"/>
      <c r="N40" s="77"/>
      <c r="O40" s="75"/>
      <c r="P40" s="77"/>
      <c r="Q40" s="75"/>
      <c r="R40" s="77"/>
      <c r="S40" s="75"/>
      <c r="T40" s="77"/>
      <c r="U40" s="75"/>
      <c r="V40" s="77"/>
      <c r="W40" s="16"/>
    </row>
    <row r="41" spans="1:23" ht="15" customHeight="1">
      <c r="A41"/>
      <c r="C41" s="48"/>
      <c r="D41" s="48"/>
      <c r="E41" s="48"/>
      <c r="F41" s="48"/>
      <c r="G41" s="48"/>
      <c r="H41" s="48"/>
      <c r="I41" s="48"/>
      <c r="J41" s="16"/>
      <c r="K41" s="76"/>
      <c r="L41" s="76"/>
      <c r="M41" s="75"/>
      <c r="N41" s="77"/>
      <c r="O41" s="75"/>
      <c r="P41" s="77"/>
      <c r="Q41" s="75"/>
      <c r="R41" s="77"/>
      <c r="S41" s="75"/>
      <c r="T41" s="77"/>
      <c r="U41" s="75"/>
      <c r="V41" s="77"/>
      <c r="W41" s="16"/>
    </row>
    <row r="42" spans="1:23" ht="15" customHeight="1">
      <c r="A42"/>
      <c r="C42" s="16"/>
      <c r="D42" s="16"/>
      <c r="E42" s="16"/>
      <c r="F42" s="16"/>
      <c r="G42" s="16"/>
      <c r="H42" s="16"/>
      <c r="I42" s="16"/>
      <c r="J42" s="16"/>
      <c r="K42" s="76"/>
      <c r="L42" s="76"/>
      <c r="M42" s="75"/>
      <c r="N42" s="77"/>
      <c r="O42" s="75"/>
      <c r="P42" s="77"/>
      <c r="Q42" s="75"/>
      <c r="R42" s="77"/>
      <c r="S42" s="75"/>
      <c r="T42" s="77"/>
      <c r="U42" s="75"/>
      <c r="V42" s="77"/>
      <c r="W42" s="16"/>
    </row>
    <row r="43" spans="1:23">
      <c r="A43"/>
      <c r="C43" s="16"/>
      <c r="D43" s="16"/>
      <c r="E43" s="73"/>
      <c r="F43" s="73"/>
      <c r="G43" s="73"/>
      <c r="H43" s="73"/>
      <c r="I43" s="73"/>
      <c r="J43" s="16"/>
      <c r="K43" s="76"/>
      <c r="L43" s="76"/>
      <c r="M43" s="75"/>
      <c r="N43" s="77"/>
      <c r="O43" s="75"/>
      <c r="P43" s="77"/>
      <c r="Q43" s="75"/>
      <c r="R43" s="77"/>
      <c r="S43" s="75"/>
      <c r="T43" s="77"/>
      <c r="U43" s="75"/>
      <c r="V43" s="77"/>
      <c r="W43" s="16"/>
    </row>
    <row r="44" spans="1:23">
      <c r="A44"/>
      <c r="C44" s="60"/>
      <c r="D44" s="60"/>
      <c r="E44" s="79"/>
      <c r="F44" s="79"/>
      <c r="G44" s="79"/>
      <c r="H44" s="79"/>
      <c r="I44" s="79"/>
      <c r="J44" s="16"/>
      <c r="K44" s="76"/>
      <c r="L44" s="76"/>
      <c r="M44" s="75"/>
      <c r="N44" s="77"/>
      <c r="O44" s="75"/>
      <c r="P44" s="77"/>
      <c r="Q44" s="75"/>
      <c r="R44" s="77"/>
      <c r="S44" s="75"/>
      <c r="T44" s="77"/>
      <c r="U44" s="75"/>
      <c r="V44" s="77"/>
      <c r="W44" s="16"/>
    </row>
    <row r="45" spans="1:23">
      <c r="A45"/>
      <c r="C45" s="60"/>
      <c r="D45" s="60"/>
      <c r="E45" s="79"/>
      <c r="F45" s="79"/>
      <c r="G45" s="79"/>
      <c r="H45" s="79"/>
      <c r="I45" s="79"/>
      <c r="J45" s="16"/>
      <c r="K45" s="72"/>
      <c r="L45" s="72"/>
      <c r="M45" s="72"/>
      <c r="N45" s="72"/>
      <c r="O45" s="72"/>
      <c r="P45" s="72"/>
      <c r="Q45" s="72"/>
      <c r="R45" s="16"/>
      <c r="S45" s="16"/>
      <c r="T45" s="16"/>
      <c r="U45" s="16"/>
      <c r="V45" s="16"/>
      <c r="W45" s="16"/>
    </row>
    <row r="46" spans="1:23">
      <c r="A46"/>
      <c r="C46" s="60"/>
      <c r="D46" s="60"/>
      <c r="E46" s="79"/>
      <c r="F46" s="79"/>
      <c r="G46" s="79"/>
      <c r="H46" s="79"/>
      <c r="I46" s="79"/>
      <c r="J46" s="16"/>
      <c r="K46" s="72"/>
      <c r="L46" s="72"/>
      <c r="M46" s="72"/>
      <c r="N46" s="72"/>
      <c r="O46" s="72"/>
      <c r="P46" s="72"/>
      <c r="Q46" s="72"/>
      <c r="R46" s="16"/>
      <c r="S46" s="16"/>
      <c r="T46" s="16"/>
      <c r="U46" s="16"/>
      <c r="V46" s="16"/>
      <c r="W46" s="16"/>
    </row>
    <row r="47" spans="1:23">
      <c r="A47"/>
      <c r="C47" s="60"/>
      <c r="D47" s="60"/>
      <c r="E47" s="79"/>
      <c r="F47" s="79"/>
      <c r="G47" s="79"/>
      <c r="H47" s="79"/>
      <c r="I47" s="79"/>
      <c r="J47" s="16"/>
      <c r="K47" s="72"/>
      <c r="L47" s="72"/>
      <c r="M47" s="72"/>
      <c r="N47" s="72"/>
      <c r="O47" s="72"/>
      <c r="P47" s="72"/>
      <c r="Q47" s="72"/>
      <c r="R47" s="16"/>
      <c r="S47" s="16"/>
      <c r="T47" s="16"/>
      <c r="U47" s="16"/>
      <c r="V47" s="16"/>
      <c r="W47" s="16"/>
    </row>
    <row r="48" spans="1:23">
      <c r="A48"/>
      <c r="C48" s="60"/>
      <c r="D48" s="60"/>
      <c r="E48" s="79"/>
      <c r="F48" s="79"/>
      <c r="G48" s="79"/>
      <c r="H48" s="79"/>
      <c r="I48" s="79"/>
      <c r="J48" s="16"/>
      <c r="K48" s="72"/>
      <c r="L48" s="72"/>
      <c r="M48" s="72"/>
      <c r="N48" s="72"/>
      <c r="O48" s="72"/>
      <c r="P48" s="72"/>
      <c r="Q48" s="72"/>
      <c r="R48" s="16"/>
      <c r="S48" s="16"/>
      <c r="T48" s="16"/>
      <c r="U48" s="16"/>
      <c r="V48" s="16"/>
      <c r="W48" s="16"/>
    </row>
    <row r="49" spans="1:23">
      <c r="A49"/>
      <c r="C49" s="60"/>
      <c r="D49" s="60"/>
      <c r="E49" s="79"/>
      <c r="F49" s="79"/>
      <c r="G49" s="79"/>
      <c r="H49" s="79"/>
      <c r="I49" s="79"/>
      <c r="J49" s="16"/>
      <c r="K49" s="72"/>
      <c r="L49" s="72"/>
      <c r="M49" s="72"/>
      <c r="N49" s="72"/>
      <c r="O49" s="72"/>
      <c r="P49" s="72"/>
      <c r="Q49" s="72"/>
      <c r="R49" s="16"/>
      <c r="S49" s="16"/>
      <c r="T49" s="16"/>
      <c r="U49" s="16"/>
      <c r="V49" s="16"/>
      <c r="W49" s="16"/>
    </row>
    <row r="50" spans="1:23">
      <c r="A50"/>
      <c r="C50" s="60"/>
      <c r="D50" s="60"/>
      <c r="E50" s="79"/>
      <c r="F50" s="79"/>
      <c r="G50" s="79"/>
      <c r="H50" s="79"/>
      <c r="I50" s="79"/>
      <c r="J50" s="16"/>
      <c r="K50" s="72"/>
      <c r="L50" s="72"/>
      <c r="M50" s="72"/>
      <c r="N50" s="72"/>
      <c r="O50" s="72"/>
      <c r="P50" s="72"/>
      <c r="Q50" s="72"/>
      <c r="R50" s="16"/>
      <c r="S50" s="16"/>
      <c r="T50" s="16"/>
      <c r="U50" s="16"/>
      <c r="V50" s="16"/>
      <c r="W50" s="16"/>
    </row>
    <row r="51" spans="1:23">
      <c r="A51"/>
      <c r="C51" s="60"/>
      <c r="D51" s="60"/>
      <c r="E51" s="79"/>
      <c r="F51" s="79"/>
      <c r="G51" s="79"/>
      <c r="H51" s="79"/>
      <c r="I51" s="79"/>
      <c r="J51" s="16"/>
      <c r="K51" s="72"/>
      <c r="L51" s="72"/>
      <c r="M51" s="72"/>
      <c r="N51" s="72"/>
      <c r="O51" s="72"/>
      <c r="P51" s="72"/>
      <c r="Q51" s="72"/>
      <c r="R51" s="16"/>
      <c r="S51" s="16"/>
      <c r="T51" s="16"/>
      <c r="U51" s="16"/>
      <c r="V51" s="16"/>
      <c r="W51" s="16"/>
    </row>
    <row r="52" spans="1:23">
      <c r="A52"/>
      <c r="C52" s="16"/>
      <c r="D52" s="16"/>
      <c r="E52" s="16"/>
      <c r="F52" s="16"/>
      <c r="G52" s="16"/>
      <c r="H52" s="16"/>
      <c r="I52" s="16"/>
      <c r="J52" s="16"/>
      <c r="K52" s="16"/>
      <c r="L52" s="16"/>
      <c r="M52" s="16"/>
      <c r="N52" s="16"/>
      <c r="O52" s="16"/>
      <c r="P52" s="16"/>
      <c r="Q52" s="16"/>
      <c r="R52" s="16"/>
      <c r="S52" s="16"/>
      <c r="T52" s="16"/>
      <c r="U52" s="16"/>
      <c r="V52" s="16"/>
      <c r="W52" s="16"/>
    </row>
    <row r="53" spans="1:23" ht="15" customHeight="1">
      <c r="A53"/>
      <c r="C53" s="72"/>
      <c r="D53" s="72"/>
      <c r="E53" s="72"/>
      <c r="F53" s="72"/>
      <c r="G53" s="72"/>
      <c r="H53" s="72"/>
      <c r="I53" s="72"/>
      <c r="J53" s="16"/>
      <c r="K53" s="72"/>
      <c r="L53" s="72"/>
      <c r="M53" s="72"/>
      <c r="N53" s="72"/>
      <c r="O53" s="72"/>
      <c r="P53" s="72"/>
      <c r="Q53" s="72"/>
      <c r="R53" s="72"/>
      <c r="S53" s="72"/>
      <c r="T53" s="72"/>
      <c r="U53" s="72"/>
      <c r="V53" s="72"/>
      <c r="W53" s="16"/>
    </row>
    <row r="54" spans="1:23">
      <c r="A54"/>
      <c r="C54" s="72"/>
      <c r="D54" s="72"/>
      <c r="E54" s="72"/>
      <c r="F54" s="72"/>
      <c r="G54" s="72"/>
      <c r="H54" s="72"/>
      <c r="I54" s="72"/>
      <c r="J54" s="16"/>
      <c r="K54" s="72"/>
      <c r="L54" s="72"/>
      <c r="M54" s="72"/>
      <c r="N54" s="72"/>
      <c r="O54" s="72"/>
      <c r="P54" s="72"/>
      <c r="Q54" s="72"/>
      <c r="R54" s="72"/>
      <c r="S54" s="72"/>
      <c r="T54" s="72"/>
      <c r="U54" s="72"/>
      <c r="V54" s="72"/>
      <c r="W54" s="16"/>
    </row>
    <row r="55" spans="1:23">
      <c r="A55"/>
      <c r="C55" s="72"/>
      <c r="D55" s="72"/>
      <c r="E55" s="72"/>
      <c r="F55" s="72"/>
      <c r="G55" s="72"/>
      <c r="H55" s="72"/>
      <c r="I55" s="72"/>
      <c r="J55" s="16"/>
      <c r="K55" s="72"/>
      <c r="L55" s="72"/>
      <c r="M55" s="72"/>
      <c r="N55" s="72"/>
      <c r="O55" s="72"/>
      <c r="P55" s="72"/>
      <c r="Q55" s="72"/>
      <c r="R55" s="72"/>
      <c r="S55" s="72"/>
      <c r="T55" s="72"/>
      <c r="U55" s="72"/>
      <c r="V55" s="72"/>
      <c r="W55" s="16"/>
    </row>
    <row r="56" spans="1:23">
      <c r="A56"/>
      <c r="C56" s="72"/>
      <c r="D56" s="72"/>
      <c r="E56" s="72"/>
      <c r="F56" s="72"/>
      <c r="G56" s="72"/>
      <c r="H56" s="72"/>
      <c r="I56" s="72"/>
      <c r="J56" s="16"/>
      <c r="K56" s="72"/>
      <c r="L56" s="72"/>
      <c r="M56" s="72"/>
      <c r="N56" s="72"/>
      <c r="O56" s="72"/>
      <c r="P56" s="72"/>
      <c r="Q56" s="72"/>
      <c r="R56" s="72"/>
      <c r="S56" s="72"/>
      <c r="T56" s="72"/>
      <c r="U56" s="72"/>
      <c r="V56" s="72"/>
      <c r="W56" s="16"/>
    </row>
    <row r="57" spans="1:23">
      <c r="A57"/>
      <c r="C57" s="72"/>
      <c r="D57" s="72"/>
      <c r="E57" s="72"/>
      <c r="F57" s="72"/>
      <c r="G57" s="72"/>
      <c r="H57" s="72"/>
      <c r="I57" s="72"/>
      <c r="J57" s="16"/>
      <c r="K57" s="72"/>
      <c r="L57" s="72"/>
      <c r="M57" s="72"/>
      <c r="N57" s="72"/>
      <c r="O57" s="72"/>
      <c r="P57" s="72"/>
      <c r="Q57" s="72"/>
      <c r="R57" s="72"/>
      <c r="S57" s="72"/>
      <c r="T57" s="72"/>
      <c r="U57" s="72"/>
      <c r="V57" s="72"/>
      <c r="W57" s="16"/>
    </row>
    <row r="58" spans="1:23">
      <c r="A58"/>
      <c r="C58" s="72"/>
      <c r="D58" s="72"/>
      <c r="E58" s="72"/>
      <c r="F58" s="72"/>
      <c r="G58" s="72"/>
      <c r="H58" s="72"/>
      <c r="I58" s="72"/>
      <c r="J58" s="16"/>
    </row>
    <row r="59" spans="1:23">
      <c r="A59"/>
      <c r="C59" s="72"/>
      <c r="D59" s="72"/>
      <c r="E59" s="72"/>
      <c r="F59" s="72"/>
      <c r="G59" s="72"/>
      <c r="H59" s="72"/>
      <c r="I59" s="72"/>
      <c r="J59" s="16"/>
    </row>
    <row r="60" spans="1:23">
      <c r="A60"/>
      <c r="C60" s="72"/>
      <c r="D60" s="72"/>
      <c r="E60" s="72"/>
      <c r="F60" s="72"/>
      <c r="G60" s="72"/>
      <c r="H60" s="72"/>
      <c r="I60" s="72"/>
      <c r="J60" s="16"/>
    </row>
    <row r="61" spans="1:23">
      <c r="A61"/>
      <c r="C61" s="72"/>
      <c r="D61" s="72"/>
      <c r="E61" s="72"/>
      <c r="F61" s="72"/>
      <c r="G61" s="72"/>
      <c r="H61" s="72"/>
      <c r="I61" s="72"/>
      <c r="J61" s="16"/>
    </row>
    <row r="62" spans="1:23">
      <c r="A62"/>
      <c r="C62" s="72"/>
      <c r="D62" s="72"/>
      <c r="E62" s="72"/>
      <c r="F62" s="72"/>
      <c r="G62" s="72"/>
      <c r="H62" s="72"/>
      <c r="I62" s="72"/>
      <c r="J62" s="16"/>
    </row>
    <row r="63" spans="1:23">
      <c r="A63"/>
      <c r="C63" s="72"/>
      <c r="D63" s="72"/>
      <c r="E63" s="72"/>
      <c r="F63" s="72"/>
      <c r="G63" s="72"/>
      <c r="H63" s="72"/>
      <c r="I63" s="72"/>
      <c r="J63" s="16"/>
    </row>
    <row r="64" spans="1:23">
      <c r="A64"/>
      <c r="C64" s="72"/>
      <c r="D64" s="72"/>
      <c r="E64" s="72"/>
      <c r="F64" s="72"/>
      <c r="G64" s="72"/>
      <c r="H64" s="72"/>
      <c r="I64" s="72"/>
      <c r="J64" s="16"/>
    </row>
    <row r="65" spans="1:20">
      <c r="A65"/>
      <c r="C65" s="72"/>
      <c r="D65" s="72"/>
      <c r="E65" s="72"/>
      <c r="F65" s="72"/>
      <c r="G65" s="72"/>
      <c r="H65" s="72"/>
      <c r="I65" s="72"/>
      <c r="J65" s="16"/>
    </row>
    <row r="66" spans="1:20">
      <c r="A66"/>
      <c r="C66" s="72"/>
      <c r="D66" s="72"/>
      <c r="E66" s="72"/>
      <c r="F66" s="72"/>
      <c r="G66" s="72"/>
      <c r="H66" s="72"/>
      <c r="I66" s="72"/>
      <c r="J66" s="16"/>
    </row>
    <row r="67" spans="1:20">
      <c r="A67"/>
      <c r="C67" s="72"/>
      <c r="D67" s="72"/>
      <c r="E67" s="72"/>
      <c r="F67" s="72"/>
      <c r="G67" s="72"/>
      <c r="H67" s="72"/>
      <c r="I67" s="72"/>
      <c r="J67" s="16"/>
    </row>
    <row r="68" spans="1:20">
      <c r="A68"/>
      <c r="C68" s="72"/>
      <c r="D68" s="72"/>
      <c r="E68" s="72"/>
      <c r="F68" s="72"/>
      <c r="G68" s="72"/>
      <c r="H68" s="72"/>
      <c r="I68" s="72"/>
      <c r="J68" s="16"/>
    </row>
    <row r="69" spans="1:20">
      <c r="A69"/>
      <c r="C69" s="72"/>
      <c r="D69" s="72"/>
      <c r="E69" s="72"/>
      <c r="F69" s="72"/>
      <c r="G69" s="72"/>
      <c r="H69" s="72"/>
      <c r="I69" s="72"/>
      <c r="J69" s="16"/>
      <c r="N69"/>
      <c r="P69"/>
      <c r="R69"/>
      <c r="T69"/>
    </row>
    <row r="70" spans="1:20">
      <c r="A70"/>
      <c r="C70" s="72"/>
      <c r="D70" s="72"/>
      <c r="E70" s="72"/>
      <c r="F70" s="72"/>
      <c r="G70" s="72"/>
      <c r="H70" s="72"/>
      <c r="I70" s="72"/>
      <c r="J70" s="16"/>
      <c r="N70"/>
      <c r="P70"/>
      <c r="R70"/>
      <c r="T70"/>
    </row>
    <row r="71" spans="1:20">
      <c r="A71"/>
      <c r="C71" s="72"/>
      <c r="D71" s="72"/>
      <c r="E71" s="72"/>
      <c r="F71" s="72"/>
      <c r="G71" s="72"/>
      <c r="H71" s="72"/>
      <c r="I71" s="72"/>
      <c r="J71" s="16"/>
      <c r="N71"/>
      <c r="P71"/>
      <c r="R71"/>
      <c r="T71"/>
    </row>
    <row r="72" spans="1:20">
      <c r="A72"/>
      <c r="C72" s="361"/>
      <c r="D72" s="361"/>
      <c r="E72" s="361"/>
      <c r="F72" s="361"/>
      <c r="G72" s="361"/>
      <c r="H72" s="361"/>
      <c r="I72" s="361"/>
      <c r="N72"/>
      <c r="P72"/>
      <c r="R72"/>
      <c r="T72"/>
    </row>
    <row r="73" spans="1:20">
      <c r="A73"/>
      <c r="C73" s="361"/>
      <c r="D73" s="361"/>
      <c r="E73" s="361"/>
      <c r="F73" s="361"/>
      <c r="G73" s="361"/>
      <c r="H73" s="361"/>
      <c r="I73" s="361"/>
      <c r="N73"/>
      <c r="P73"/>
      <c r="R73"/>
      <c r="T73"/>
    </row>
    <row r="74" spans="1:20">
      <c r="A74"/>
      <c r="C74" s="361"/>
      <c r="D74" s="361"/>
      <c r="E74" s="361"/>
      <c r="F74" s="361"/>
      <c r="G74" s="361"/>
      <c r="H74" s="361"/>
      <c r="I74" s="361"/>
      <c r="N74"/>
      <c r="P74"/>
      <c r="R74"/>
      <c r="T74"/>
    </row>
    <row r="75" spans="1:20">
      <c r="A75"/>
      <c r="C75" s="361"/>
      <c r="D75" s="361"/>
      <c r="E75" s="361"/>
      <c r="F75" s="361"/>
      <c r="G75" s="361"/>
      <c r="H75" s="361"/>
      <c r="I75" s="361"/>
      <c r="N75"/>
      <c r="P75"/>
      <c r="R75"/>
      <c r="T75"/>
    </row>
  </sheetData>
  <sheetProtection sheet="1" objects="1" scenarios="1"/>
  <mergeCells count="8">
    <mergeCell ref="C3:F3"/>
    <mergeCell ref="K7:V7"/>
    <mergeCell ref="C26:V26"/>
    <mergeCell ref="C24:D24"/>
    <mergeCell ref="C72:I75"/>
    <mergeCell ref="C21:I21"/>
    <mergeCell ref="C7:I7"/>
    <mergeCell ref="C5:V5"/>
  </mergeCells>
  <pageMargins left="0.7" right="0.7" top="0.75" bottom="0.75" header="0.3" footer="0.3"/>
  <pageSetup paperSize="9" orientation="portrait" verticalDpi="300" r:id="rId1"/>
  <drawing r:id="rId2"/>
</worksheet>
</file>

<file path=xl/worksheets/sheet12.xml><?xml version="1.0" encoding="utf-8"?>
<worksheet xmlns="http://schemas.openxmlformats.org/spreadsheetml/2006/main" xmlns:r="http://schemas.openxmlformats.org/officeDocument/2006/relationships">
  <sheetPr codeName="Feuil12">
    <tabColor theme="3" tint="0.59999389629810485"/>
  </sheetPr>
  <dimension ref="A1:L36"/>
  <sheetViews>
    <sheetView showGridLines="0" showRowColHeaders="0" zoomScale="85" zoomScaleNormal="85" workbookViewId="0">
      <selection activeCell="C3" sqref="C3:D3"/>
    </sheetView>
  </sheetViews>
  <sheetFormatPr baseColWidth="10" defaultRowHeight="15"/>
  <cols>
    <col min="1" max="1" width="3.140625" style="54" customWidth="1"/>
    <col min="2" max="2" width="4.140625" customWidth="1"/>
    <col min="3" max="3" width="31.28515625" customWidth="1"/>
    <col min="4" max="8" width="16.5703125" customWidth="1"/>
    <col min="9" max="9" width="3.7109375" customWidth="1"/>
  </cols>
  <sheetData>
    <row r="1" spans="2:11" s="54" customFormat="1" ht="15.75" thickBot="1"/>
    <row r="2" spans="2:11">
      <c r="B2" s="87"/>
      <c r="C2" s="88"/>
      <c r="D2" s="88"/>
      <c r="E2" s="88"/>
      <c r="F2" s="88"/>
      <c r="G2" s="88"/>
      <c r="H2" s="88"/>
      <c r="I2" s="89"/>
      <c r="K2" s="265"/>
    </row>
    <row r="3" spans="2:11">
      <c r="B3" s="90"/>
      <c r="C3" s="365" t="s">
        <v>193</v>
      </c>
      <c r="D3" s="366"/>
      <c r="E3" s="146"/>
      <c r="F3" s="94"/>
      <c r="G3" s="94"/>
      <c r="H3" s="94"/>
      <c r="I3" s="96"/>
    </row>
    <row r="4" spans="2:11">
      <c r="B4" s="90"/>
      <c r="C4" s="94"/>
      <c r="D4" s="94"/>
      <c r="E4" s="94"/>
      <c r="F4" s="94"/>
      <c r="G4" s="94"/>
      <c r="H4" s="94"/>
      <c r="I4" s="96"/>
    </row>
    <row r="5" spans="2:11" s="54" customFormat="1">
      <c r="B5" s="90"/>
      <c r="C5" s="367" t="s">
        <v>201</v>
      </c>
      <c r="D5" s="368"/>
      <c r="E5" s="368"/>
      <c r="F5" s="368"/>
      <c r="G5" s="368"/>
      <c r="H5" s="369"/>
      <c r="I5" s="96"/>
    </row>
    <row r="6" spans="2:11" s="54" customFormat="1">
      <c r="B6" s="90"/>
      <c r="C6" s="94"/>
      <c r="D6" s="94"/>
      <c r="E6" s="94"/>
      <c r="F6" s="94"/>
      <c r="G6" s="94"/>
      <c r="H6" s="94"/>
      <c r="I6" s="96"/>
    </row>
    <row r="7" spans="2:11">
      <c r="B7" s="90"/>
      <c r="C7" s="94"/>
      <c r="D7" s="74" t="s">
        <v>16</v>
      </c>
      <c r="E7" s="74" t="s">
        <v>17</v>
      </c>
      <c r="F7" s="74" t="s">
        <v>18</v>
      </c>
      <c r="G7" s="74" t="s">
        <v>25</v>
      </c>
      <c r="H7" s="74" t="s">
        <v>26</v>
      </c>
      <c r="I7" s="96"/>
    </row>
    <row r="8" spans="2:11">
      <c r="B8" s="90"/>
      <c r="C8" s="4" t="s">
        <v>49</v>
      </c>
      <c r="D8" s="15">
        <f>'Commandes - Calculs auto'!O35</f>
        <v>0</v>
      </c>
      <c r="E8" s="15">
        <f>'Commandes - Calculs auto'!AA35</f>
        <v>0</v>
      </c>
      <c r="F8" s="15">
        <f>'Commandes - Calculs auto'!AM35</f>
        <v>0</v>
      </c>
      <c r="G8" s="15">
        <f>'Commandes - Calculs auto'!AY35</f>
        <v>0</v>
      </c>
      <c r="H8" s="15">
        <f>'Commandes - Calculs auto'!BK35</f>
        <v>0</v>
      </c>
      <c r="I8" s="96"/>
    </row>
    <row r="9" spans="2:11">
      <c r="B9" s="90"/>
      <c r="C9" s="94"/>
      <c r="D9" s="94"/>
      <c r="E9" s="94"/>
      <c r="F9" s="94"/>
      <c r="G9" s="94"/>
      <c r="H9" s="94"/>
      <c r="I9" s="96"/>
    </row>
    <row r="10" spans="2:11">
      <c r="B10" s="90"/>
      <c r="C10" s="26" t="s">
        <v>45</v>
      </c>
      <c r="D10" s="247">
        <f>'Charges variables'!O33</f>
        <v>0</v>
      </c>
      <c r="E10" s="247">
        <f>'Charges variables'!AA33</f>
        <v>0</v>
      </c>
      <c r="F10" s="248">
        <f>'Charges variables'!AM33</f>
        <v>0</v>
      </c>
      <c r="G10" s="247">
        <f>'Charges variables'!AY33</f>
        <v>0</v>
      </c>
      <c r="H10" s="247">
        <f>'Charges variables'!BK33</f>
        <v>0</v>
      </c>
      <c r="I10" s="96"/>
    </row>
    <row r="11" spans="2:11">
      <c r="B11" s="90"/>
      <c r="C11" s="63" t="s">
        <v>44</v>
      </c>
      <c r="D11" s="15">
        <f>D8-D10</f>
        <v>0</v>
      </c>
      <c r="E11" s="15">
        <f t="shared" ref="E11:H11" si="0">E8-E10</f>
        <v>0</v>
      </c>
      <c r="F11" s="15">
        <f t="shared" si="0"/>
        <v>0</v>
      </c>
      <c r="G11" s="15">
        <f t="shared" si="0"/>
        <v>0</v>
      </c>
      <c r="H11" s="15">
        <f t="shared" si="0"/>
        <v>0</v>
      </c>
      <c r="I11" s="96"/>
    </row>
    <row r="12" spans="2:11">
      <c r="B12" s="90"/>
      <c r="C12" s="94"/>
      <c r="D12" s="27">
        <f>IF(D$8&lt;&gt;0,D11/D$8,)</f>
        <v>0</v>
      </c>
      <c r="E12" s="27">
        <f t="shared" ref="E12:H12" si="1">IF(E$8&lt;&gt;0,E11/E$8,)</f>
        <v>0</v>
      </c>
      <c r="F12" s="27">
        <f t="shared" si="1"/>
        <v>0</v>
      </c>
      <c r="G12" s="27">
        <f t="shared" si="1"/>
        <v>0</v>
      </c>
      <c r="H12" s="186">
        <f t="shared" si="1"/>
        <v>0</v>
      </c>
      <c r="I12" s="96"/>
    </row>
    <row r="13" spans="2:11">
      <c r="B13" s="90"/>
      <c r="C13" s="94"/>
      <c r="D13" s="94"/>
      <c r="E13" s="94"/>
      <c r="F13" s="94"/>
      <c r="G13" s="94"/>
      <c r="H13" s="94"/>
      <c r="I13" s="96"/>
    </row>
    <row r="14" spans="2:11">
      <c r="B14" s="90"/>
      <c r="C14" s="62" t="s">
        <v>46</v>
      </c>
      <c r="D14" s="247">
        <f>'Charges externes'!D29</f>
        <v>27000</v>
      </c>
      <c r="E14" s="247">
        <f>'Charges externes'!E29</f>
        <v>27000</v>
      </c>
      <c r="F14" s="247">
        <f>'Charges externes'!F29</f>
        <v>27000</v>
      </c>
      <c r="G14" s="247">
        <f>'Charges externes'!G29</f>
        <v>27000</v>
      </c>
      <c r="H14" s="247">
        <f>'Charges externes'!H29</f>
        <v>27000</v>
      </c>
      <c r="I14" s="96"/>
    </row>
    <row r="15" spans="2:11">
      <c r="B15" s="90"/>
      <c r="C15" s="63" t="s">
        <v>48</v>
      </c>
      <c r="D15" s="15">
        <f>D11-D14</f>
        <v>-27000</v>
      </c>
      <c r="E15" s="15">
        <f>E11-E14</f>
        <v>-27000</v>
      </c>
      <c r="F15" s="15">
        <f>F11-F14</f>
        <v>-27000</v>
      </c>
      <c r="G15" s="15">
        <f>G11-G14</f>
        <v>-27000</v>
      </c>
      <c r="H15" s="15">
        <f>H11-H14</f>
        <v>-27000</v>
      </c>
      <c r="I15" s="96"/>
    </row>
    <row r="16" spans="2:11">
      <c r="B16" s="90"/>
      <c r="C16" s="94"/>
      <c r="D16" s="27">
        <f>IF(D$8&lt;&gt;0,D15/D$8,)</f>
        <v>0</v>
      </c>
      <c r="E16" s="27">
        <f t="shared" ref="E16:H16" si="2">IF(E$8&lt;&gt;0,E15/E$8,)</f>
        <v>0</v>
      </c>
      <c r="F16" s="27">
        <f t="shared" si="2"/>
        <v>0</v>
      </c>
      <c r="G16" s="27">
        <f t="shared" si="2"/>
        <v>0</v>
      </c>
      <c r="H16" s="186">
        <f t="shared" si="2"/>
        <v>0</v>
      </c>
      <c r="I16" s="96"/>
    </row>
    <row r="17" spans="1:12">
      <c r="B17" s="90"/>
      <c r="C17" s="94"/>
      <c r="D17" s="94"/>
      <c r="E17" s="94"/>
      <c r="F17" s="94"/>
      <c r="G17" s="94"/>
      <c r="H17" s="94"/>
      <c r="I17" s="96"/>
    </row>
    <row r="18" spans="1:12" s="54" customFormat="1">
      <c r="B18" s="90"/>
      <c r="C18" s="62" t="s">
        <v>64</v>
      </c>
      <c r="D18" s="247">
        <f>'Impôts et taxes'!D14</f>
        <v>240.89</v>
      </c>
      <c r="E18" s="247">
        <f>'Impôts et taxes'!E14</f>
        <v>240.89</v>
      </c>
      <c r="F18" s="247">
        <f>'Impôts et taxes'!F14</f>
        <v>240.89</v>
      </c>
      <c r="G18" s="247">
        <f>'Impôts et taxes'!G14</f>
        <v>240.89</v>
      </c>
      <c r="H18" s="247">
        <f>'Impôts et taxes'!H14</f>
        <v>240.89</v>
      </c>
      <c r="I18" s="96"/>
      <c r="L18" s="64"/>
    </row>
    <row r="19" spans="1:12">
      <c r="B19" s="90"/>
      <c r="C19" s="62" t="s">
        <v>98</v>
      </c>
      <c r="D19" s="247">
        <f>SUM(Trésorerie!D21:O21)</f>
        <v>0</v>
      </c>
      <c r="E19" s="247">
        <f>SUM(Trésorerie!P21:AA21)</f>
        <v>0</v>
      </c>
      <c r="F19" s="247">
        <f>SUM(Trésorerie!AB21:AM21)</f>
        <v>0</v>
      </c>
      <c r="G19" s="247">
        <f>SUM(Trésorerie!AN21:AY21)</f>
        <v>0</v>
      </c>
      <c r="H19" s="247">
        <f>SUM(Trésorerie!AZ21:BK21)</f>
        <v>0</v>
      </c>
      <c r="I19" s="96"/>
      <c r="L19" s="64"/>
    </row>
    <row r="20" spans="1:12">
      <c r="B20" s="90"/>
      <c r="C20" s="62" t="s">
        <v>63</v>
      </c>
      <c r="D20" s="247">
        <f>Personnel!Q30+'Personnel - Calculs auto'!O31</f>
        <v>0</v>
      </c>
      <c r="E20" s="247">
        <f>Personnel!AD30+'Personnel - Calculs auto'!AB31</f>
        <v>0</v>
      </c>
      <c r="F20" s="247">
        <f>Personnel!AG30+'Personnel - Calculs auto'!AE31</f>
        <v>0</v>
      </c>
      <c r="G20" s="247">
        <f>Personnel!AJ30+'Personnel - Calculs auto'!AH31</f>
        <v>0</v>
      </c>
      <c r="H20" s="247">
        <f>Personnel!AM30+'Personnel - Calculs auto'!AK31</f>
        <v>0</v>
      </c>
      <c r="I20" s="96"/>
      <c r="L20" s="65"/>
    </row>
    <row r="21" spans="1:12">
      <c r="B21" s="90"/>
      <c r="C21" s="63" t="s">
        <v>47</v>
      </c>
      <c r="D21" s="15">
        <f>D15+D19-D18-D20</f>
        <v>-27240.89</v>
      </c>
      <c r="E21" s="15">
        <f t="shared" ref="E21:H21" si="3">E15+E19-E18-E20</f>
        <v>-27240.89</v>
      </c>
      <c r="F21" s="15">
        <f t="shared" si="3"/>
        <v>-27240.89</v>
      </c>
      <c r="G21" s="15">
        <f t="shared" si="3"/>
        <v>-27240.89</v>
      </c>
      <c r="H21" s="15">
        <f t="shared" si="3"/>
        <v>-27240.89</v>
      </c>
      <c r="I21" s="96"/>
      <c r="L21" s="65"/>
    </row>
    <row r="22" spans="1:12">
      <c r="B22" s="90"/>
      <c r="C22" s="94"/>
      <c r="D22" s="27">
        <f>IF(D$8&lt;&gt;0,D21/D$8,)</f>
        <v>0</v>
      </c>
      <c r="E22" s="27">
        <f t="shared" ref="E22" si="4">IF(E$8&lt;&gt;0,E21/E$8,)</f>
        <v>0</v>
      </c>
      <c r="F22" s="27">
        <f t="shared" ref="F22" si="5">IF(F$8&lt;&gt;0,F21/F$8,)</f>
        <v>0</v>
      </c>
      <c r="G22" s="27">
        <f t="shared" ref="G22" si="6">IF(G$8&lt;&gt;0,G21/G$8,)</f>
        <v>0</v>
      </c>
      <c r="H22" s="186">
        <f t="shared" ref="H22" si="7">IF(H$8&lt;&gt;0,H21/H$8,)</f>
        <v>0</v>
      </c>
      <c r="I22" s="96"/>
      <c r="L22" s="65"/>
    </row>
    <row r="23" spans="1:12">
      <c r="B23" s="90"/>
      <c r="C23" s="94"/>
      <c r="D23" s="94"/>
      <c r="E23" s="94"/>
      <c r="F23" s="94"/>
      <c r="G23" s="94"/>
      <c r="H23" s="94"/>
      <c r="I23" s="96"/>
    </row>
    <row r="24" spans="1:12">
      <c r="B24" s="90"/>
      <c r="C24" s="62" t="s">
        <v>50</v>
      </c>
      <c r="D24" s="247">
        <f>Investissements!AO29</f>
        <v>0</v>
      </c>
      <c r="E24" s="247">
        <f>Investissements!AP29</f>
        <v>0</v>
      </c>
      <c r="F24" s="247">
        <f>Investissements!AQ29</f>
        <v>0</v>
      </c>
      <c r="G24" s="247">
        <f>Investissements!AR29</f>
        <v>0</v>
      </c>
      <c r="H24" s="247">
        <f>Investissements!AS29</f>
        <v>0</v>
      </c>
      <c r="I24" s="96"/>
    </row>
    <row r="25" spans="1:12">
      <c r="B25" s="90"/>
      <c r="C25" s="63" t="s">
        <v>51</v>
      </c>
      <c r="D25" s="15">
        <f>D21-D24</f>
        <v>-27240.89</v>
      </c>
      <c r="E25" s="15">
        <f>E21-E24</f>
        <v>-27240.89</v>
      </c>
      <c r="F25" s="15">
        <f>F21-F24</f>
        <v>-27240.89</v>
      </c>
      <c r="G25" s="15">
        <f>G21-G24</f>
        <v>-27240.89</v>
      </c>
      <c r="H25" s="15">
        <f>H21-H24</f>
        <v>-27240.89</v>
      </c>
      <c r="I25" s="96"/>
    </row>
    <row r="26" spans="1:12">
      <c r="B26" s="90"/>
      <c r="C26" s="94"/>
      <c r="D26" s="27">
        <f>IF(D$8&lt;&gt;0,D25/D$8,)</f>
        <v>0</v>
      </c>
      <c r="E26" s="27">
        <f t="shared" ref="E26" si="8">IF(E$8&lt;&gt;0,E25/E$8,)</f>
        <v>0</v>
      </c>
      <c r="F26" s="27">
        <f t="shared" ref="F26" si="9">IF(F$8&lt;&gt;0,F25/F$8,)</f>
        <v>0</v>
      </c>
      <c r="G26" s="27">
        <f t="shared" ref="G26" si="10">IF(G$8&lt;&gt;0,G25/G$8,)</f>
        <v>0</v>
      </c>
      <c r="H26" s="186">
        <f t="shared" ref="H26" si="11">IF(H$8&lt;&gt;0,H25/H$8,)</f>
        <v>0</v>
      </c>
      <c r="I26" s="96"/>
    </row>
    <row r="27" spans="1:12">
      <c r="A27"/>
      <c r="B27" s="90"/>
      <c r="C27" s="94"/>
      <c r="D27" s="94"/>
      <c r="E27" s="94"/>
      <c r="F27" s="94"/>
      <c r="G27" s="94"/>
      <c r="H27" s="94"/>
      <c r="I27" s="96"/>
    </row>
    <row r="28" spans="1:12">
      <c r="B28" s="90"/>
      <c r="C28" s="62" t="s">
        <v>197</v>
      </c>
      <c r="D28" s="247">
        <f>SUM(Trésorerie!D$49:O$49)*(1-1/(1+CONFIG!$D$90))+SUM(Trésorerie!D$50:O$50)*(1-1/(1+CONFIG!$E$90))</f>
        <v>0</v>
      </c>
      <c r="E28" s="247">
        <f>SUM(Trésorerie!P$49:AA$49)*(1-1/(1+CONFIG!$D$90))+SUM(Trésorerie!P$50:AA$50)*(1-1/(1+CONFIG!$E$90))</f>
        <v>0</v>
      </c>
      <c r="F28" s="247">
        <f>SUM(Trésorerie!AB$49:AM$49)*(1-1/(1+CONFIG!$D$90))+SUM(Trésorerie!AB$50:AM$50)*(1-1/(1+CONFIG!$E$90))</f>
        <v>0</v>
      </c>
      <c r="G28" s="247">
        <f>SUM(Trésorerie!AN$49:AY$49)*(1-1/(1+CONFIG!$D$90))+SUM(Trésorerie!AN$50:AY$50)*(1-1/(1+CONFIG!$E$90))</f>
        <v>0</v>
      </c>
      <c r="H28" s="247">
        <f>SUM(Trésorerie!AZ$49:BK$49)*(1-1/(1+CONFIG!$D$90))+SUM(Trésorerie!AZ$50:BK$50)*(1-1/(1+CONFIG!$E$90))</f>
        <v>0</v>
      </c>
      <c r="I28" s="96"/>
    </row>
    <row r="29" spans="1:12">
      <c r="B29" s="90"/>
      <c r="C29" s="63" t="s">
        <v>52</v>
      </c>
      <c r="D29" s="15">
        <f>D25-D28</f>
        <v>-27240.89</v>
      </c>
      <c r="E29" s="15">
        <f>E25-E28</f>
        <v>-27240.89</v>
      </c>
      <c r="F29" s="15">
        <f>F25-F28</f>
        <v>-27240.89</v>
      </c>
      <c r="G29" s="15">
        <f>G25-G28</f>
        <v>-27240.89</v>
      </c>
      <c r="H29" s="15">
        <f>H25-H28</f>
        <v>-27240.89</v>
      </c>
      <c r="I29" s="96"/>
    </row>
    <row r="30" spans="1:12">
      <c r="B30" s="90"/>
      <c r="C30" s="94"/>
      <c r="D30" s="27">
        <f>IF(D$8&lt;&gt;0,D29/D$8,)</f>
        <v>0</v>
      </c>
      <c r="E30" s="27">
        <f t="shared" ref="E30" si="12">IF(E$8&lt;&gt;0,E29/E$8,)</f>
        <v>0</v>
      </c>
      <c r="F30" s="27">
        <f t="shared" ref="F30" si="13">IF(F$8&lt;&gt;0,F29/F$8,)</f>
        <v>0</v>
      </c>
      <c r="G30" s="27">
        <f t="shared" ref="G30" si="14">IF(G$8&lt;&gt;0,G29/G$8,)</f>
        <v>0</v>
      </c>
      <c r="H30" s="186">
        <f t="shared" ref="H30" si="15">IF(H$8&lt;&gt;0,H29/H$8,)</f>
        <v>0</v>
      </c>
      <c r="I30" s="96"/>
    </row>
    <row r="31" spans="1:12">
      <c r="B31" s="90"/>
      <c r="C31" s="94"/>
      <c r="D31" s="94"/>
      <c r="E31" s="94"/>
      <c r="F31" s="94"/>
      <c r="G31" s="94"/>
      <c r="H31" s="94"/>
      <c r="I31" s="96"/>
    </row>
    <row r="32" spans="1:12" s="54" customFormat="1">
      <c r="B32" s="90"/>
      <c r="C32" s="62" t="s">
        <v>130</v>
      </c>
      <c r="D32" s="247">
        <v>0</v>
      </c>
      <c r="E32" s="247">
        <f>IF(D29&lt;0,D29,0)</f>
        <v>-27240.89</v>
      </c>
      <c r="F32" s="247">
        <f>IF(E29+E32&lt;0,E29+E32,0)</f>
        <v>-54481.78</v>
      </c>
      <c r="G32" s="247">
        <f>IF(F29+F32&lt;0,F29+F32,0)</f>
        <v>-81722.67</v>
      </c>
      <c r="H32" s="247">
        <f>IF(G29+G32&lt;0,G29+G32,0)</f>
        <v>-108963.56</v>
      </c>
      <c r="I32" s="96"/>
    </row>
    <row r="33" spans="2:9" s="54" customFormat="1">
      <c r="B33" s="90"/>
      <c r="C33" s="62" t="s">
        <v>209</v>
      </c>
      <c r="D33" s="247">
        <f>IF((D29)&gt;0,IF((D29)&lt;38120,(D29)*0.15,5718+(D29-38120)/3),0)</f>
        <v>0</v>
      </c>
      <c r="E33" s="247">
        <f>IF((E29+E32)&gt;0,IF((E29+E32)&lt;38120,(E29+E32)*0.15,5718+(E29+E32-38120)/3),0)</f>
        <v>0</v>
      </c>
      <c r="F33" s="247">
        <f>IF((F29+F32)&gt;0,IF((F29+F32)&lt;38120,(F29+F32)*0.15,5718+(F29+F32-38120)/3),0)</f>
        <v>0</v>
      </c>
      <c r="G33" s="247">
        <f>IF((G29+G32)&gt;0,IF((G29+G32)&lt;38120,(G29+G32)*0.15,5718+(G29+G32-38120)/3),0)</f>
        <v>0</v>
      </c>
      <c r="H33" s="247">
        <f>IF((H29+H32)&gt;0,IF((H29+H32)&lt;38120,(H29+H32)*0.15,5718+(H29+H32-38120)/3),0)</f>
        <v>0</v>
      </c>
      <c r="I33" s="96"/>
    </row>
    <row r="34" spans="2:9">
      <c r="B34" s="90"/>
      <c r="C34" s="63" t="s">
        <v>53</v>
      </c>
      <c r="D34" s="15">
        <f>D29-D33</f>
        <v>-27240.89</v>
      </c>
      <c r="E34" s="15">
        <f>E29-E33</f>
        <v>-27240.89</v>
      </c>
      <c r="F34" s="15">
        <f>F29-F33</f>
        <v>-27240.89</v>
      </c>
      <c r="G34" s="15">
        <f>G29-G33</f>
        <v>-27240.89</v>
      </c>
      <c r="H34" s="15">
        <f>H29-H33</f>
        <v>-27240.89</v>
      </c>
      <c r="I34" s="96"/>
    </row>
    <row r="35" spans="2:9">
      <c r="B35" s="90"/>
      <c r="C35" s="94"/>
      <c r="D35" s="27">
        <f>IF(D$8&lt;&gt;0,D34/D$8,)</f>
        <v>0</v>
      </c>
      <c r="E35" s="27">
        <f t="shared" ref="E35" si="16">IF(E$8&lt;&gt;0,E34/E$8,)</f>
        <v>0</v>
      </c>
      <c r="F35" s="27">
        <f t="shared" ref="F35" si="17">IF(F$8&lt;&gt;0,F34/F$8,)</f>
        <v>0</v>
      </c>
      <c r="G35" s="27">
        <f t="shared" ref="G35" si="18">IF(G$8&lt;&gt;0,G34/G$8,)</f>
        <v>0</v>
      </c>
      <c r="H35" s="186">
        <f t="shared" ref="H35" si="19">IF(H$8&lt;&gt;0,H34/H$8,)</f>
        <v>0</v>
      </c>
      <c r="I35" s="96"/>
    </row>
    <row r="36" spans="2:9" ht="15.75" thickBot="1">
      <c r="B36" s="91"/>
      <c r="C36" s="92"/>
      <c r="D36" s="92"/>
      <c r="E36" s="92"/>
      <c r="F36" s="92"/>
      <c r="G36" s="92"/>
      <c r="H36" s="92"/>
      <c r="I36" s="93"/>
    </row>
  </sheetData>
  <sheetProtection sheet="1" objects="1" scenarios="1"/>
  <mergeCells count="2">
    <mergeCell ref="C3:D3"/>
    <mergeCell ref="C5:H5"/>
  </mergeCells>
  <conditionalFormatting sqref="D16:H16 D22:H22 D26:H26 D30:H30 D35:H35 D12:H12">
    <cfRule type="cellIs" dxfId="1" priority="2" stopIfTrue="1" operator="greaterThanOrEqual">
      <formula>0</formula>
    </cfRule>
    <cfRule type="cellIs" dxfId="0" priority="1" stopIfTrue="1" operator="lessThan">
      <formula>0</formula>
    </cfRule>
  </conditionalFormatting>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sheetPr codeName="Feuil8">
    <tabColor theme="3" tint="0.59999389629810485"/>
  </sheetPr>
  <dimension ref="B1:I29"/>
  <sheetViews>
    <sheetView showGridLines="0" showRowColHeaders="0" zoomScale="85" zoomScaleNormal="85" workbookViewId="0">
      <selection activeCell="C3" sqref="C3"/>
    </sheetView>
  </sheetViews>
  <sheetFormatPr baseColWidth="10" defaultRowHeight="15"/>
  <cols>
    <col min="1" max="2" width="3.42578125" customWidth="1"/>
    <col min="3" max="3" width="51.28515625" bestFit="1" customWidth="1"/>
    <col min="4" max="8" width="18.28515625" customWidth="1"/>
    <col min="9" max="9" width="3.42578125" customWidth="1"/>
  </cols>
  <sheetData>
    <row r="1" spans="2:9" ht="15.75" thickBot="1"/>
    <row r="2" spans="2:9">
      <c r="B2" s="87"/>
      <c r="C2" s="88"/>
      <c r="D2" s="88"/>
      <c r="E2" s="88"/>
      <c r="F2" s="88"/>
      <c r="G2" s="88"/>
      <c r="H2" s="88"/>
      <c r="I2" s="89"/>
    </row>
    <row r="3" spans="2:9">
      <c r="B3" s="90"/>
      <c r="C3" s="74" t="s">
        <v>71</v>
      </c>
      <c r="D3" s="94"/>
      <c r="E3" s="94"/>
      <c r="F3" s="94"/>
      <c r="G3" s="94"/>
      <c r="H3" s="94"/>
      <c r="I3" s="96"/>
    </row>
    <row r="4" spans="2:9" s="54" customFormat="1">
      <c r="B4" s="90"/>
      <c r="C4" s="94"/>
      <c r="D4" s="94"/>
      <c r="E4" s="94"/>
      <c r="F4" s="94"/>
      <c r="G4" s="94"/>
      <c r="H4" s="94"/>
      <c r="I4" s="96"/>
    </row>
    <row r="5" spans="2:9" s="54" customFormat="1">
      <c r="B5" s="90"/>
      <c r="C5" s="362" t="s">
        <v>200</v>
      </c>
      <c r="D5" s="363"/>
      <c r="E5" s="363"/>
      <c r="F5" s="363"/>
      <c r="G5" s="363"/>
      <c r="H5" s="364"/>
      <c r="I5" s="96"/>
    </row>
    <row r="6" spans="2:9" s="54" customFormat="1">
      <c r="B6" s="90"/>
      <c r="C6" s="94"/>
      <c r="D6" s="94"/>
      <c r="E6" s="94"/>
      <c r="F6" s="94"/>
      <c r="G6" s="94"/>
      <c r="H6" s="94"/>
      <c r="I6" s="96"/>
    </row>
    <row r="7" spans="2:9">
      <c r="B7" s="90"/>
      <c r="C7" s="94"/>
      <c r="D7" s="3" t="s">
        <v>16</v>
      </c>
      <c r="E7" s="3" t="s">
        <v>17</v>
      </c>
      <c r="F7" s="3" t="s">
        <v>18</v>
      </c>
      <c r="G7" s="3" t="s">
        <v>25</v>
      </c>
      <c r="H7" s="3" t="s">
        <v>26</v>
      </c>
      <c r="I7" s="96"/>
    </row>
    <row r="8" spans="2:9">
      <c r="B8" s="90"/>
      <c r="C8" s="370" t="s">
        <v>80</v>
      </c>
      <c r="D8" s="371"/>
      <c r="E8" s="371"/>
      <c r="F8" s="371"/>
      <c r="G8" s="371"/>
      <c r="H8" s="372"/>
      <c r="I8" s="96"/>
    </row>
    <row r="9" spans="2:9">
      <c r="B9" s="90"/>
      <c r="C9" s="178" t="s">
        <v>97</v>
      </c>
      <c r="D9" s="249">
        <f>BFR!O18</f>
        <v>450</v>
      </c>
      <c r="E9" s="249">
        <f>BFR!AA18-BFR!O18</f>
        <v>0</v>
      </c>
      <c r="F9" s="249">
        <f>BFR!AM18-BFR!AA18</f>
        <v>0</v>
      </c>
      <c r="G9" s="249">
        <f>BFR!AY18-BFR!AM18</f>
        <v>0</v>
      </c>
      <c r="H9" s="249">
        <f>BFR!BK18-BFR!AY18</f>
        <v>0</v>
      </c>
      <c r="I9" s="96"/>
    </row>
    <row r="10" spans="2:9">
      <c r="B10" s="90"/>
      <c r="C10" s="177" t="s">
        <v>70</v>
      </c>
      <c r="D10" s="249">
        <f>Investissements!P29</f>
        <v>0</v>
      </c>
      <c r="E10" s="249">
        <f>Investissements!AC29</f>
        <v>0</v>
      </c>
      <c r="F10" s="244">
        <f>Investissements!AF29</f>
        <v>0</v>
      </c>
      <c r="G10" s="244">
        <f>Investissements!AI29</f>
        <v>0</v>
      </c>
      <c r="H10" s="244">
        <f>Investissements!AL29</f>
        <v>0</v>
      </c>
      <c r="I10" s="96"/>
    </row>
    <row r="11" spans="2:9">
      <c r="B11" s="90"/>
      <c r="C11" s="178" t="s">
        <v>199</v>
      </c>
      <c r="D11" s="249">
        <f>SUM(Trésorerie!D49:O50)-'Comptes de résultats'!D28</f>
        <v>0</v>
      </c>
      <c r="E11" s="249">
        <f>SUM(Trésorerie!P49:AA50)-'Comptes de résultats'!E28</f>
        <v>0</v>
      </c>
      <c r="F11" s="249">
        <f>SUM(Trésorerie!AB49:AM50)-'Comptes de résultats'!F28</f>
        <v>0</v>
      </c>
      <c r="G11" s="249">
        <f>SUM(Trésorerie!AN49:AY50)-'Comptes de résultats'!G28</f>
        <v>0</v>
      </c>
      <c r="H11" s="249">
        <f>SUM(Trésorerie!AZ49:BK50)-'Comptes de résultats'!H28</f>
        <v>0</v>
      </c>
      <c r="I11" s="96"/>
    </row>
    <row r="12" spans="2:9" s="54" customFormat="1">
      <c r="B12" s="90"/>
      <c r="C12" s="178" t="s">
        <v>223</v>
      </c>
      <c r="D12" s="249">
        <f>SUM(Trésorerie!D51:O51)</f>
        <v>0</v>
      </c>
      <c r="E12" s="249">
        <f>SUM(Trésorerie!P51:AA51)</f>
        <v>0</v>
      </c>
      <c r="F12" s="249">
        <f>SUM(Trésorerie!AB51:AM51)</f>
        <v>0</v>
      </c>
      <c r="G12" s="249">
        <f>SUM(Trésorerie!AN51:AY51)</f>
        <v>0</v>
      </c>
      <c r="H12" s="249">
        <f>SUM(Trésorerie!AZ51:BK51)</f>
        <v>0</v>
      </c>
      <c r="I12" s="96"/>
    </row>
    <row r="13" spans="2:9" s="54" customFormat="1">
      <c r="B13" s="90"/>
      <c r="C13" s="178" t="s">
        <v>224</v>
      </c>
      <c r="D13" s="249">
        <f>SUM(Trésorerie!D56:O56)</f>
        <v>0</v>
      </c>
      <c r="E13" s="249">
        <f>SUM(Trésorerie!P56:AA56)</f>
        <v>0</v>
      </c>
      <c r="F13" s="249">
        <f>SUM(Trésorerie!AB56:AM56)</f>
        <v>0</v>
      </c>
      <c r="G13" s="249">
        <f>SUM(Trésorerie!AN56:AY56)</f>
        <v>0</v>
      </c>
      <c r="H13" s="249">
        <f>SUM(Trésorerie!AZ56:BK56)</f>
        <v>0</v>
      </c>
      <c r="I13" s="96"/>
    </row>
    <row r="14" spans="2:9">
      <c r="B14" s="90"/>
      <c r="C14" s="179" t="s">
        <v>74</v>
      </c>
      <c r="D14" s="20">
        <f>SUM(D9:D13)</f>
        <v>450</v>
      </c>
      <c r="E14" s="20">
        <f t="shared" ref="E14:H14" si="0">SUM(E9:E13)</f>
        <v>0</v>
      </c>
      <c r="F14" s="20">
        <f t="shared" si="0"/>
        <v>0</v>
      </c>
      <c r="G14" s="20">
        <f t="shared" si="0"/>
        <v>0</v>
      </c>
      <c r="H14" s="20">
        <f t="shared" si="0"/>
        <v>0</v>
      </c>
      <c r="I14" s="96"/>
    </row>
    <row r="15" spans="2:9">
      <c r="B15" s="90"/>
      <c r="C15" s="94"/>
      <c r="D15" s="94"/>
      <c r="E15" s="94"/>
      <c r="F15" s="94"/>
      <c r="G15" s="94"/>
      <c r="H15" s="94"/>
      <c r="I15" s="96"/>
    </row>
    <row r="16" spans="2:9">
      <c r="B16" s="90"/>
      <c r="C16" s="370" t="s">
        <v>79</v>
      </c>
      <c r="D16" s="371"/>
      <c r="E16" s="371"/>
      <c r="F16" s="371"/>
      <c r="G16" s="371"/>
      <c r="H16" s="372"/>
      <c r="I16" s="96"/>
    </row>
    <row r="17" spans="2:9">
      <c r="B17" s="90"/>
      <c r="C17" s="177" t="s">
        <v>75</v>
      </c>
      <c r="D17" s="249">
        <f>SUM(Trésorerie!D18:O18)</f>
        <v>0</v>
      </c>
      <c r="E17" s="249">
        <f>SUM(Trésorerie!P18:AA18)</f>
        <v>0</v>
      </c>
      <c r="F17" s="249">
        <f>SUM(Trésorerie!AB18:AM18)</f>
        <v>0</v>
      </c>
      <c r="G17" s="249">
        <f>SUM(Trésorerie!AN18:AY18)</f>
        <v>0</v>
      </c>
      <c r="H17" s="249">
        <f>SUM(Trésorerie!AZ18:BK18)</f>
        <v>0</v>
      </c>
      <c r="I17" s="96"/>
    </row>
    <row r="18" spans="2:9">
      <c r="B18" s="90"/>
      <c r="C18" s="180" t="s">
        <v>194</v>
      </c>
      <c r="D18" s="249">
        <f>SUM(Trésorerie!D26:O26)</f>
        <v>0</v>
      </c>
      <c r="E18" s="249">
        <f>SUM(Trésorerie!P26:AA26)</f>
        <v>0</v>
      </c>
      <c r="F18" s="249">
        <f>SUM(Trésorerie!AB26:AM26)</f>
        <v>0</v>
      </c>
      <c r="G18" s="249">
        <f>SUM(Trésorerie!AN26:AY26)</f>
        <v>0</v>
      </c>
      <c r="H18" s="249">
        <f>SUM(Trésorerie!AZ26:BK26)</f>
        <v>0</v>
      </c>
      <c r="I18" s="96"/>
    </row>
    <row r="19" spans="2:9" s="54" customFormat="1">
      <c r="B19" s="90"/>
      <c r="C19" s="178" t="s">
        <v>161</v>
      </c>
      <c r="D19" s="249">
        <f>SUM(Trésorerie!D19:O19)</f>
        <v>0</v>
      </c>
      <c r="E19" s="249">
        <f>SUM(Trésorerie!P19:AA19)</f>
        <v>0</v>
      </c>
      <c r="F19" s="249">
        <f>SUM(Trésorerie!AB19:AM19)</f>
        <v>0</v>
      </c>
      <c r="G19" s="249">
        <f>SUM(Trésorerie!AN19:AY19)</f>
        <v>0</v>
      </c>
      <c r="H19" s="249">
        <f>SUM(Trésorerie!AZ19:BK19)</f>
        <v>0</v>
      </c>
      <c r="I19" s="96"/>
    </row>
    <row r="20" spans="2:9">
      <c r="B20" s="90"/>
      <c r="C20" s="177" t="s">
        <v>73</v>
      </c>
      <c r="D20" s="249">
        <f>SUM(Trésorerie!D20:O20)</f>
        <v>0</v>
      </c>
      <c r="E20" s="249">
        <f>SUM(Trésorerie!P20:AA20)</f>
        <v>0</v>
      </c>
      <c r="F20" s="249">
        <f>SUM(Trésorerie!AB20:AM20)</f>
        <v>0</v>
      </c>
      <c r="G20" s="249">
        <f>SUM(Trésorerie!AN20:AY20)</f>
        <v>0</v>
      </c>
      <c r="H20" s="249">
        <f>SUM(Trésorerie!AZ20:BK20)</f>
        <v>0</v>
      </c>
      <c r="I20" s="96"/>
    </row>
    <row r="21" spans="2:9" s="54" customFormat="1">
      <c r="B21" s="90"/>
      <c r="C21" s="178" t="s">
        <v>225</v>
      </c>
      <c r="D21" s="249">
        <f>SUM(Trésorerie!D31:O31)</f>
        <v>0</v>
      </c>
      <c r="E21" s="249">
        <f>SUM(Trésorerie!P31:AA31)</f>
        <v>0</v>
      </c>
      <c r="F21" s="249">
        <f>SUM(Trésorerie!AB31:AM31)</f>
        <v>0</v>
      </c>
      <c r="G21" s="249">
        <f>SUM(Trésorerie!AN31:AY31)</f>
        <v>0</v>
      </c>
      <c r="H21" s="249">
        <f>SUM(Trésorerie!AZ31:BK31)</f>
        <v>0</v>
      </c>
      <c r="I21" s="96"/>
    </row>
    <row r="22" spans="2:9">
      <c r="B22" s="90"/>
      <c r="C22" s="178" t="s">
        <v>144</v>
      </c>
      <c r="D22" s="249">
        <f>'Comptes de résultats'!D34+'Comptes de résultats'!D24</f>
        <v>-27240.89</v>
      </c>
      <c r="E22" s="249">
        <f>'Comptes de résultats'!E34+'Comptes de résultats'!E24</f>
        <v>-27240.89</v>
      </c>
      <c r="F22" s="249">
        <f>'Comptes de résultats'!F34+'Comptes de résultats'!F24</f>
        <v>-27240.89</v>
      </c>
      <c r="G22" s="249">
        <f>'Comptes de résultats'!G34+'Comptes de résultats'!G24</f>
        <v>-27240.89</v>
      </c>
      <c r="H22" s="249">
        <f>'Comptes de résultats'!H34+'Comptes de résultats'!H24</f>
        <v>-27240.89</v>
      </c>
      <c r="I22" s="96"/>
    </row>
    <row r="23" spans="2:9">
      <c r="B23" s="90"/>
      <c r="C23" s="178" t="s">
        <v>162</v>
      </c>
      <c r="D23" s="249">
        <f>'Comptes de résultats'!D33</f>
        <v>0</v>
      </c>
      <c r="E23" s="249">
        <f>'Comptes de résultats'!E33-(SUM(Trésorerie!P46:AA46)-'Impôts et taxes'!E14)</f>
        <v>2.8421709430404007E-14</v>
      </c>
      <c r="F23" s="249">
        <f>'Comptes de résultats'!F33-(SUM(Trésorerie!AB46:AM46)-'Impôts et taxes'!F14)</f>
        <v>2.8421709430404007E-14</v>
      </c>
      <c r="G23" s="249">
        <f>'Comptes de résultats'!G33-(SUM(Trésorerie!AN46:AY46)-'Impôts et taxes'!G14)</f>
        <v>2.8421709430404007E-14</v>
      </c>
      <c r="H23" s="249">
        <f>'Comptes de résultats'!H33-(SUM(Trésorerie!AZ46:BK46)-'Impôts et taxes'!H14)</f>
        <v>2.8421709430404007E-14</v>
      </c>
      <c r="I23" s="96"/>
    </row>
    <row r="24" spans="2:9">
      <c r="B24" s="90"/>
      <c r="C24" s="179" t="s">
        <v>76</v>
      </c>
      <c r="D24" s="20">
        <f>SUM(D17:D23)</f>
        <v>-27240.89</v>
      </c>
      <c r="E24" s="20">
        <f>SUM(E17:E23)</f>
        <v>-27240.89</v>
      </c>
      <c r="F24" s="20">
        <f>SUM(F17:F23)</f>
        <v>-27240.89</v>
      </c>
      <c r="G24" s="20">
        <f>SUM(G17:G23)</f>
        <v>-27240.89</v>
      </c>
      <c r="H24" s="20">
        <f>SUM(H17:H23)</f>
        <v>-27240.89</v>
      </c>
      <c r="I24" s="96"/>
    </row>
    <row r="25" spans="2:9">
      <c r="B25" s="90"/>
      <c r="C25" s="94"/>
      <c r="D25" s="94"/>
      <c r="E25" s="94"/>
      <c r="F25" s="94"/>
      <c r="G25" s="94"/>
      <c r="H25" s="94"/>
      <c r="I25" s="96"/>
    </row>
    <row r="26" spans="2:9">
      <c r="B26" s="90"/>
      <c r="C26" s="178" t="s">
        <v>78</v>
      </c>
      <c r="D26" s="249">
        <f>D24-D14</f>
        <v>-27690.89</v>
      </c>
      <c r="E26" s="249">
        <f>E24-E14</f>
        <v>-27240.89</v>
      </c>
      <c r="F26" s="249">
        <f>F24-F14</f>
        <v>-27240.89</v>
      </c>
      <c r="G26" s="249">
        <f>G24-G14</f>
        <v>-27240.89</v>
      </c>
      <c r="H26" s="249">
        <f>H24-H14</f>
        <v>-27240.89</v>
      </c>
      <c r="I26" s="96"/>
    </row>
    <row r="27" spans="2:9">
      <c r="B27" s="90"/>
      <c r="C27" s="178" t="s">
        <v>77</v>
      </c>
      <c r="D27" s="249">
        <v>0</v>
      </c>
      <c r="E27" s="249">
        <f>D28</f>
        <v>-27690.89</v>
      </c>
      <c r="F27" s="249">
        <f>E28</f>
        <v>-54931.78</v>
      </c>
      <c r="G27" s="249">
        <f>F28</f>
        <v>-82172.67</v>
      </c>
      <c r="H27" s="249">
        <f>G28</f>
        <v>-109413.56</v>
      </c>
      <c r="I27" s="96"/>
    </row>
    <row r="28" spans="2:9">
      <c r="B28" s="90"/>
      <c r="C28" s="176" t="s">
        <v>81</v>
      </c>
      <c r="D28" s="250">
        <f>D27+D26</f>
        <v>-27690.89</v>
      </c>
      <c r="E28" s="250">
        <f>E27+E26</f>
        <v>-54931.78</v>
      </c>
      <c r="F28" s="250">
        <f>F27+F26</f>
        <v>-82172.67</v>
      </c>
      <c r="G28" s="250">
        <f>G27+G26</f>
        <v>-109413.56</v>
      </c>
      <c r="H28" s="250">
        <f>H27+H26</f>
        <v>-136654.45000000001</v>
      </c>
      <c r="I28" s="96"/>
    </row>
    <row r="29" spans="2:9" ht="15.75" thickBot="1">
      <c r="B29" s="91"/>
      <c r="C29" s="92"/>
      <c r="D29" s="92"/>
      <c r="E29" s="92"/>
      <c r="F29" s="92"/>
      <c r="G29" s="92"/>
      <c r="H29" s="92"/>
      <c r="I29" s="93"/>
    </row>
  </sheetData>
  <sheetProtection sheet="1" objects="1" scenarios="1"/>
  <mergeCells count="3">
    <mergeCell ref="C16:H16"/>
    <mergeCell ref="C8:H8"/>
    <mergeCell ref="C5:H5"/>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Feuil11">
    <tabColor theme="3" tint="0.39997558519241921"/>
  </sheetPr>
  <dimension ref="B1:BL36"/>
  <sheetViews>
    <sheetView showGridLines="0" showRowColHeaders="0" zoomScale="85" zoomScaleNormal="85" workbookViewId="0">
      <selection activeCell="C3" sqref="C3"/>
    </sheetView>
  </sheetViews>
  <sheetFormatPr baseColWidth="10" defaultRowHeight="15"/>
  <cols>
    <col min="1" max="1" width="3.140625" customWidth="1"/>
    <col min="2" max="2" width="3.5703125" customWidth="1"/>
    <col min="3" max="3" width="35.7109375" style="54" customWidth="1"/>
    <col min="4" max="63" width="11.42578125" style="54"/>
    <col min="64" max="64" width="3.5703125" customWidth="1"/>
  </cols>
  <sheetData>
    <row r="1" spans="2:64" s="54" customFormat="1" ht="15.75" thickBot="1"/>
    <row r="2" spans="2:64" s="54" customFormat="1">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9"/>
    </row>
    <row r="3" spans="2:64" s="54" customFormat="1">
      <c r="B3" s="90"/>
      <c r="C3" s="71" t="s">
        <v>142</v>
      </c>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6"/>
    </row>
    <row r="4" spans="2:64">
      <c r="B4" s="90"/>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6"/>
    </row>
    <row r="5" spans="2:64">
      <c r="B5" s="90"/>
      <c r="C5" s="175" t="s">
        <v>148</v>
      </c>
      <c r="D5" s="124"/>
      <c r="E5" s="94"/>
      <c r="F5" s="148"/>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6"/>
    </row>
    <row r="6" spans="2:64">
      <c r="B6" s="90"/>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6"/>
    </row>
    <row r="7" spans="2:64">
      <c r="B7" s="90"/>
      <c r="C7" s="147"/>
      <c r="D7" s="330" t="s">
        <v>16</v>
      </c>
      <c r="E7" s="330"/>
      <c r="F7" s="330"/>
      <c r="G7" s="330"/>
      <c r="H7" s="330"/>
      <c r="I7" s="330"/>
      <c r="J7" s="330"/>
      <c r="K7" s="330"/>
      <c r="L7" s="330"/>
      <c r="M7" s="330"/>
      <c r="N7" s="330"/>
      <c r="O7" s="330"/>
      <c r="P7" s="330" t="s">
        <v>17</v>
      </c>
      <c r="Q7" s="330"/>
      <c r="R7" s="330"/>
      <c r="S7" s="330"/>
      <c r="T7" s="330"/>
      <c r="U7" s="330"/>
      <c r="V7" s="330"/>
      <c r="W7" s="330"/>
      <c r="X7" s="330"/>
      <c r="Y7" s="330"/>
      <c r="Z7" s="330"/>
      <c r="AA7" s="330"/>
      <c r="AB7" s="330" t="s">
        <v>18</v>
      </c>
      <c r="AC7" s="330"/>
      <c r="AD7" s="330"/>
      <c r="AE7" s="330"/>
      <c r="AF7" s="330"/>
      <c r="AG7" s="330"/>
      <c r="AH7" s="330"/>
      <c r="AI7" s="330"/>
      <c r="AJ7" s="330"/>
      <c r="AK7" s="330"/>
      <c r="AL7" s="330"/>
      <c r="AM7" s="330"/>
      <c r="AN7" s="333" t="s">
        <v>25</v>
      </c>
      <c r="AO7" s="331"/>
      <c r="AP7" s="331"/>
      <c r="AQ7" s="331"/>
      <c r="AR7" s="331"/>
      <c r="AS7" s="331"/>
      <c r="AT7" s="331"/>
      <c r="AU7" s="331"/>
      <c r="AV7" s="331"/>
      <c r="AW7" s="331"/>
      <c r="AX7" s="331"/>
      <c r="AY7" s="332"/>
      <c r="AZ7" s="330" t="s">
        <v>26</v>
      </c>
      <c r="BA7" s="330"/>
      <c r="BB7" s="330"/>
      <c r="BC7" s="330"/>
      <c r="BD7" s="330"/>
      <c r="BE7" s="330"/>
      <c r="BF7" s="330"/>
      <c r="BG7" s="330"/>
      <c r="BH7" s="330"/>
      <c r="BI7" s="330"/>
      <c r="BJ7" s="330"/>
      <c r="BK7" s="330"/>
      <c r="BL7" s="96"/>
    </row>
    <row r="8" spans="2:64">
      <c r="B8" s="90"/>
      <c r="C8" s="74" t="s">
        <v>42</v>
      </c>
      <c r="D8" s="17">
        <f>CONFIG!$D$7</f>
        <v>41640</v>
      </c>
      <c r="E8" s="17">
        <f>DATE(YEAR(D8),MONTH(D8)+1,DAY(D8))</f>
        <v>41671</v>
      </c>
      <c r="F8" s="17">
        <f t="shared" ref="F8:BK8" si="0">DATE(YEAR(E8),MONTH(E8)+1,DAY(E8))</f>
        <v>41699</v>
      </c>
      <c r="G8" s="17">
        <f t="shared" si="0"/>
        <v>41730</v>
      </c>
      <c r="H8" s="17">
        <f t="shared" si="0"/>
        <v>41760</v>
      </c>
      <c r="I8" s="17">
        <f t="shared" si="0"/>
        <v>41791</v>
      </c>
      <c r="J8" s="17">
        <f t="shared" si="0"/>
        <v>41821</v>
      </c>
      <c r="K8" s="17">
        <f t="shared" si="0"/>
        <v>41852</v>
      </c>
      <c r="L8" s="17">
        <f t="shared" si="0"/>
        <v>41883</v>
      </c>
      <c r="M8" s="17">
        <f t="shared" si="0"/>
        <v>41913</v>
      </c>
      <c r="N8" s="17">
        <f t="shared" si="0"/>
        <v>41944</v>
      </c>
      <c r="O8" s="17">
        <f t="shared" si="0"/>
        <v>41974</v>
      </c>
      <c r="P8" s="17">
        <f t="shared" si="0"/>
        <v>42005</v>
      </c>
      <c r="Q8" s="17">
        <f t="shared" si="0"/>
        <v>42036</v>
      </c>
      <c r="R8" s="17">
        <f t="shared" si="0"/>
        <v>42064</v>
      </c>
      <c r="S8" s="17">
        <f t="shared" si="0"/>
        <v>42095</v>
      </c>
      <c r="T8" s="17">
        <f t="shared" si="0"/>
        <v>42125</v>
      </c>
      <c r="U8" s="17">
        <f t="shared" si="0"/>
        <v>42156</v>
      </c>
      <c r="V8" s="17">
        <f t="shared" si="0"/>
        <v>42186</v>
      </c>
      <c r="W8" s="17">
        <f t="shared" si="0"/>
        <v>42217</v>
      </c>
      <c r="X8" s="17">
        <f t="shared" si="0"/>
        <v>42248</v>
      </c>
      <c r="Y8" s="17">
        <f t="shared" si="0"/>
        <v>42278</v>
      </c>
      <c r="Z8" s="17">
        <f t="shared" si="0"/>
        <v>42309</v>
      </c>
      <c r="AA8" s="17">
        <f t="shared" si="0"/>
        <v>42339</v>
      </c>
      <c r="AB8" s="17">
        <f t="shared" si="0"/>
        <v>42370</v>
      </c>
      <c r="AC8" s="17">
        <f t="shared" si="0"/>
        <v>42401</v>
      </c>
      <c r="AD8" s="17">
        <f t="shared" si="0"/>
        <v>42430</v>
      </c>
      <c r="AE8" s="17">
        <f t="shared" si="0"/>
        <v>42461</v>
      </c>
      <c r="AF8" s="17">
        <f t="shared" si="0"/>
        <v>42491</v>
      </c>
      <c r="AG8" s="17">
        <f t="shared" si="0"/>
        <v>42522</v>
      </c>
      <c r="AH8" s="17">
        <f t="shared" si="0"/>
        <v>42552</v>
      </c>
      <c r="AI8" s="17">
        <f t="shared" si="0"/>
        <v>42583</v>
      </c>
      <c r="AJ8" s="17">
        <f t="shared" si="0"/>
        <v>42614</v>
      </c>
      <c r="AK8" s="17">
        <f t="shared" si="0"/>
        <v>42644</v>
      </c>
      <c r="AL8" s="17">
        <f t="shared" si="0"/>
        <v>42675</v>
      </c>
      <c r="AM8" s="17">
        <f t="shared" si="0"/>
        <v>42705</v>
      </c>
      <c r="AN8" s="17">
        <f t="shared" si="0"/>
        <v>42736</v>
      </c>
      <c r="AO8" s="17">
        <f t="shared" si="0"/>
        <v>42767</v>
      </c>
      <c r="AP8" s="17">
        <f t="shared" si="0"/>
        <v>42795</v>
      </c>
      <c r="AQ8" s="17">
        <f t="shared" si="0"/>
        <v>42826</v>
      </c>
      <c r="AR8" s="17">
        <f t="shared" si="0"/>
        <v>42856</v>
      </c>
      <c r="AS8" s="17">
        <f t="shared" si="0"/>
        <v>42887</v>
      </c>
      <c r="AT8" s="17">
        <f t="shared" si="0"/>
        <v>42917</v>
      </c>
      <c r="AU8" s="17">
        <f t="shared" si="0"/>
        <v>42948</v>
      </c>
      <c r="AV8" s="17">
        <f t="shared" si="0"/>
        <v>42979</v>
      </c>
      <c r="AW8" s="17">
        <f t="shared" si="0"/>
        <v>43009</v>
      </c>
      <c r="AX8" s="17">
        <f t="shared" si="0"/>
        <v>43040</v>
      </c>
      <c r="AY8" s="17">
        <f t="shared" si="0"/>
        <v>43070</v>
      </c>
      <c r="AZ8" s="17">
        <f t="shared" si="0"/>
        <v>43101</v>
      </c>
      <c r="BA8" s="17">
        <f t="shared" si="0"/>
        <v>43132</v>
      </c>
      <c r="BB8" s="17">
        <f t="shared" si="0"/>
        <v>43160</v>
      </c>
      <c r="BC8" s="17">
        <f t="shared" si="0"/>
        <v>43191</v>
      </c>
      <c r="BD8" s="17">
        <f t="shared" si="0"/>
        <v>43221</v>
      </c>
      <c r="BE8" s="17">
        <f t="shared" si="0"/>
        <v>43252</v>
      </c>
      <c r="BF8" s="17">
        <f t="shared" si="0"/>
        <v>43282</v>
      </c>
      <c r="BG8" s="17">
        <f t="shared" si="0"/>
        <v>43313</v>
      </c>
      <c r="BH8" s="17">
        <f t="shared" si="0"/>
        <v>43344</v>
      </c>
      <c r="BI8" s="17">
        <f t="shared" si="0"/>
        <v>43374</v>
      </c>
      <c r="BJ8" s="17">
        <f t="shared" si="0"/>
        <v>43405</v>
      </c>
      <c r="BK8" s="17">
        <f t="shared" si="0"/>
        <v>43435</v>
      </c>
      <c r="BL8" s="96"/>
    </row>
    <row r="9" spans="2:64">
      <c r="B9" s="90"/>
      <c r="C9" s="224" t="str">
        <f>CONFIG!$C$14</f>
        <v>Activité de revenu 1</v>
      </c>
      <c r="D9" s="235">
        <f>((CONFIG!$G14*Commandes!D9)+IF(ROUND((D$8-CONFIG!$D$7)/31,0)&gt;=(CONFIG!$E14+CONFIG!$F14),INDEX(Commandes!$D9:$BK9,,COLUMN(D$8)-COLUMN($D$8)+1-(CONFIG!$E14+CONFIG!$F14)),0)*CONFIG!$H14)*CONFIG!$D14</f>
        <v>0</v>
      </c>
      <c r="E9" s="235">
        <f>((CONFIG!$G14*Commandes!E9)+IF(ROUND((E$8-CONFIG!$D$7)/31,0)&gt;=(CONFIG!$E14+CONFIG!$F14),INDEX(Commandes!$D9:$BK9,,COLUMN(E$8)-COLUMN($D$8)+1-(CONFIG!$E14+CONFIG!$F14)),0)*CONFIG!$H14)*CONFIG!$D14</f>
        <v>0</v>
      </c>
      <c r="F9" s="235">
        <f>((CONFIG!$G14*Commandes!F9)+IF(ROUND((F$8-CONFIG!$D$7)/31,0)&gt;=(CONFIG!$E14+CONFIG!$F14),INDEX(Commandes!$D9:$BK9,,COLUMN(F$8)-COLUMN($D$8)+1-(CONFIG!$E14+CONFIG!$F14)),0)*CONFIG!$H14)*CONFIG!$D14</f>
        <v>0</v>
      </c>
      <c r="G9" s="235">
        <f>((CONFIG!$G14*Commandes!G9)+IF(ROUND((G$8-CONFIG!$D$7)/31,0)&gt;=(CONFIG!$E14+CONFIG!$F14),INDEX(Commandes!$D9:$BK9,,COLUMN(G$8)-COLUMN($D$8)+1-(CONFIG!$E14+CONFIG!$F14)),0)*CONFIG!$H14)*CONFIG!$D14</f>
        <v>0</v>
      </c>
      <c r="H9" s="235">
        <f>((CONFIG!$G14*Commandes!H9)+IF(ROUND((H$8-CONFIG!$D$7)/31,0)&gt;=(CONFIG!$E14+CONFIG!$F14),INDEX(Commandes!$D9:$BK9,,COLUMN(H$8)-COLUMN($D$8)+1-(CONFIG!$E14+CONFIG!$F14)),0)*CONFIG!$H14)*CONFIG!$D14</f>
        <v>0</v>
      </c>
      <c r="I9" s="235">
        <f>((CONFIG!$G14*Commandes!I9)+IF(ROUND((I$8-CONFIG!$D$7)/31,0)&gt;=(CONFIG!$E14+CONFIG!$F14),INDEX(Commandes!$D9:$BK9,,COLUMN(I$8)-COLUMN($D$8)+1-(CONFIG!$E14+CONFIG!$F14)),0)*CONFIG!$H14)*CONFIG!$D14</f>
        <v>0</v>
      </c>
      <c r="J9" s="235">
        <f>((CONFIG!$G14*Commandes!J9)+IF(ROUND((J$8-CONFIG!$D$7)/31,0)&gt;=(CONFIG!$E14+CONFIG!$F14),INDEX(Commandes!$D9:$BK9,,COLUMN(J$8)-COLUMN($D$8)+1-(CONFIG!$E14+CONFIG!$F14)),0)*CONFIG!$H14)*CONFIG!$D14</f>
        <v>0</v>
      </c>
      <c r="K9" s="235">
        <f>((CONFIG!$G14*Commandes!K9)+IF(ROUND((K$8-CONFIG!$D$7)/31,0)&gt;=(CONFIG!$E14+CONFIG!$F14),INDEX(Commandes!$D9:$BK9,,COLUMN(K$8)-COLUMN($D$8)+1-(CONFIG!$E14+CONFIG!$F14)),0)*CONFIG!$H14)*CONFIG!$D14</f>
        <v>0</v>
      </c>
      <c r="L9" s="235">
        <f>((CONFIG!$G14*Commandes!L9)+IF(ROUND((L$8-CONFIG!$D$7)/31,0)&gt;=(CONFIG!$E14+CONFIG!$F14),INDEX(Commandes!$D9:$BK9,,COLUMN(L$8)-COLUMN($D$8)+1-(CONFIG!$E14+CONFIG!$F14)),0)*CONFIG!$H14)*CONFIG!$D14</f>
        <v>0</v>
      </c>
      <c r="M9" s="235">
        <f>((CONFIG!$G14*Commandes!M9)+IF(ROUND((M$8-CONFIG!$D$7)/31,0)&gt;=(CONFIG!$E14+CONFIG!$F14),INDEX(Commandes!$D9:$BK9,,COLUMN(M$8)-COLUMN($D$8)+1-(CONFIG!$E14+CONFIG!$F14)),0)*CONFIG!$H14)*CONFIG!$D14</f>
        <v>0</v>
      </c>
      <c r="N9" s="235">
        <f>((CONFIG!$G14*Commandes!N9)+IF(ROUND((N$8-CONFIG!$D$7)/31,0)&gt;=(CONFIG!$E14+CONFIG!$F14),INDEX(Commandes!$D9:$BK9,,COLUMN(N$8)-COLUMN($D$8)+1-(CONFIG!$E14+CONFIG!$F14)),0)*CONFIG!$H14)*CONFIG!$D14</f>
        <v>0</v>
      </c>
      <c r="O9" s="235">
        <f>((CONFIG!$G14*Commandes!O9)+IF(ROUND((O$8-CONFIG!$D$7)/31,0)&gt;=(CONFIG!$E14+CONFIG!$F14),INDEX(Commandes!$D9:$BK9,,COLUMN(O$8)-COLUMN($D$8)+1-(CONFIG!$E14+CONFIG!$F14)),0)*CONFIG!$H14)*CONFIG!$D14</f>
        <v>0</v>
      </c>
      <c r="P9" s="235">
        <f>((CONFIG!$G14*Commandes!P9)+IF(ROUND((P$8-CONFIG!$D$7)/31,0)&gt;=(CONFIG!$E14+CONFIG!$F14),INDEX(Commandes!$D9:$BK9,,COLUMN(P$8)-COLUMN($D$8)+1-(CONFIG!$E14+CONFIG!$F14)),0)*CONFIG!$H14)*CONFIG!$D14</f>
        <v>0</v>
      </c>
      <c r="Q9" s="235">
        <f>((CONFIG!$G14*Commandes!Q9)+IF(ROUND((Q$8-CONFIG!$D$7)/31,0)&gt;=(CONFIG!$E14+CONFIG!$F14),INDEX(Commandes!$D9:$BK9,,COLUMN(Q$8)-COLUMN($D$8)+1-(CONFIG!$E14+CONFIG!$F14)),0)*CONFIG!$H14)*CONFIG!$D14</f>
        <v>0</v>
      </c>
      <c r="R9" s="235">
        <f>((CONFIG!$G14*Commandes!R9)+IF(ROUND((R$8-CONFIG!$D$7)/31,0)&gt;=(CONFIG!$E14+CONFIG!$F14),INDEX(Commandes!$D9:$BK9,,COLUMN(R$8)-COLUMN($D$8)+1-(CONFIG!$E14+CONFIG!$F14)),0)*CONFIG!$H14)*CONFIG!$D14</f>
        <v>0</v>
      </c>
      <c r="S9" s="235">
        <f>((CONFIG!$G14*Commandes!S9)+IF(ROUND((S$8-CONFIG!$D$7)/31,0)&gt;=(CONFIG!$E14+CONFIG!$F14),INDEX(Commandes!$D9:$BK9,,COLUMN(S$8)-COLUMN($D$8)+1-(CONFIG!$E14+CONFIG!$F14)),0)*CONFIG!$H14)*CONFIG!$D14</f>
        <v>0</v>
      </c>
      <c r="T9" s="235">
        <f>((CONFIG!$G14*Commandes!T9)+IF(ROUND((T$8-CONFIG!$D$7)/31,0)&gt;=(CONFIG!$E14+CONFIG!$F14),INDEX(Commandes!$D9:$BK9,,COLUMN(T$8)-COLUMN($D$8)+1-(CONFIG!$E14+CONFIG!$F14)),0)*CONFIG!$H14)*CONFIG!$D14</f>
        <v>0</v>
      </c>
      <c r="U9" s="235">
        <f>((CONFIG!$G14*Commandes!U9)+IF(ROUND((U$8-CONFIG!$D$7)/31,0)&gt;=(CONFIG!$E14+CONFIG!$F14),INDEX(Commandes!$D9:$BK9,,COLUMN(U$8)-COLUMN($D$8)+1-(CONFIG!$E14+CONFIG!$F14)),0)*CONFIG!$H14)*CONFIG!$D14</f>
        <v>0</v>
      </c>
      <c r="V9" s="235">
        <f>((CONFIG!$G14*Commandes!V9)+IF(ROUND((V$8-CONFIG!$D$7)/31,0)&gt;=(CONFIG!$E14+CONFIG!$F14),INDEX(Commandes!$D9:$BK9,,COLUMN(V$8)-COLUMN($D$8)+1-(CONFIG!$E14+CONFIG!$F14)),0)*CONFIG!$H14)*CONFIG!$D14</f>
        <v>0</v>
      </c>
      <c r="W9" s="235">
        <f>((CONFIG!$G14*Commandes!W9)+IF(ROUND((W$8-CONFIG!$D$7)/31,0)&gt;=(CONFIG!$E14+CONFIG!$F14),INDEX(Commandes!$D9:$BK9,,COLUMN(W$8)-COLUMN($D$8)+1-(CONFIG!$E14+CONFIG!$F14)),0)*CONFIG!$H14)*CONFIG!$D14</f>
        <v>0</v>
      </c>
      <c r="X9" s="235">
        <f>((CONFIG!$G14*Commandes!X9)+IF(ROUND((X$8-CONFIG!$D$7)/31,0)&gt;=(CONFIG!$E14+CONFIG!$F14),INDEX(Commandes!$D9:$BK9,,COLUMN(X$8)-COLUMN($D$8)+1-(CONFIG!$E14+CONFIG!$F14)),0)*CONFIG!$H14)*CONFIG!$D14</f>
        <v>0</v>
      </c>
      <c r="Y9" s="235">
        <f>((CONFIG!$G14*Commandes!Y9)+IF(ROUND((Y$8-CONFIG!$D$7)/31,0)&gt;=(CONFIG!$E14+CONFIG!$F14),INDEX(Commandes!$D9:$BK9,,COLUMN(Y$8)-COLUMN($D$8)+1-(CONFIG!$E14+CONFIG!$F14)),0)*CONFIG!$H14)*CONFIG!$D14</f>
        <v>0</v>
      </c>
      <c r="Z9" s="235">
        <f>((CONFIG!$G14*Commandes!Z9)+IF(ROUND((Z$8-CONFIG!$D$7)/31,0)&gt;=(CONFIG!$E14+CONFIG!$F14),INDEX(Commandes!$D9:$BK9,,COLUMN(Z$8)-COLUMN($D$8)+1-(CONFIG!$E14+CONFIG!$F14)),0)*CONFIG!$H14)*CONFIG!$D14</f>
        <v>0</v>
      </c>
      <c r="AA9" s="235">
        <f>((CONFIG!$G14*Commandes!AA9)+IF(ROUND((AA$8-CONFIG!$D$7)/31,0)&gt;=(CONFIG!$E14+CONFIG!$F14),INDEX(Commandes!$D9:$BK9,,COLUMN(AA$8)-COLUMN($D$8)+1-(CONFIG!$E14+CONFIG!$F14)),0)*CONFIG!$H14)*CONFIG!$D14</f>
        <v>0</v>
      </c>
      <c r="AB9" s="235">
        <f>((CONFIG!$G14*Commandes!AB9)+IF(ROUND((AB$8-CONFIG!$D$7)/31,0)&gt;=(CONFIG!$E14+CONFIG!$F14),INDEX(Commandes!$D9:$BK9,,COLUMN(AB$8)-COLUMN($D$8)+1-(CONFIG!$E14+CONFIG!$F14)),0)*CONFIG!$H14)*CONFIG!$D14</f>
        <v>0</v>
      </c>
      <c r="AC9" s="235">
        <f>((CONFIG!$G14*Commandes!AC9)+IF(ROUND((AC$8-CONFIG!$D$7)/31,0)&gt;=(CONFIG!$E14+CONFIG!$F14),INDEX(Commandes!$D9:$BK9,,COLUMN(AC$8)-COLUMN($D$8)+1-(CONFIG!$E14+CONFIG!$F14)),0)*CONFIG!$H14)*CONFIG!$D14</f>
        <v>0</v>
      </c>
      <c r="AD9" s="235">
        <f>((CONFIG!$G14*Commandes!AD9)+IF(ROUND((AD$8-CONFIG!$D$7)/31,0)&gt;=(CONFIG!$E14+CONFIG!$F14),INDEX(Commandes!$D9:$BK9,,COLUMN(AD$8)-COLUMN($D$8)+1-(CONFIG!$E14+CONFIG!$F14)),0)*CONFIG!$H14)*CONFIG!$D14</f>
        <v>0</v>
      </c>
      <c r="AE9" s="235">
        <f>((CONFIG!$G14*Commandes!AE9)+IF(ROUND((AE$8-CONFIG!$D$7)/31,0)&gt;=(CONFIG!$E14+CONFIG!$F14),INDEX(Commandes!$D9:$BK9,,COLUMN(AE$8)-COLUMN($D$8)+1-(CONFIG!$E14+CONFIG!$F14)),0)*CONFIG!$H14)*CONFIG!$D14</f>
        <v>0</v>
      </c>
      <c r="AF9" s="235">
        <f>((CONFIG!$G14*Commandes!AF9)+IF(ROUND((AF$8-CONFIG!$D$7)/31,0)&gt;=(CONFIG!$E14+CONFIG!$F14),INDEX(Commandes!$D9:$BK9,,COLUMN(AF$8)-COLUMN($D$8)+1-(CONFIG!$E14+CONFIG!$F14)),0)*CONFIG!$H14)*CONFIG!$D14</f>
        <v>0</v>
      </c>
      <c r="AG9" s="235">
        <f>((CONFIG!$G14*Commandes!AG9)+IF(ROUND((AG$8-CONFIG!$D$7)/31,0)&gt;=(CONFIG!$E14+CONFIG!$F14),INDEX(Commandes!$D9:$BK9,,COLUMN(AG$8)-COLUMN($D$8)+1-(CONFIG!$E14+CONFIG!$F14)),0)*CONFIG!$H14)*CONFIG!$D14</f>
        <v>0</v>
      </c>
      <c r="AH9" s="235">
        <f>((CONFIG!$G14*Commandes!AH9)+IF(ROUND((AH$8-CONFIG!$D$7)/31,0)&gt;=(CONFIG!$E14+CONFIG!$F14),INDEX(Commandes!$D9:$BK9,,COLUMN(AH$8)-COLUMN($D$8)+1-(CONFIG!$E14+CONFIG!$F14)),0)*CONFIG!$H14)*CONFIG!$D14</f>
        <v>0</v>
      </c>
      <c r="AI9" s="235">
        <f>((CONFIG!$G14*Commandes!AI9)+IF(ROUND((AI$8-CONFIG!$D$7)/31,0)&gt;=(CONFIG!$E14+CONFIG!$F14),INDEX(Commandes!$D9:$BK9,,COLUMN(AI$8)-COLUMN($D$8)+1-(CONFIG!$E14+CONFIG!$F14)),0)*CONFIG!$H14)*CONFIG!$D14</f>
        <v>0</v>
      </c>
      <c r="AJ9" s="235">
        <f>((CONFIG!$G14*Commandes!AJ9)+IF(ROUND((AJ$8-CONFIG!$D$7)/31,0)&gt;=(CONFIG!$E14+CONFIG!$F14),INDEX(Commandes!$D9:$BK9,,COLUMN(AJ$8)-COLUMN($D$8)+1-(CONFIG!$E14+CONFIG!$F14)),0)*CONFIG!$H14)*CONFIG!$D14</f>
        <v>0</v>
      </c>
      <c r="AK9" s="235">
        <f>((CONFIG!$G14*Commandes!AK9)+IF(ROUND((AK$8-CONFIG!$D$7)/31,0)&gt;=(CONFIG!$E14+CONFIG!$F14),INDEX(Commandes!$D9:$BK9,,COLUMN(AK$8)-COLUMN($D$8)+1-(CONFIG!$E14+CONFIG!$F14)),0)*CONFIG!$H14)*CONFIG!$D14</f>
        <v>0</v>
      </c>
      <c r="AL9" s="235">
        <f>((CONFIG!$G14*Commandes!AL9)+IF(ROUND((AL$8-CONFIG!$D$7)/31,0)&gt;=(CONFIG!$E14+CONFIG!$F14),INDEX(Commandes!$D9:$BK9,,COLUMN(AL$8)-COLUMN($D$8)+1-(CONFIG!$E14+CONFIG!$F14)),0)*CONFIG!$H14)*CONFIG!$D14</f>
        <v>0</v>
      </c>
      <c r="AM9" s="235">
        <f>((CONFIG!$G14*Commandes!AM9)+IF(ROUND((AM$8-CONFIG!$D$7)/31,0)&gt;=(CONFIG!$E14+CONFIG!$F14),INDEX(Commandes!$D9:$BK9,,COLUMN(AM$8)-COLUMN($D$8)+1-(CONFIG!$E14+CONFIG!$F14)),0)*CONFIG!$H14)*CONFIG!$D14</f>
        <v>0</v>
      </c>
      <c r="AN9" s="235">
        <f>((CONFIG!$G14*Commandes!AN9)+IF(ROUND((AN$8-CONFIG!$D$7)/31,0)&gt;=(CONFIG!$E14+CONFIG!$F14),INDEX(Commandes!$D9:$BK9,,COLUMN(AN$8)-COLUMN($D$8)+1-(CONFIG!$E14+CONFIG!$F14)),0)*CONFIG!$H14)*CONFIG!$D14</f>
        <v>0</v>
      </c>
      <c r="AO9" s="235">
        <f>((CONFIG!$G14*Commandes!AO9)+IF(ROUND((AO$8-CONFIG!$D$7)/31,0)&gt;=(CONFIG!$E14+CONFIG!$F14),INDEX(Commandes!$D9:$BK9,,COLUMN(AO$8)-COLUMN($D$8)+1-(CONFIG!$E14+CONFIG!$F14)),0)*CONFIG!$H14)*CONFIG!$D14</f>
        <v>0</v>
      </c>
      <c r="AP9" s="235">
        <f>((CONFIG!$G14*Commandes!AP9)+IF(ROUND((AP$8-CONFIG!$D$7)/31,0)&gt;=(CONFIG!$E14+CONFIG!$F14),INDEX(Commandes!$D9:$BK9,,COLUMN(AP$8)-COLUMN($D$8)+1-(CONFIG!$E14+CONFIG!$F14)),0)*CONFIG!$H14)*CONFIG!$D14</f>
        <v>0</v>
      </c>
      <c r="AQ9" s="235">
        <f>((CONFIG!$G14*Commandes!AQ9)+IF(ROUND((AQ$8-CONFIG!$D$7)/31,0)&gt;=(CONFIG!$E14+CONFIG!$F14),INDEX(Commandes!$D9:$BK9,,COLUMN(AQ$8)-COLUMN($D$8)+1-(CONFIG!$E14+CONFIG!$F14)),0)*CONFIG!$H14)*CONFIG!$D14</f>
        <v>0</v>
      </c>
      <c r="AR9" s="235">
        <f>((CONFIG!$G14*Commandes!AR9)+IF(ROUND((AR$8-CONFIG!$D$7)/31,0)&gt;=(CONFIG!$E14+CONFIG!$F14),INDEX(Commandes!$D9:$BK9,,COLUMN(AR$8)-COLUMN($D$8)+1-(CONFIG!$E14+CONFIG!$F14)),0)*CONFIG!$H14)*CONFIG!$D14</f>
        <v>0</v>
      </c>
      <c r="AS9" s="235">
        <f>((CONFIG!$G14*Commandes!AS9)+IF(ROUND((AS$8-CONFIG!$D$7)/31,0)&gt;=(CONFIG!$E14+CONFIG!$F14),INDEX(Commandes!$D9:$BK9,,COLUMN(AS$8)-COLUMN($D$8)+1-(CONFIG!$E14+CONFIG!$F14)),0)*CONFIG!$H14)*CONFIG!$D14</f>
        <v>0</v>
      </c>
      <c r="AT9" s="235">
        <f>((CONFIG!$G14*Commandes!AT9)+IF(ROUND((AT$8-CONFIG!$D$7)/31,0)&gt;=(CONFIG!$E14+CONFIG!$F14),INDEX(Commandes!$D9:$BK9,,COLUMN(AT$8)-COLUMN($D$8)+1-(CONFIG!$E14+CONFIG!$F14)),0)*CONFIG!$H14)*CONFIG!$D14</f>
        <v>0</v>
      </c>
      <c r="AU9" s="235">
        <f>((CONFIG!$G14*Commandes!AU9)+IF(ROUND((AU$8-CONFIG!$D$7)/31,0)&gt;=(CONFIG!$E14+CONFIG!$F14),INDEX(Commandes!$D9:$BK9,,COLUMN(AU$8)-COLUMN($D$8)+1-(CONFIG!$E14+CONFIG!$F14)),0)*CONFIG!$H14)*CONFIG!$D14</f>
        <v>0</v>
      </c>
      <c r="AV9" s="235">
        <f>((CONFIG!$G14*Commandes!AV9)+IF(ROUND((AV$8-CONFIG!$D$7)/31,0)&gt;=(CONFIG!$E14+CONFIG!$F14),INDEX(Commandes!$D9:$BK9,,COLUMN(AV$8)-COLUMN($D$8)+1-(CONFIG!$E14+CONFIG!$F14)),0)*CONFIG!$H14)*CONFIG!$D14</f>
        <v>0</v>
      </c>
      <c r="AW9" s="235">
        <f>((CONFIG!$G14*Commandes!AW9)+IF(ROUND((AW$8-CONFIG!$D$7)/31,0)&gt;=(CONFIG!$E14+CONFIG!$F14),INDEX(Commandes!$D9:$BK9,,COLUMN(AW$8)-COLUMN($D$8)+1-(CONFIG!$E14+CONFIG!$F14)),0)*CONFIG!$H14)*CONFIG!$D14</f>
        <v>0</v>
      </c>
      <c r="AX9" s="235">
        <f>((CONFIG!$G14*Commandes!AX9)+IF(ROUND((AX$8-CONFIG!$D$7)/31,0)&gt;=(CONFIG!$E14+CONFIG!$F14),INDEX(Commandes!$D9:$BK9,,COLUMN(AX$8)-COLUMN($D$8)+1-(CONFIG!$E14+CONFIG!$F14)),0)*CONFIG!$H14)*CONFIG!$D14</f>
        <v>0</v>
      </c>
      <c r="AY9" s="235">
        <f>((CONFIG!$G14*Commandes!AY9)+IF(ROUND((AY$8-CONFIG!$D$7)/31,0)&gt;=(CONFIG!$E14+CONFIG!$F14),INDEX(Commandes!$D9:$BK9,,COLUMN(AY$8)-COLUMN($D$8)+1-(CONFIG!$E14+CONFIG!$F14)),0)*CONFIG!$H14)*CONFIG!$D14</f>
        <v>0</v>
      </c>
      <c r="AZ9" s="235">
        <f>((CONFIG!$G14*Commandes!AZ9)+IF(ROUND((AZ$8-CONFIG!$D$7)/31,0)&gt;=(CONFIG!$E14+CONFIG!$F14),INDEX(Commandes!$D9:$BK9,,COLUMN(AZ$8)-COLUMN($D$8)+1-(CONFIG!$E14+CONFIG!$F14)),0)*CONFIG!$H14)*CONFIG!$D14</f>
        <v>0</v>
      </c>
      <c r="BA9" s="235">
        <f>((CONFIG!$G14*Commandes!BA9)+IF(ROUND((BA$8-CONFIG!$D$7)/31,0)&gt;=(CONFIG!$E14+CONFIG!$F14),INDEX(Commandes!$D9:$BK9,,COLUMN(BA$8)-COLUMN($D$8)+1-(CONFIG!$E14+CONFIG!$F14)),0)*CONFIG!$H14)*CONFIG!$D14</f>
        <v>0</v>
      </c>
      <c r="BB9" s="235">
        <f>((CONFIG!$G14*Commandes!BB9)+IF(ROUND((BB$8-CONFIG!$D$7)/31,0)&gt;=(CONFIG!$E14+CONFIG!$F14),INDEX(Commandes!$D9:$BK9,,COLUMN(BB$8)-COLUMN($D$8)+1-(CONFIG!$E14+CONFIG!$F14)),0)*CONFIG!$H14)*CONFIG!$D14</f>
        <v>0</v>
      </c>
      <c r="BC9" s="235">
        <f>((CONFIG!$G14*Commandes!BC9)+IF(ROUND((BC$8-CONFIG!$D$7)/31,0)&gt;=(CONFIG!$E14+CONFIG!$F14),INDEX(Commandes!$D9:$BK9,,COLUMN(BC$8)-COLUMN($D$8)+1-(CONFIG!$E14+CONFIG!$F14)),0)*CONFIG!$H14)*CONFIG!$D14</f>
        <v>0</v>
      </c>
      <c r="BD9" s="235">
        <f>((CONFIG!$G14*Commandes!BD9)+IF(ROUND((BD$8-CONFIG!$D$7)/31,0)&gt;=(CONFIG!$E14+CONFIG!$F14),INDEX(Commandes!$D9:$BK9,,COLUMN(BD$8)-COLUMN($D$8)+1-(CONFIG!$E14+CONFIG!$F14)),0)*CONFIG!$H14)*CONFIG!$D14</f>
        <v>0</v>
      </c>
      <c r="BE9" s="235">
        <f>((CONFIG!$G14*Commandes!BE9)+IF(ROUND((BE$8-CONFIG!$D$7)/31,0)&gt;=(CONFIG!$E14+CONFIG!$F14),INDEX(Commandes!$D9:$BK9,,COLUMN(BE$8)-COLUMN($D$8)+1-(CONFIG!$E14+CONFIG!$F14)),0)*CONFIG!$H14)*CONFIG!$D14</f>
        <v>0</v>
      </c>
      <c r="BF9" s="235">
        <f>((CONFIG!$G14*Commandes!BF9)+IF(ROUND((BF$8-CONFIG!$D$7)/31,0)&gt;=(CONFIG!$E14+CONFIG!$F14),INDEX(Commandes!$D9:$BK9,,COLUMN(BF$8)-COLUMN($D$8)+1-(CONFIG!$E14+CONFIG!$F14)),0)*CONFIG!$H14)*CONFIG!$D14</f>
        <v>0</v>
      </c>
      <c r="BG9" s="235">
        <f>((CONFIG!$G14*Commandes!BG9)+IF(ROUND((BG$8-CONFIG!$D$7)/31,0)&gt;=(CONFIG!$E14+CONFIG!$F14),INDEX(Commandes!$D9:$BK9,,COLUMN(BG$8)-COLUMN($D$8)+1-(CONFIG!$E14+CONFIG!$F14)),0)*CONFIG!$H14)*CONFIG!$D14</f>
        <v>0</v>
      </c>
      <c r="BH9" s="235">
        <f>((CONFIG!$G14*Commandes!BH9)+IF(ROUND((BH$8-CONFIG!$D$7)/31,0)&gt;=(CONFIG!$E14+CONFIG!$F14),INDEX(Commandes!$D9:$BK9,,COLUMN(BH$8)-COLUMN($D$8)+1-(CONFIG!$E14+CONFIG!$F14)),0)*CONFIG!$H14)*CONFIG!$D14</f>
        <v>0</v>
      </c>
      <c r="BI9" s="235">
        <f>((CONFIG!$G14*Commandes!BI9)+IF(ROUND((BI$8-CONFIG!$D$7)/31,0)&gt;=(CONFIG!$E14+CONFIG!$F14),INDEX(Commandes!$D9:$BK9,,COLUMN(BI$8)-COLUMN($D$8)+1-(CONFIG!$E14+CONFIG!$F14)),0)*CONFIG!$H14)*CONFIG!$D14</f>
        <v>0</v>
      </c>
      <c r="BJ9" s="235">
        <f>((CONFIG!$G14*Commandes!BJ9)+IF(ROUND((BJ$8-CONFIG!$D$7)/31,0)&gt;=(CONFIG!$E14+CONFIG!$F14),INDEX(Commandes!$D9:$BK9,,COLUMN(BJ$8)-COLUMN($D$8)+1-(CONFIG!$E14+CONFIG!$F14)),0)*CONFIG!$H14)*CONFIG!$D14</f>
        <v>0</v>
      </c>
      <c r="BK9" s="235">
        <f>((CONFIG!$G14*Commandes!BK9)+IF(ROUND((BK$8-CONFIG!$D$7)/31,0)&gt;=(CONFIG!$E14+CONFIG!$F14),INDEX(Commandes!$D9:$BK9,,COLUMN(BK$8)-COLUMN($D$8)+1-(CONFIG!$E14+CONFIG!$F14)),0)*CONFIG!$H14)*CONFIG!$D14</f>
        <v>0</v>
      </c>
      <c r="BL9" s="96"/>
    </row>
    <row r="10" spans="2:64">
      <c r="B10" s="90"/>
      <c r="C10" s="224" t="str">
        <f>CONFIG!$C$15</f>
        <v>Activité de revenu 2</v>
      </c>
      <c r="D10" s="235">
        <f>((CONFIG!$G15*Commandes!D10)+IF(ROUND((D$8-CONFIG!$D$7)/31,0)&gt;=(CONFIG!$E15+CONFIG!$F15),INDEX(Commandes!$D10:$BK10,,COLUMN(D$8)-COLUMN($D$8)+1-(CONFIG!$E15+CONFIG!$F15)),0)*CONFIG!$H15)*CONFIG!$D15</f>
        <v>0</v>
      </c>
      <c r="E10" s="235">
        <f>((CONFIG!$G15*Commandes!E10)+IF(ROUND((E$8-CONFIG!$D$7)/31,0)&gt;=(CONFIG!$E15+CONFIG!$F15),INDEX(Commandes!$D10:$BK10,,COLUMN(E$8)-COLUMN($D$8)+1-(CONFIG!$E15+CONFIG!$F15)),0)*CONFIG!$H15)*CONFIG!$D15</f>
        <v>0</v>
      </c>
      <c r="F10" s="235">
        <f>((CONFIG!$G15*Commandes!F10)+IF(ROUND((F$8-CONFIG!$D$7)/31,0)&gt;=(CONFIG!$E15+CONFIG!$F15),INDEX(Commandes!$D10:$BK10,,COLUMN(F$8)-COLUMN($D$8)+1-(CONFIG!$E15+CONFIG!$F15)),0)*CONFIG!$H15)*CONFIG!$D15</f>
        <v>0</v>
      </c>
      <c r="G10" s="235">
        <f>((CONFIG!$G15*Commandes!G10)+IF(ROUND((G$8-CONFIG!$D$7)/31,0)&gt;=(CONFIG!$E15+CONFIG!$F15),INDEX(Commandes!$D10:$BK10,,COLUMN(G$8)-COLUMN($D$8)+1-(CONFIG!$E15+CONFIG!$F15)),0)*CONFIG!$H15)*CONFIG!$D15</f>
        <v>0</v>
      </c>
      <c r="H10" s="235">
        <f>((CONFIG!$G15*Commandes!H10)+IF(ROUND((H$8-CONFIG!$D$7)/31,0)&gt;=(CONFIG!$E15+CONFIG!$F15),INDEX(Commandes!$D10:$BK10,,COLUMN(H$8)-COLUMN($D$8)+1-(CONFIG!$E15+CONFIG!$F15)),0)*CONFIG!$H15)*CONFIG!$D15</f>
        <v>0</v>
      </c>
      <c r="I10" s="235">
        <f>((CONFIG!$G15*Commandes!I10)+IF(ROUND((I$8-CONFIG!$D$7)/31,0)&gt;=(CONFIG!$E15+CONFIG!$F15),INDEX(Commandes!$D10:$BK10,,COLUMN(I$8)-COLUMN($D$8)+1-(CONFIG!$E15+CONFIG!$F15)),0)*CONFIG!$H15)*CONFIG!$D15</f>
        <v>0</v>
      </c>
      <c r="J10" s="235">
        <f>((CONFIG!$G15*Commandes!J10)+IF(ROUND((J$8-CONFIG!$D$7)/31,0)&gt;=(CONFIG!$E15+CONFIG!$F15),INDEX(Commandes!$D10:$BK10,,COLUMN(J$8)-COLUMN($D$8)+1-(CONFIG!$E15+CONFIG!$F15)),0)*CONFIG!$H15)*CONFIG!$D15</f>
        <v>0</v>
      </c>
      <c r="K10" s="235">
        <f>((CONFIG!$G15*Commandes!K10)+IF(ROUND((K$8-CONFIG!$D$7)/31,0)&gt;=(CONFIG!$E15+CONFIG!$F15),INDEX(Commandes!$D10:$BK10,,COLUMN(K$8)-COLUMN($D$8)+1-(CONFIG!$E15+CONFIG!$F15)),0)*CONFIG!$H15)*CONFIG!$D15</f>
        <v>0</v>
      </c>
      <c r="L10" s="235">
        <f>((CONFIG!$G15*Commandes!L10)+IF(ROUND((L$8-CONFIG!$D$7)/31,0)&gt;=(CONFIG!$E15+CONFIG!$F15),INDEX(Commandes!$D10:$BK10,,COLUMN(L$8)-COLUMN($D$8)+1-(CONFIG!$E15+CONFIG!$F15)),0)*CONFIG!$H15)*CONFIG!$D15</f>
        <v>0</v>
      </c>
      <c r="M10" s="235">
        <f>((CONFIG!$G15*Commandes!M10)+IF(ROUND((M$8-CONFIG!$D$7)/31,0)&gt;=(CONFIG!$E15+CONFIG!$F15),INDEX(Commandes!$D10:$BK10,,COLUMN(M$8)-COLUMN($D$8)+1-(CONFIG!$E15+CONFIG!$F15)),0)*CONFIG!$H15)*CONFIG!$D15</f>
        <v>0</v>
      </c>
      <c r="N10" s="235">
        <f>((CONFIG!$G15*Commandes!N10)+IF(ROUND((N$8-CONFIG!$D$7)/31,0)&gt;=(CONFIG!$E15+CONFIG!$F15),INDEX(Commandes!$D10:$BK10,,COLUMN(N$8)-COLUMN($D$8)+1-(CONFIG!$E15+CONFIG!$F15)),0)*CONFIG!$H15)*CONFIG!$D15</f>
        <v>0</v>
      </c>
      <c r="O10" s="235">
        <f>((CONFIG!$G15*Commandes!O10)+IF(ROUND((O$8-CONFIG!$D$7)/31,0)&gt;=(CONFIG!$E15+CONFIG!$F15),INDEX(Commandes!$D10:$BK10,,COLUMN(O$8)-COLUMN($D$8)+1-(CONFIG!$E15+CONFIG!$F15)),0)*CONFIG!$H15)*CONFIG!$D15</f>
        <v>0</v>
      </c>
      <c r="P10" s="235">
        <f>((CONFIG!$G15*Commandes!P10)+IF(ROUND((P$8-CONFIG!$D$7)/31,0)&gt;=(CONFIG!$E15+CONFIG!$F15),INDEX(Commandes!$D10:$BK10,,COLUMN(P$8)-COLUMN($D$8)+1-(CONFIG!$E15+CONFIG!$F15)),0)*CONFIG!$H15)*CONFIG!$D15</f>
        <v>0</v>
      </c>
      <c r="Q10" s="235">
        <f>((CONFIG!$G15*Commandes!Q10)+IF(ROUND((Q$8-CONFIG!$D$7)/31,0)&gt;=(CONFIG!$E15+CONFIG!$F15),INDEX(Commandes!$D10:$BK10,,COLUMN(Q$8)-COLUMN($D$8)+1-(CONFIG!$E15+CONFIG!$F15)),0)*CONFIG!$H15)*CONFIG!$D15</f>
        <v>0</v>
      </c>
      <c r="R10" s="235">
        <f>((CONFIG!$G15*Commandes!R10)+IF(ROUND((R$8-CONFIG!$D$7)/31,0)&gt;=(CONFIG!$E15+CONFIG!$F15),INDEX(Commandes!$D10:$BK10,,COLUMN(R$8)-COLUMN($D$8)+1-(CONFIG!$E15+CONFIG!$F15)),0)*CONFIG!$H15)*CONFIG!$D15</f>
        <v>0</v>
      </c>
      <c r="S10" s="235">
        <f>((CONFIG!$G15*Commandes!S10)+IF(ROUND((S$8-CONFIG!$D$7)/31,0)&gt;=(CONFIG!$E15+CONFIG!$F15),INDEX(Commandes!$D10:$BK10,,COLUMN(S$8)-COLUMN($D$8)+1-(CONFIG!$E15+CONFIG!$F15)),0)*CONFIG!$H15)*CONFIG!$D15</f>
        <v>0</v>
      </c>
      <c r="T10" s="235">
        <f>((CONFIG!$G15*Commandes!T10)+IF(ROUND((T$8-CONFIG!$D$7)/31,0)&gt;=(CONFIG!$E15+CONFIG!$F15),INDEX(Commandes!$D10:$BK10,,COLUMN(T$8)-COLUMN($D$8)+1-(CONFIG!$E15+CONFIG!$F15)),0)*CONFIG!$H15)*CONFIG!$D15</f>
        <v>0</v>
      </c>
      <c r="U10" s="235">
        <f>((CONFIG!$G15*Commandes!U10)+IF(ROUND((U$8-CONFIG!$D$7)/31,0)&gt;=(CONFIG!$E15+CONFIG!$F15),INDEX(Commandes!$D10:$BK10,,COLUMN(U$8)-COLUMN($D$8)+1-(CONFIG!$E15+CONFIG!$F15)),0)*CONFIG!$H15)*CONFIG!$D15</f>
        <v>0</v>
      </c>
      <c r="V10" s="235">
        <f>((CONFIG!$G15*Commandes!V10)+IF(ROUND((V$8-CONFIG!$D$7)/31,0)&gt;=(CONFIG!$E15+CONFIG!$F15),INDEX(Commandes!$D10:$BK10,,COLUMN(V$8)-COLUMN($D$8)+1-(CONFIG!$E15+CONFIG!$F15)),0)*CONFIG!$H15)*CONFIG!$D15</f>
        <v>0</v>
      </c>
      <c r="W10" s="235">
        <f>((CONFIG!$G15*Commandes!W10)+IF(ROUND((W$8-CONFIG!$D$7)/31,0)&gt;=(CONFIG!$E15+CONFIG!$F15),INDEX(Commandes!$D10:$BK10,,COLUMN(W$8)-COLUMN($D$8)+1-(CONFIG!$E15+CONFIG!$F15)),0)*CONFIG!$H15)*CONFIG!$D15</f>
        <v>0</v>
      </c>
      <c r="X10" s="235">
        <f>((CONFIG!$G15*Commandes!X10)+IF(ROUND((X$8-CONFIG!$D$7)/31,0)&gt;=(CONFIG!$E15+CONFIG!$F15),INDEX(Commandes!$D10:$BK10,,COLUMN(X$8)-COLUMN($D$8)+1-(CONFIG!$E15+CONFIG!$F15)),0)*CONFIG!$H15)*CONFIG!$D15</f>
        <v>0</v>
      </c>
      <c r="Y10" s="235">
        <f>((CONFIG!$G15*Commandes!Y10)+IF(ROUND((Y$8-CONFIG!$D$7)/31,0)&gt;=(CONFIG!$E15+CONFIG!$F15),INDEX(Commandes!$D10:$BK10,,COLUMN(Y$8)-COLUMN($D$8)+1-(CONFIG!$E15+CONFIG!$F15)),0)*CONFIG!$H15)*CONFIG!$D15</f>
        <v>0</v>
      </c>
      <c r="Z10" s="235">
        <f>((CONFIG!$G15*Commandes!Z10)+IF(ROUND((Z$8-CONFIG!$D$7)/31,0)&gt;=(CONFIG!$E15+CONFIG!$F15),INDEX(Commandes!$D10:$BK10,,COLUMN(Z$8)-COLUMN($D$8)+1-(CONFIG!$E15+CONFIG!$F15)),0)*CONFIG!$H15)*CONFIG!$D15</f>
        <v>0</v>
      </c>
      <c r="AA10" s="235">
        <f>((CONFIG!$G15*Commandes!AA10)+IF(ROUND((AA$8-CONFIG!$D$7)/31,0)&gt;=(CONFIG!$E15+CONFIG!$F15),INDEX(Commandes!$D10:$BK10,,COLUMN(AA$8)-COLUMN($D$8)+1-(CONFIG!$E15+CONFIG!$F15)),0)*CONFIG!$H15)*CONFIG!$D15</f>
        <v>0</v>
      </c>
      <c r="AB10" s="235">
        <f>((CONFIG!$G15*Commandes!AB10)+IF(ROUND((AB$8-CONFIG!$D$7)/31,0)&gt;=(CONFIG!$E15+CONFIG!$F15),INDEX(Commandes!$D10:$BK10,,COLUMN(AB$8)-COLUMN($D$8)+1-(CONFIG!$E15+CONFIG!$F15)),0)*CONFIG!$H15)*CONFIG!$D15</f>
        <v>0</v>
      </c>
      <c r="AC10" s="235">
        <f>((CONFIG!$G15*Commandes!AC10)+IF(ROUND((AC$8-CONFIG!$D$7)/31,0)&gt;=(CONFIG!$E15+CONFIG!$F15),INDEX(Commandes!$D10:$BK10,,COLUMN(AC$8)-COLUMN($D$8)+1-(CONFIG!$E15+CONFIG!$F15)),0)*CONFIG!$H15)*CONFIG!$D15</f>
        <v>0</v>
      </c>
      <c r="AD10" s="235">
        <f>((CONFIG!$G15*Commandes!AD10)+IF(ROUND((AD$8-CONFIG!$D$7)/31,0)&gt;=(CONFIG!$E15+CONFIG!$F15),INDEX(Commandes!$D10:$BK10,,COLUMN(AD$8)-COLUMN($D$8)+1-(CONFIG!$E15+CONFIG!$F15)),0)*CONFIG!$H15)*CONFIG!$D15</f>
        <v>0</v>
      </c>
      <c r="AE10" s="235">
        <f>((CONFIG!$G15*Commandes!AE10)+IF(ROUND((AE$8-CONFIG!$D$7)/31,0)&gt;=(CONFIG!$E15+CONFIG!$F15),INDEX(Commandes!$D10:$BK10,,COLUMN(AE$8)-COLUMN($D$8)+1-(CONFIG!$E15+CONFIG!$F15)),0)*CONFIG!$H15)*CONFIG!$D15</f>
        <v>0</v>
      </c>
      <c r="AF10" s="235">
        <f>((CONFIG!$G15*Commandes!AF10)+IF(ROUND((AF$8-CONFIG!$D$7)/31,0)&gt;=(CONFIG!$E15+CONFIG!$F15),INDEX(Commandes!$D10:$BK10,,COLUMN(AF$8)-COLUMN($D$8)+1-(CONFIG!$E15+CONFIG!$F15)),0)*CONFIG!$H15)*CONFIG!$D15</f>
        <v>0</v>
      </c>
      <c r="AG10" s="235">
        <f>((CONFIG!$G15*Commandes!AG10)+IF(ROUND((AG$8-CONFIG!$D$7)/31,0)&gt;=(CONFIG!$E15+CONFIG!$F15),INDEX(Commandes!$D10:$BK10,,COLUMN(AG$8)-COLUMN($D$8)+1-(CONFIG!$E15+CONFIG!$F15)),0)*CONFIG!$H15)*CONFIG!$D15</f>
        <v>0</v>
      </c>
      <c r="AH10" s="235">
        <f>((CONFIG!$G15*Commandes!AH10)+IF(ROUND((AH$8-CONFIG!$D$7)/31,0)&gt;=(CONFIG!$E15+CONFIG!$F15),INDEX(Commandes!$D10:$BK10,,COLUMN(AH$8)-COLUMN($D$8)+1-(CONFIG!$E15+CONFIG!$F15)),0)*CONFIG!$H15)*CONFIG!$D15</f>
        <v>0</v>
      </c>
      <c r="AI10" s="235">
        <f>((CONFIG!$G15*Commandes!AI10)+IF(ROUND((AI$8-CONFIG!$D$7)/31,0)&gt;=(CONFIG!$E15+CONFIG!$F15),INDEX(Commandes!$D10:$BK10,,COLUMN(AI$8)-COLUMN($D$8)+1-(CONFIG!$E15+CONFIG!$F15)),0)*CONFIG!$H15)*CONFIG!$D15</f>
        <v>0</v>
      </c>
      <c r="AJ10" s="235">
        <f>((CONFIG!$G15*Commandes!AJ10)+IF(ROUND((AJ$8-CONFIG!$D$7)/31,0)&gt;=(CONFIG!$E15+CONFIG!$F15),INDEX(Commandes!$D10:$BK10,,COLUMN(AJ$8)-COLUMN($D$8)+1-(CONFIG!$E15+CONFIG!$F15)),0)*CONFIG!$H15)*CONFIG!$D15</f>
        <v>0</v>
      </c>
      <c r="AK10" s="235">
        <f>((CONFIG!$G15*Commandes!AK10)+IF(ROUND((AK$8-CONFIG!$D$7)/31,0)&gt;=(CONFIG!$E15+CONFIG!$F15),INDEX(Commandes!$D10:$BK10,,COLUMN(AK$8)-COLUMN($D$8)+1-(CONFIG!$E15+CONFIG!$F15)),0)*CONFIG!$H15)*CONFIG!$D15</f>
        <v>0</v>
      </c>
      <c r="AL10" s="235">
        <f>((CONFIG!$G15*Commandes!AL10)+IF(ROUND((AL$8-CONFIG!$D$7)/31,0)&gt;=(CONFIG!$E15+CONFIG!$F15),INDEX(Commandes!$D10:$BK10,,COLUMN(AL$8)-COLUMN($D$8)+1-(CONFIG!$E15+CONFIG!$F15)),0)*CONFIG!$H15)*CONFIG!$D15</f>
        <v>0</v>
      </c>
      <c r="AM10" s="235">
        <f>((CONFIG!$G15*Commandes!AM10)+IF(ROUND((AM$8-CONFIG!$D$7)/31,0)&gt;=(CONFIG!$E15+CONFIG!$F15),INDEX(Commandes!$D10:$BK10,,COLUMN(AM$8)-COLUMN($D$8)+1-(CONFIG!$E15+CONFIG!$F15)),0)*CONFIG!$H15)*CONFIG!$D15</f>
        <v>0</v>
      </c>
      <c r="AN10" s="235">
        <f>((CONFIG!$G15*Commandes!AN10)+IF(ROUND((AN$8-CONFIG!$D$7)/31,0)&gt;=(CONFIG!$E15+CONFIG!$F15),INDEX(Commandes!$D10:$BK10,,COLUMN(AN$8)-COLUMN($D$8)+1-(CONFIG!$E15+CONFIG!$F15)),0)*CONFIG!$H15)*CONFIG!$D15</f>
        <v>0</v>
      </c>
      <c r="AO10" s="235">
        <f>((CONFIG!$G15*Commandes!AO10)+IF(ROUND((AO$8-CONFIG!$D$7)/31,0)&gt;=(CONFIG!$E15+CONFIG!$F15),INDEX(Commandes!$D10:$BK10,,COLUMN(AO$8)-COLUMN($D$8)+1-(CONFIG!$E15+CONFIG!$F15)),0)*CONFIG!$H15)*CONFIG!$D15</f>
        <v>0</v>
      </c>
      <c r="AP10" s="235">
        <f>((CONFIG!$G15*Commandes!AP10)+IF(ROUND((AP$8-CONFIG!$D$7)/31,0)&gt;=(CONFIG!$E15+CONFIG!$F15),INDEX(Commandes!$D10:$BK10,,COLUMN(AP$8)-COLUMN($D$8)+1-(CONFIG!$E15+CONFIG!$F15)),0)*CONFIG!$H15)*CONFIG!$D15</f>
        <v>0</v>
      </c>
      <c r="AQ10" s="235">
        <f>((CONFIG!$G15*Commandes!AQ10)+IF(ROUND((AQ$8-CONFIG!$D$7)/31,0)&gt;=(CONFIG!$E15+CONFIG!$F15),INDEX(Commandes!$D10:$BK10,,COLUMN(AQ$8)-COLUMN($D$8)+1-(CONFIG!$E15+CONFIG!$F15)),0)*CONFIG!$H15)*CONFIG!$D15</f>
        <v>0</v>
      </c>
      <c r="AR10" s="235">
        <f>((CONFIG!$G15*Commandes!AR10)+IF(ROUND((AR$8-CONFIG!$D$7)/31,0)&gt;=(CONFIG!$E15+CONFIG!$F15),INDEX(Commandes!$D10:$BK10,,COLUMN(AR$8)-COLUMN($D$8)+1-(CONFIG!$E15+CONFIG!$F15)),0)*CONFIG!$H15)*CONFIG!$D15</f>
        <v>0</v>
      </c>
      <c r="AS10" s="235">
        <f>((CONFIG!$G15*Commandes!AS10)+IF(ROUND((AS$8-CONFIG!$D$7)/31,0)&gt;=(CONFIG!$E15+CONFIG!$F15),INDEX(Commandes!$D10:$BK10,,COLUMN(AS$8)-COLUMN($D$8)+1-(CONFIG!$E15+CONFIG!$F15)),0)*CONFIG!$H15)*CONFIG!$D15</f>
        <v>0</v>
      </c>
      <c r="AT10" s="235">
        <f>((CONFIG!$G15*Commandes!AT10)+IF(ROUND((AT$8-CONFIG!$D$7)/31,0)&gt;=(CONFIG!$E15+CONFIG!$F15),INDEX(Commandes!$D10:$BK10,,COLUMN(AT$8)-COLUMN($D$8)+1-(CONFIG!$E15+CONFIG!$F15)),0)*CONFIG!$H15)*CONFIG!$D15</f>
        <v>0</v>
      </c>
      <c r="AU10" s="235">
        <f>((CONFIG!$G15*Commandes!AU10)+IF(ROUND((AU$8-CONFIG!$D$7)/31,0)&gt;=(CONFIG!$E15+CONFIG!$F15),INDEX(Commandes!$D10:$BK10,,COLUMN(AU$8)-COLUMN($D$8)+1-(CONFIG!$E15+CONFIG!$F15)),0)*CONFIG!$H15)*CONFIG!$D15</f>
        <v>0</v>
      </c>
      <c r="AV10" s="235">
        <f>((CONFIG!$G15*Commandes!AV10)+IF(ROUND((AV$8-CONFIG!$D$7)/31,0)&gt;=(CONFIG!$E15+CONFIG!$F15),INDEX(Commandes!$D10:$BK10,,COLUMN(AV$8)-COLUMN($D$8)+1-(CONFIG!$E15+CONFIG!$F15)),0)*CONFIG!$H15)*CONFIG!$D15</f>
        <v>0</v>
      </c>
      <c r="AW10" s="235">
        <f>((CONFIG!$G15*Commandes!AW10)+IF(ROUND((AW$8-CONFIG!$D$7)/31,0)&gt;=(CONFIG!$E15+CONFIG!$F15),INDEX(Commandes!$D10:$BK10,,COLUMN(AW$8)-COLUMN($D$8)+1-(CONFIG!$E15+CONFIG!$F15)),0)*CONFIG!$H15)*CONFIG!$D15</f>
        <v>0</v>
      </c>
      <c r="AX10" s="235">
        <f>((CONFIG!$G15*Commandes!AX10)+IF(ROUND((AX$8-CONFIG!$D$7)/31,0)&gt;=(CONFIG!$E15+CONFIG!$F15),INDEX(Commandes!$D10:$BK10,,COLUMN(AX$8)-COLUMN($D$8)+1-(CONFIG!$E15+CONFIG!$F15)),0)*CONFIG!$H15)*CONFIG!$D15</f>
        <v>0</v>
      </c>
      <c r="AY10" s="235">
        <f>((CONFIG!$G15*Commandes!AY10)+IF(ROUND((AY$8-CONFIG!$D$7)/31,0)&gt;=(CONFIG!$E15+CONFIG!$F15),INDEX(Commandes!$D10:$BK10,,COLUMN(AY$8)-COLUMN($D$8)+1-(CONFIG!$E15+CONFIG!$F15)),0)*CONFIG!$H15)*CONFIG!$D15</f>
        <v>0</v>
      </c>
      <c r="AZ10" s="235">
        <f>((CONFIG!$G15*Commandes!AZ10)+IF(ROUND((AZ$8-CONFIG!$D$7)/31,0)&gt;=(CONFIG!$E15+CONFIG!$F15),INDEX(Commandes!$D10:$BK10,,COLUMN(AZ$8)-COLUMN($D$8)+1-(CONFIG!$E15+CONFIG!$F15)),0)*CONFIG!$H15)*CONFIG!$D15</f>
        <v>0</v>
      </c>
      <c r="BA10" s="235">
        <f>((CONFIG!$G15*Commandes!BA10)+IF(ROUND((BA$8-CONFIG!$D$7)/31,0)&gt;=(CONFIG!$E15+CONFIG!$F15),INDEX(Commandes!$D10:$BK10,,COLUMN(BA$8)-COLUMN($D$8)+1-(CONFIG!$E15+CONFIG!$F15)),0)*CONFIG!$H15)*CONFIG!$D15</f>
        <v>0</v>
      </c>
      <c r="BB10" s="235">
        <f>((CONFIG!$G15*Commandes!BB10)+IF(ROUND((BB$8-CONFIG!$D$7)/31,0)&gt;=(CONFIG!$E15+CONFIG!$F15),INDEX(Commandes!$D10:$BK10,,COLUMN(BB$8)-COLUMN($D$8)+1-(CONFIG!$E15+CONFIG!$F15)),0)*CONFIG!$H15)*CONFIG!$D15</f>
        <v>0</v>
      </c>
      <c r="BC10" s="235">
        <f>((CONFIG!$G15*Commandes!BC10)+IF(ROUND((BC$8-CONFIG!$D$7)/31,0)&gt;=(CONFIG!$E15+CONFIG!$F15),INDEX(Commandes!$D10:$BK10,,COLUMN(BC$8)-COLUMN($D$8)+1-(CONFIG!$E15+CONFIG!$F15)),0)*CONFIG!$H15)*CONFIG!$D15</f>
        <v>0</v>
      </c>
      <c r="BD10" s="235">
        <f>((CONFIG!$G15*Commandes!BD10)+IF(ROUND((BD$8-CONFIG!$D$7)/31,0)&gt;=(CONFIG!$E15+CONFIG!$F15),INDEX(Commandes!$D10:$BK10,,COLUMN(BD$8)-COLUMN($D$8)+1-(CONFIG!$E15+CONFIG!$F15)),0)*CONFIG!$H15)*CONFIG!$D15</f>
        <v>0</v>
      </c>
      <c r="BE10" s="235">
        <f>((CONFIG!$G15*Commandes!BE10)+IF(ROUND((BE$8-CONFIG!$D$7)/31,0)&gt;=(CONFIG!$E15+CONFIG!$F15),INDEX(Commandes!$D10:$BK10,,COLUMN(BE$8)-COLUMN($D$8)+1-(CONFIG!$E15+CONFIG!$F15)),0)*CONFIG!$H15)*CONFIG!$D15</f>
        <v>0</v>
      </c>
      <c r="BF10" s="235">
        <f>((CONFIG!$G15*Commandes!BF10)+IF(ROUND((BF$8-CONFIG!$D$7)/31,0)&gt;=(CONFIG!$E15+CONFIG!$F15),INDEX(Commandes!$D10:$BK10,,COLUMN(BF$8)-COLUMN($D$8)+1-(CONFIG!$E15+CONFIG!$F15)),0)*CONFIG!$H15)*CONFIG!$D15</f>
        <v>0</v>
      </c>
      <c r="BG10" s="235">
        <f>((CONFIG!$G15*Commandes!BG10)+IF(ROUND((BG$8-CONFIG!$D$7)/31,0)&gt;=(CONFIG!$E15+CONFIG!$F15),INDEX(Commandes!$D10:$BK10,,COLUMN(BG$8)-COLUMN($D$8)+1-(CONFIG!$E15+CONFIG!$F15)),0)*CONFIG!$H15)*CONFIG!$D15</f>
        <v>0</v>
      </c>
      <c r="BH10" s="235">
        <f>((CONFIG!$G15*Commandes!BH10)+IF(ROUND((BH$8-CONFIG!$D$7)/31,0)&gt;=(CONFIG!$E15+CONFIG!$F15),INDEX(Commandes!$D10:$BK10,,COLUMN(BH$8)-COLUMN($D$8)+1-(CONFIG!$E15+CONFIG!$F15)),0)*CONFIG!$H15)*CONFIG!$D15</f>
        <v>0</v>
      </c>
      <c r="BI10" s="235">
        <f>((CONFIG!$G15*Commandes!BI10)+IF(ROUND((BI$8-CONFIG!$D$7)/31,0)&gt;=(CONFIG!$E15+CONFIG!$F15),INDEX(Commandes!$D10:$BK10,,COLUMN(BI$8)-COLUMN($D$8)+1-(CONFIG!$E15+CONFIG!$F15)),0)*CONFIG!$H15)*CONFIG!$D15</f>
        <v>0</v>
      </c>
      <c r="BJ10" s="235">
        <f>((CONFIG!$G15*Commandes!BJ10)+IF(ROUND((BJ$8-CONFIG!$D$7)/31,0)&gt;=(CONFIG!$E15+CONFIG!$F15),INDEX(Commandes!$D10:$BK10,,COLUMN(BJ$8)-COLUMN($D$8)+1-(CONFIG!$E15+CONFIG!$F15)),0)*CONFIG!$H15)*CONFIG!$D15</f>
        <v>0</v>
      </c>
      <c r="BK10" s="235">
        <f>((CONFIG!$G15*Commandes!BK10)+IF(ROUND((BK$8-CONFIG!$D$7)/31,0)&gt;=(CONFIG!$E15+CONFIG!$F15),INDEX(Commandes!$D10:$BK10,,COLUMN(BK$8)-COLUMN($D$8)+1-(CONFIG!$E15+CONFIG!$F15)),0)*CONFIG!$H15)*CONFIG!$D15</f>
        <v>0</v>
      </c>
      <c r="BL10" s="96"/>
    </row>
    <row r="11" spans="2:64">
      <c r="B11" s="90"/>
      <c r="C11" s="224" t="str">
        <f>CONFIG!$C$16</f>
        <v>ETC …</v>
      </c>
      <c r="D11" s="235">
        <f>((CONFIG!$G16*Commandes!D11)+IF(ROUND((D$8-CONFIG!$D$7)/31,0)&gt;=(CONFIG!$E16+CONFIG!$F16),INDEX(Commandes!$D11:$BK11,,COLUMN(D$8)-COLUMN($D$8)+1-(CONFIG!$E16+CONFIG!$F16)),0)*CONFIG!$H16)*CONFIG!$D16</f>
        <v>0</v>
      </c>
      <c r="E11" s="235">
        <f>((CONFIG!$G16*Commandes!E11)+IF(ROUND((E$8-CONFIG!$D$7)/31,0)&gt;=(CONFIG!$E16+CONFIG!$F16),INDEX(Commandes!$D11:$BK11,,COLUMN(E$8)-COLUMN($D$8)+1-(CONFIG!$E16+CONFIG!$F16)),0)*CONFIG!$H16)*CONFIG!$D16</f>
        <v>0</v>
      </c>
      <c r="F11" s="235">
        <f>((CONFIG!$G16*Commandes!F11)+IF(ROUND((F$8-CONFIG!$D$7)/31,0)&gt;=(CONFIG!$E16+CONFIG!$F16),INDEX(Commandes!$D11:$BK11,,COLUMN(F$8)-COLUMN($D$8)+1-(CONFIG!$E16+CONFIG!$F16)),0)*CONFIG!$H16)*CONFIG!$D16</f>
        <v>0</v>
      </c>
      <c r="G11" s="235">
        <f>((CONFIG!$G16*Commandes!G11)+IF(ROUND((G$8-CONFIG!$D$7)/31,0)&gt;=(CONFIG!$E16+CONFIG!$F16),INDEX(Commandes!$D11:$BK11,,COLUMN(G$8)-COLUMN($D$8)+1-(CONFIG!$E16+CONFIG!$F16)),0)*CONFIG!$H16)*CONFIG!$D16</f>
        <v>0</v>
      </c>
      <c r="H11" s="235">
        <f>((CONFIG!$G16*Commandes!H11)+IF(ROUND((H$8-CONFIG!$D$7)/31,0)&gt;=(CONFIG!$E16+CONFIG!$F16),INDEX(Commandes!$D11:$BK11,,COLUMN(H$8)-COLUMN($D$8)+1-(CONFIG!$E16+CONFIG!$F16)),0)*CONFIG!$H16)*CONFIG!$D16</f>
        <v>0</v>
      </c>
      <c r="I11" s="235">
        <f>((CONFIG!$G16*Commandes!I11)+IF(ROUND((I$8-CONFIG!$D$7)/31,0)&gt;=(CONFIG!$E16+CONFIG!$F16),INDEX(Commandes!$D11:$BK11,,COLUMN(I$8)-COLUMN($D$8)+1-(CONFIG!$E16+CONFIG!$F16)),0)*CONFIG!$H16)*CONFIG!$D16</f>
        <v>0</v>
      </c>
      <c r="J11" s="235">
        <f>((CONFIG!$G16*Commandes!J11)+IF(ROUND((J$8-CONFIG!$D$7)/31,0)&gt;=(CONFIG!$E16+CONFIG!$F16),INDEX(Commandes!$D11:$BK11,,COLUMN(J$8)-COLUMN($D$8)+1-(CONFIG!$E16+CONFIG!$F16)),0)*CONFIG!$H16)*CONFIG!$D16</f>
        <v>0</v>
      </c>
      <c r="K11" s="235">
        <f>((CONFIG!$G16*Commandes!K11)+IF(ROUND((K$8-CONFIG!$D$7)/31,0)&gt;=(CONFIG!$E16+CONFIG!$F16),INDEX(Commandes!$D11:$BK11,,COLUMN(K$8)-COLUMN($D$8)+1-(CONFIG!$E16+CONFIG!$F16)),0)*CONFIG!$H16)*CONFIG!$D16</f>
        <v>0</v>
      </c>
      <c r="L11" s="235">
        <f>((CONFIG!$G16*Commandes!L11)+IF(ROUND((L$8-CONFIG!$D$7)/31,0)&gt;=(CONFIG!$E16+CONFIG!$F16),INDEX(Commandes!$D11:$BK11,,COLUMN(L$8)-COLUMN($D$8)+1-(CONFIG!$E16+CONFIG!$F16)),0)*CONFIG!$H16)*CONFIG!$D16</f>
        <v>0</v>
      </c>
      <c r="M11" s="235">
        <f>((CONFIG!$G16*Commandes!M11)+IF(ROUND((M$8-CONFIG!$D$7)/31,0)&gt;=(CONFIG!$E16+CONFIG!$F16),INDEX(Commandes!$D11:$BK11,,COLUMN(M$8)-COLUMN($D$8)+1-(CONFIG!$E16+CONFIG!$F16)),0)*CONFIG!$H16)*CONFIG!$D16</f>
        <v>0</v>
      </c>
      <c r="N11" s="235">
        <f>((CONFIG!$G16*Commandes!N11)+IF(ROUND((N$8-CONFIG!$D$7)/31,0)&gt;=(CONFIG!$E16+CONFIG!$F16),INDEX(Commandes!$D11:$BK11,,COLUMN(N$8)-COLUMN($D$8)+1-(CONFIG!$E16+CONFIG!$F16)),0)*CONFIG!$H16)*CONFIG!$D16</f>
        <v>0</v>
      </c>
      <c r="O11" s="235">
        <f>((CONFIG!$G16*Commandes!O11)+IF(ROUND((O$8-CONFIG!$D$7)/31,0)&gt;=(CONFIG!$E16+CONFIG!$F16),INDEX(Commandes!$D11:$BK11,,COLUMN(O$8)-COLUMN($D$8)+1-(CONFIG!$E16+CONFIG!$F16)),0)*CONFIG!$H16)*CONFIG!$D16</f>
        <v>0</v>
      </c>
      <c r="P11" s="235">
        <f>((CONFIG!$G16*Commandes!P11)+IF(ROUND((P$8-CONFIG!$D$7)/31,0)&gt;=(CONFIG!$E16+CONFIG!$F16),INDEX(Commandes!$D11:$BK11,,COLUMN(P$8)-COLUMN($D$8)+1-(CONFIG!$E16+CONFIG!$F16)),0)*CONFIG!$H16)*CONFIG!$D16</f>
        <v>0</v>
      </c>
      <c r="Q11" s="235">
        <f>((CONFIG!$G16*Commandes!Q11)+IF(ROUND((Q$8-CONFIG!$D$7)/31,0)&gt;=(CONFIG!$E16+CONFIG!$F16),INDEX(Commandes!$D11:$BK11,,COLUMN(Q$8)-COLUMN($D$8)+1-(CONFIG!$E16+CONFIG!$F16)),0)*CONFIG!$H16)*CONFIG!$D16</f>
        <v>0</v>
      </c>
      <c r="R11" s="235">
        <f>((CONFIG!$G16*Commandes!R11)+IF(ROUND((R$8-CONFIG!$D$7)/31,0)&gt;=(CONFIG!$E16+CONFIG!$F16),INDEX(Commandes!$D11:$BK11,,COLUMN(R$8)-COLUMN($D$8)+1-(CONFIG!$E16+CONFIG!$F16)),0)*CONFIG!$H16)*CONFIG!$D16</f>
        <v>0</v>
      </c>
      <c r="S11" s="235">
        <f>((CONFIG!$G16*Commandes!S11)+IF(ROUND((S$8-CONFIG!$D$7)/31,0)&gt;=(CONFIG!$E16+CONFIG!$F16),INDEX(Commandes!$D11:$BK11,,COLUMN(S$8)-COLUMN($D$8)+1-(CONFIG!$E16+CONFIG!$F16)),0)*CONFIG!$H16)*CONFIG!$D16</f>
        <v>0</v>
      </c>
      <c r="T11" s="235">
        <f>((CONFIG!$G16*Commandes!T11)+IF(ROUND((T$8-CONFIG!$D$7)/31,0)&gt;=(CONFIG!$E16+CONFIG!$F16),INDEX(Commandes!$D11:$BK11,,COLUMN(T$8)-COLUMN($D$8)+1-(CONFIG!$E16+CONFIG!$F16)),0)*CONFIG!$H16)*CONFIG!$D16</f>
        <v>0</v>
      </c>
      <c r="U11" s="235">
        <f>((CONFIG!$G16*Commandes!U11)+IF(ROUND((U$8-CONFIG!$D$7)/31,0)&gt;=(CONFIG!$E16+CONFIG!$F16),INDEX(Commandes!$D11:$BK11,,COLUMN(U$8)-COLUMN($D$8)+1-(CONFIG!$E16+CONFIG!$F16)),0)*CONFIG!$H16)*CONFIG!$D16</f>
        <v>0</v>
      </c>
      <c r="V11" s="235">
        <f>((CONFIG!$G16*Commandes!V11)+IF(ROUND((V$8-CONFIG!$D$7)/31,0)&gt;=(CONFIG!$E16+CONFIG!$F16),INDEX(Commandes!$D11:$BK11,,COLUMN(V$8)-COLUMN($D$8)+1-(CONFIG!$E16+CONFIG!$F16)),0)*CONFIG!$H16)*CONFIG!$D16</f>
        <v>0</v>
      </c>
      <c r="W11" s="235">
        <f>((CONFIG!$G16*Commandes!W11)+IF(ROUND((W$8-CONFIG!$D$7)/31,0)&gt;=(CONFIG!$E16+CONFIG!$F16),INDEX(Commandes!$D11:$BK11,,COLUMN(W$8)-COLUMN($D$8)+1-(CONFIG!$E16+CONFIG!$F16)),0)*CONFIG!$H16)*CONFIG!$D16</f>
        <v>0</v>
      </c>
      <c r="X11" s="235">
        <f>((CONFIG!$G16*Commandes!X11)+IF(ROUND((X$8-CONFIG!$D$7)/31,0)&gt;=(CONFIG!$E16+CONFIG!$F16),INDEX(Commandes!$D11:$BK11,,COLUMN(X$8)-COLUMN($D$8)+1-(CONFIG!$E16+CONFIG!$F16)),0)*CONFIG!$H16)*CONFIG!$D16</f>
        <v>0</v>
      </c>
      <c r="Y11" s="235">
        <f>((CONFIG!$G16*Commandes!Y11)+IF(ROUND((Y$8-CONFIG!$D$7)/31,0)&gt;=(CONFIG!$E16+CONFIG!$F16),INDEX(Commandes!$D11:$BK11,,COLUMN(Y$8)-COLUMN($D$8)+1-(CONFIG!$E16+CONFIG!$F16)),0)*CONFIG!$H16)*CONFIG!$D16</f>
        <v>0</v>
      </c>
      <c r="Z11" s="235">
        <f>((CONFIG!$G16*Commandes!Z11)+IF(ROUND((Z$8-CONFIG!$D$7)/31,0)&gt;=(CONFIG!$E16+CONFIG!$F16),INDEX(Commandes!$D11:$BK11,,COLUMN(Z$8)-COLUMN($D$8)+1-(CONFIG!$E16+CONFIG!$F16)),0)*CONFIG!$H16)*CONFIG!$D16</f>
        <v>0</v>
      </c>
      <c r="AA11" s="235">
        <f>((CONFIG!$G16*Commandes!AA11)+IF(ROUND((AA$8-CONFIG!$D$7)/31,0)&gt;=(CONFIG!$E16+CONFIG!$F16),INDEX(Commandes!$D11:$BK11,,COLUMN(AA$8)-COLUMN($D$8)+1-(CONFIG!$E16+CONFIG!$F16)),0)*CONFIG!$H16)*CONFIG!$D16</f>
        <v>0</v>
      </c>
      <c r="AB11" s="235">
        <f>((CONFIG!$G16*Commandes!AB11)+IF(ROUND((AB$8-CONFIG!$D$7)/31,0)&gt;=(CONFIG!$E16+CONFIG!$F16),INDEX(Commandes!$D11:$BK11,,COLUMN(AB$8)-COLUMN($D$8)+1-(CONFIG!$E16+CONFIG!$F16)),0)*CONFIG!$H16)*CONFIG!$D16</f>
        <v>0</v>
      </c>
      <c r="AC11" s="235">
        <f>((CONFIG!$G16*Commandes!AC11)+IF(ROUND((AC$8-CONFIG!$D$7)/31,0)&gt;=(CONFIG!$E16+CONFIG!$F16),INDEX(Commandes!$D11:$BK11,,COLUMN(AC$8)-COLUMN($D$8)+1-(CONFIG!$E16+CONFIG!$F16)),0)*CONFIG!$H16)*CONFIG!$D16</f>
        <v>0</v>
      </c>
      <c r="AD11" s="235">
        <f>((CONFIG!$G16*Commandes!AD11)+IF(ROUND((AD$8-CONFIG!$D$7)/31,0)&gt;=(CONFIG!$E16+CONFIG!$F16),INDEX(Commandes!$D11:$BK11,,COLUMN(AD$8)-COLUMN($D$8)+1-(CONFIG!$E16+CONFIG!$F16)),0)*CONFIG!$H16)*CONFIG!$D16</f>
        <v>0</v>
      </c>
      <c r="AE11" s="235">
        <f>((CONFIG!$G16*Commandes!AE11)+IF(ROUND((AE$8-CONFIG!$D$7)/31,0)&gt;=(CONFIG!$E16+CONFIG!$F16),INDEX(Commandes!$D11:$BK11,,COLUMN(AE$8)-COLUMN($D$8)+1-(CONFIG!$E16+CONFIG!$F16)),0)*CONFIG!$H16)*CONFIG!$D16</f>
        <v>0</v>
      </c>
      <c r="AF11" s="235">
        <f>((CONFIG!$G16*Commandes!AF11)+IF(ROUND((AF$8-CONFIG!$D$7)/31,0)&gt;=(CONFIG!$E16+CONFIG!$F16),INDEX(Commandes!$D11:$BK11,,COLUMN(AF$8)-COLUMN($D$8)+1-(CONFIG!$E16+CONFIG!$F16)),0)*CONFIG!$H16)*CONFIG!$D16</f>
        <v>0</v>
      </c>
      <c r="AG11" s="235">
        <f>((CONFIG!$G16*Commandes!AG11)+IF(ROUND((AG$8-CONFIG!$D$7)/31,0)&gt;=(CONFIG!$E16+CONFIG!$F16),INDEX(Commandes!$D11:$BK11,,COLUMN(AG$8)-COLUMN($D$8)+1-(CONFIG!$E16+CONFIG!$F16)),0)*CONFIG!$H16)*CONFIG!$D16</f>
        <v>0</v>
      </c>
      <c r="AH11" s="235">
        <f>((CONFIG!$G16*Commandes!AH11)+IF(ROUND((AH$8-CONFIG!$D$7)/31,0)&gt;=(CONFIG!$E16+CONFIG!$F16),INDEX(Commandes!$D11:$BK11,,COLUMN(AH$8)-COLUMN($D$8)+1-(CONFIG!$E16+CONFIG!$F16)),0)*CONFIG!$H16)*CONFIG!$D16</f>
        <v>0</v>
      </c>
      <c r="AI11" s="235">
        <f>((CONFIG!$G16*Commandes!AI11)+IF(ROUND((AI$8-CONFIG!$D$7)/31,0)&gt;=(CONFIG!$E16+CONFIG!$F16),INDEX(Commandes!$D11:$BK11,,COLUMN(AI$8)-COLUMN($D$8)+1-(CONFIG!$E16+CONFIG!$F16)),0)*CONFIG!$H16)*CONFIG!$D16</f>
        <v>0</v>
      </c>
      <c r="AJ11" s="235">
        <f>((CONFIG!$G16*Commandes!AJ11)+IF(ROUND((AJ$8-CONFIG!$D$7)/31,0)&gt;=(CONFIG!$E16+CONFIG!$F16),INDEX(Commandes!$D11:$BK11,,COLUMN(AJ$8)-COLUMN($D$8)+1-(CONFIG!$E16+CONFIG!$F16)),0)*CONFIG!$H16)*CONFIG!$D16</f>
        <v>0</v>
      </c>
      <c r="AK11" s="235">
        <f>((CONFIG!$G16*Commandes!AK11)+IF(ROUND((AK$8-CONFIG!$D$7)/31,0)&gt;=(CONFIG!$E16+CONFIG!$F16),INDEX(Commandes!$D11:$BK11,,COLUMN(AK$8)-COLUMN($D$8)+1-(CONFIG!$E16+CONFIG!$F16)),0)*CONFIG!$H16)*CONFIG!$D16</f>
        <v>0</v>
      </c>
      <c r="AL11" s="235">
        <f>((CONFIG!$G16*Commandes!AL11)+IF(ROUND((AL$8-CONFIG!$D$7)/31,0)&gt;=(CONFIG!$E16+CONFIG!$F16),INDEX(Commandes!$D11:$BK11,,COLUMN(AL$8)-COLUMN($D$8)+1-(CONFIG!$E16+CONFIG!$F16)),0)*CONFIG!$H16)*CONFIG!$D16</f>
        <v>0</v>
      </c>
      <c r="AM11" s="235">
        <f>((CONFIG!$G16*Commandes!AM11)+IF(ROUND((AM$8-CONFIG!$D$7)/31,0)&gt;=(CONFIG!$E16+CONFIG!$F16),INDEX(Commandes!$D11:$BK11,,COLUMN(AM$8)-COLUMN($D$8)+1-(CONFIG!$E16+CONFIG!$F16)),0)*CONFIG!$H16)*CONFIG!$D16</f>
        <v>0</v>
      </c>
      <c r="AN11" s="235">
        <f>((CONFIG!$G16*Commandes!AN11)+IF(ROUND((AN$8-CONFIG!$D$7)/31,0)&gt;=(CONFIG!$E16+CONFIG!$F16),INDEX(Commandes!$D11:$BK11,,COLUMN(AN$8)-COLUMN($D$8)+1-(CONFIG!$E16+CONFIG!$F16)),0)*CONFIG!$H16)*CONFIG!$D16</f>
        <v>0</v>
      </c>
      <c r="AO11" s="235">
        <f>((CONFIG!$G16*Commandes!AO11)+IF(ROUND((AO$8-CONFIG!$D$7)/31,0)&gt;=(CONFIG!$E16+CONFIG!$F16),INDEX(Commandes!$D11:$BK11,,COLUMN(AO$8)-COLUMN($D$8)+1-(CONFIG!$E16+CONFIG!$F16)),0)*CONFIG!$H16)*CONFIG!$D16</f>
        <v>0</v>
      </c>
      <c r="AP11" s="235">
        <f>((CONFIG!$G16*Commandes!AP11)+IF(ROUND((AP$8-CONFIG!$D$7)/31,0)&gt;=(CONFIG!$E16+CONFIG!$F16),INDEX(Commandes!$D11:$BK11,,COLUMN(AP$8)-COLUMN($D$8)+1-(CONFIG!$E16+CONFIG!$F16)),0)*CONFIG!$H16)*CONFIG!$D16</f>
        <v>0</v>
      </c>
      <c r="AQ11" s="235">
        <f>((CONFIG!$G16*Commandes!AQ11)+IF(ROUND((AQ$8-CONFIG!$D$7)/31,0)&gt;=(CONFIG!$E16+CONFIG!$F16),INDEX(Commandes!$D11:$BK11,,COLUMN(AQ$8)-COLUMN($D$8)+1-(CONFIG!$E16+CONFIG!$F16)),0)*CONFIG!$H16)*CONFIG!$D16</f>
        <v>0</v>
      </c>
      <c r="AR11" s="235">
        <f>((CONFIG!$G16*Commandes!AR11)+IF(ROUND((AR$8-CONFIG!$D$7)/31,0)&gt;=(CONFIG!$E16+CONFIG!$F16),INDEX(Commandes!$D11:$BK11,,COLUMN(AR$8)-COLUMN($D$8)+1-(CONFIG!$E16+CONFIG!$F16)),0)*CONFIG!$H16)*CONFIG!$D16</f>
        <v>0</v>
      </c>
      <c r="AS11" s="235">
        <f>((CONFIG!$G16*Commandes!AS11)+IF(ROUND((AS$8-CONFIG!$D$7)/31,0)&gt;=(CONFIG!$E16+CONFIG!$F16),INDEX(Commandes!$D11:$BK11,,COLUMN(AS$8)-COLUMN($D$8)+1-(CONFIG!$E16+CONFIG!$F16)),0)*CONFIG!$H16)*CONFIG!$D16</f>
        <v>0</v>
      </c>
      <c r="AT11" s="235">
        <f>((CONFIG!$G16*Commandes!AT11)+IF(ROUND((AT$8-CONFIG!$D$7)/31,0)&gt;=(CONFIG!$E16+CONFIG!$F16),INDEX(Commandes!$D11:$BK11,,COLUMN(AT$8)-COLUMN($D$8)+1-(CONFIG!$E16+CONFIG!$F16)),0)*CONFIG!$H16)*CONFIG!$D16</f>
        <v>0</v>
      </c>
      <c r="AU11" s="235">
        <f>((CONFIG!$G16*Commandes!AU11)+IF(ROUND((AU$8-CONFIG!$D$7)/31,0)&gt;=(CONFIG!$E16+CONFIG!$F16),INDEX(Commandes!$D11:$BK11,,COLUMN(AU$8)-COLUMN($D$8)+1-(CONFIG!$E16+CONFIG!$F16)),0)*CONFIG!$H16)*CONFIG!$D16</f>
        <v>0</v>
      </c>
      <c r="AV11" s="235">
        <f>((CONFIG!$G16*Commandes!AV11)+IF(ROUND((AV$8-CONFIG!$D$7)/31,0)&gt;=(CONFIG!$E16+CONFIG!$F16),INDEX(Commandes!$D11:$BK11,,COLUMN(AV$8)-COLUMN($D$8)+1-(CONFIG!$E16+CONFIG!$F16)),0)*CONFIG!$H16)*CONFIG!$D16</f>
        <v>0</v>
      </c>
      <c r="AW11" s="235">
        <f>((CONFIG!$G16*Commandes!AW11)+IF(ROUND((AW$8-CONFIG!$D$7)/31,0)&gt;=(CONFIG!$E16+CONFIG!$F16),INDEX(Commandes!$D11:$BK11,,COLUMN(AW$8)-COLUMN($D$8)+1-(CONFIG!$E16+CONFIG!$F16)),0)*CONFIG!$H16)*CONFIG!$D16</f>
        <v>0</v>
      </c>
      <c r="AX11" s="235">
        <f>((CONFIG!$G16*Commandes!AX11)+IF(ROUND((AX$8-CONFIG!$D$7)/31,0)&gt;=(CONFIG!$E16+CONFIG!$F16),INDEX(Commandes!$D11:$BK11,,COLUMN(AX$8)-COLUMN($D$8)+1-(CONFIG!$E16+CONFIG!$F16)),0)*CONFIG!$H16)*CONFIG!$D16</f>
        <v>0</v>
      </c>
      <c r="AY11" s="235">
        <f>((CONFIG!$G16*Commandes!AY11)+IF(ROUND((AY$8-CONFIG!$D$7)/31,0)&gt;=(CONFIG!$E16+CONFIG!$F16),INDEX(Commandes!$D11:$BK11,,COLUMN(AY$8)-COLUMN($D$8)+1-(CONFIG!$E16+CONFIG!$F16)),0)*CONFIG!$H16)*CONFIG!$D16</f>
        <v>0</v>
      </c>
      <c r="AZ11" s="235">
        <f>((CONFIG!$G16*Commandes!AZ11)+IF(ROUND((AZ$8-CONFIG!$D$7)/31,0)&gt;=(CONFIG!$E16+CONFIG!$F16),INDEX(Commandes!$D11:$BK11,,COLUMN(AZ$8)-COLUMN($D$8)+1-(CONFIG!$E16+CONFIG!$F16)),0)*CONFIG!$H16)*CONFIG!$D16</f>
        <v>0</v>
      </c>
      <c r="BA11" s="235">
        <f>((CONFIG!$G16*Commandes!BA11)+IF(ROUND((BA$8-CONFIG!$D$7)/31,0)&gt;=(CONFIG!$E16+CONFIG!$F16),INDEX(Commandes!$D11:$BK11,,COLUMN(BA$8)-COLUMN($D$8)+1-(CONFIG!$E16+CONFIG!$F16)),0)*CONFIG!$H16)*CONFIG!$D16</f>
        <v>0</v>
      </c>
      <c r="BB11" s="235">
        <f>((CONFIG!$G16*Commandes!BB11)+IF(ROUND((BB$8-CONFIG!$D$7)/31,0)&gt;=(CONFIG!$E16+CONFIG!$F16),INDEX(Commandes!$D11:$BK11,,COLUMN(BB$8)-COLUMN($D$8)+1-(CONFIG!$E16+CONFIG!$F16)),0)*CONFIG!$H16)*CONFIG!$D16</f>
        <v>0</v>
      </c>
      <c r="BC11" s="235">
        <f>((CONFIG!$G16*Commandes!BC11)+IF(ROUND((BC$8-CONFIG!$D$7)/31,0)&gt;=(CONFIG!$E16+CONFIG!$F16),INDEX(Commandes!$D11:$BK11,,COLUMN(BC$8)-COLUMN($D$8)+1-(CONFIG!$E16+CONFIG!$F16)),0)*CONFIG!$H16)*CONFIG!$D16</f>
        <v>0</v>
      </c>
      <c r="BD11" s="235">
        <f>((CONFIG!$G16*Commandes!BD11)+IF(ROUND((BD$8-CONFIG!$D$7)/31,0)&gt;=(CONFIG!$E16+CONFIG!$F16),INDEX(Commandes!$D11:$BK11,,COLUMN(BD$8)-COLUMN($D$8)+1-(CONFIG!$E16+CONFIG!$F16)),0)*CONFIG!$H16)*CONFIG!$D16</f>
        <v>0</v>
      </c>
      <c r="BE11" s="235">
        <f>((CONFIG!$G16*Commandes!BE11)+IF(ROUND((BE$8-CONFIG!$D$7)/31,0)&gt;=(CONFIG!$E16+CONFIG!$F16),INDEX(Commandes!$D11:$BK11,,COLUMN(BE$8)-COLUMN($D$8)+1-(CONFIG!$E16+CONFIG!$F16)),0)*CONFIG!$H16)*CONFIG!$D16</f>
        <v>0</v>
      </c>
      <c r="BF11" s="235">
        <f>((CONFIG!$G16*Commandes!BF11)+IF(ROUND((BF$8-CONFIG!$D$7)/31,0)&gt;=(CONFIG!$E16+CONFIG!$F16),INDEX(Commandes!$D11:$BK11,,COLUMN(BF$8)-COLUMN($D$8)+1-(CONFIG!$E16+CONFIG!$F16)),0)*CONFIG!$H16)*CONFIG!$D16</f>
        <v>0</v>
      </c>
      <c r="BG11" s="235">
        <f>((CONFIG!$G16*Commandes!BG11)+IF(ROUND((BG$8-CONFIG!$D$7)/31,0)&gt;=(CONFIG!$E16+CONFIG!$F16),INDEX(Commandes!$D11:$BK11,,COLUMN(BG$8)-COLUMN($D$8)+1-(CONFIG!$E16+CONFIG!$F16)),0)*CONFIG!$H16)*CONFIG!$D16</f>
        <v>0</v>
      </c>
      <c r="BH11" s="235">
        <f>((CONFIG!$G16*Commandes!BH11)+IF(ROUND((BH$8-CONFIG!$D$7)/31,0)&gt;=(CONFIG!$E16+CONFIG!$F16),INDEX(Commandes!$D11:$BK11,,COLUMN(BH$8)-COLUMN($D$8)+1-(CONFIG!$E16+CONFIG!$F16)),0)*CONFIG!$H16)*CONFIG!$D16</f>
        <v>0</v>
      </c>
      <c r="BI11" s="235">
        <f>((CONFIG!$G16*Commandes!BI11)+IF(ROUND((BI$8-CONFIG!$D$7)/31,0)&gt;=(CONFIG!$E16+CONFIG!$F16),INDEX(Commandes!$D11:$BK11,,COLUMN(BI$8)-COLUMN($D$8)+1-(CONFIG!$E16+CONFIG!$F16)),0)*CONFIG!$H16)*CONFIG!$D16</f>
        <v>0</v>
      </c>
      <c r="BJ11" s="235">
        <f>((CONFIG!$G16*Commandes!BJ11)+IF(ROUND((BJ$8-CONFIG!$D$7)/31,0)&gt;=(CONFIG!$E16+CONFIG!$F16),INDEX(Commandes!$D11:$BK11,,COLUMN(BJ$8)-COLUMN($D$8)+1-(CONFIG!$E16+CONFIG!$F16)),0)*CONFIG!$H16)*CONFIG!$D16</f>
        <v>0</v>
      </c>
      <c r="BK11" s="235">
        <f>((CONFIG!$G16*Commandes!BK11)+IF(ROUND((BK$8-CONFIG!$D$7)/31,0)&gt;=(CONFIG!$E16+CONFIG!$F16),INDEX(Commandes!$D11:$BK11,,COLUMN(BK$8)-COLUMN($D$8)+1-(CONFIG!$E16+CONFIG!$F16)),0)*CONFIG!$H16)*CONFIG!$D16</f>
        <v>0</v>
      </c>
      <c r="BL11" s="96"/>
    </row>
    <row r="12" spans="2:64">
      <c r="B12" s="90"/>
      <c r="C12" s="224">
        <f>CONFIG!$C$17</f>
        <v>0</v>
      </c>
      <c r="D12" s="235">
        <f>((CONFIG!$G17*Commandes!D12)+IF(ROUND((D$8-CONFIG!$D$7)/31,0)&gt;=(CONFIG!$E17+CONFIG!$F17),INDEX(Commandes!$D12:$BK12,,COLUMN(D$8)-COLUMN($D$8)+1-(CONFIG!$E17+CONFIG!$F17)),0)*CONFIG!$H17)*CONFIG!$D17</f>
        <v>0</v>
      </c>
      <c r="E12" s="235">
        <f>((CONFIG!$G17*Commandes!E12)+IF(ROUND((E$8-CONFIG!$D$7)/31,0)&gt;=(CONFIG!$E17+CONFIG!$F17),INDEX(Commandes!$D12:$BK12,,COLUMN(E$8)-COLUMN($D$8)+1-(CONFIG!$E17+CONFIG!$F17)),0)*CONFIG!$H17)*CONFIG!$D17</f>
        <v>0</v>
      </c>
      <c r="F12" s="235">
        <f>((CONFIG!$G17*Commandes!F12)+IF(ROUND((F$8-CONFIG!$D$7)/31,0)&gt;=(CONFIG!$E17+CONFIG!$F17),INDEX(Commandes!$D12:$BK12,,COLUMN(F$8)-COLUMN($D$8)+1-(CONFIG!$E17+CONFIG!$F17)),0)*CONFIG!$H17)*CONFIG!$D17</f>
        <v>0</v>
      </c>
      <c r="G12" s="235">
        <f>((CONFIG!$G17*Commandes!G12)+IF(ROUND((G$8-CONFIG!$D$7)/31,0)&gt;=(CONFIG!$E17+CONFIG!$F17),INDEX(Commandes!$D12:$BK12,,COLUMN(G$8)-COLUMN($D$8)+1-(CONFIG!$E17+CONFIG!$F17)),0)*CONFIG!$H17)*CONFIG!$D17</f>
        <v>0</v>
      </c>
      <c r="H12" s="235">
        <f>((CONFIG!$G17*Commandes!H12)+IF(ROUND((H$8-CONFIG!$D$7)/31,0)&gt;=(CONFIG!$E17+CONFIG!$F17),INDEX(Commandes!$D12:$BK12,,COLUMN(H$8)-COLUMN($D$8)+1-(CONFIG!$E17+CONFIG!$F17)),0)*CONFIG!$H17)*CONFIG!$D17</f>
        <v>0</v>
      </c>
      <c r="I12" s="235">
        <f>((CONFIG!$G17*Commandes!I12)+IF(ROUND((I$8-CONFIG!$D$7)/31,0)&gt;=(CONFIG!$E17+CONFIG!$F17),INDEX(Commandes!$D12:$BK12,,COLUMN(I$8)-COLUMN($D$8)+1-(CONFIG!$E17+CONFIG!$F17)),0)*CONFIG!$H17)*CONFIG!$D17</f>
        <v>0</v>
      </c>
      <c r="J12" s="235">
        <f>((CONFIG!$G17*Commandes!J12)+IF(ROUND((J$8-CONFIG!$D$7)/31,0)&gt;=(CONFIG!$E17+CONFIG!$F17),INDEX(Commandes!$D12:$BK12,,COLUMN(J$8)-COLUMN($D$8)+1-(CONFIG!$E17+CONFIG!$F17)),0)*CONFIG!$H17)*CONFIG!$D17</f>
        <v>0</v>
      </c>
      <c r="K12" s="235">
        <f>((CONFIG!$G17*Commandes!K12)+IF(ROUND((K$8-CONFIG!$D$7)/31,0)&gt;=(CONFIG!$E17+CONFIG!$F17),INDEX(Commandes!$D12:$BK12,,COLUMN(K$8)-COLUMN($D$8)+1-(CONFIG!$E17+CONFIG!$F17)),0)*CONFIG!$H17)*CONFIG!$D17</f>
        <v>0</v>
      </c>
      <c r="L12" s="235">
        <f>((CONFIG!$G17*Commandes!L12)+IF(ROUND((L$8-CONFIG!$D$7)/31,0)&gt;=(CONFIG!$E17+CONFIG!$F17),INDEX(Commandes!$D12:$BK12,,COLUMN(L$8)-COLUMN($D$8)+1-(CONFIG!$E17+CONFIG!$F17)),0)*CONFIG!$H17)*CONFIG!$D17</f>
        <v>0</v>
      </c>
      <c r="M12" s="235">
        <f>((CONFIG!$G17*Commandes!M12)+IF(ROUND((M$8-CONFIG!$D$7)/31,0)&gt;=(CONFIG!$E17+CONFIG!$F17),INDEX(Commandes!$D12:$BK12,,COLUMN(M$8)-COLUMN($D$8)+1-(CONFIG!$E17+CONFIG!$F17)),0)*CONFIG!$H17)*CONFIG!$D17</f>
        <v>0</v>
      </c>
      <c r="N12" s="235">
        <f>((CONFIG!$G17*Commandes!N12)+IF(ROUND((N$8-CONFIG!$D$7)/31,0)&gt;=(CONFIG!$E17+CONFIG!$F17),INDEX(Commandes!$D12:$BK12,,COLUMN(N$8)-COLUMN($D$8)+1-(CONFIG!$E17+CONFIG!$F17)),0)*CONFIG!$H17)*CONFIG!$D17</f>
        <v>0</v>
      </c>
      <c r="O12" s="235">
        <f>((CONFIG!$G17*Commandes!O12)+IF(ROUND((O$8-CONFIG!$D$7)/31,0)&gt;=(CONFIG!$E17+CONFIG!$F17),INDEX(Commandes!$D12:$BK12,,COLUMN(O$8)-COLUMN($D$8)+1-(CONFIG!$E17+CONFIG!$F17)),0)*CONFIG!$H17)*CONFIG!$D17</f>
        <v>0</v>
      </c>
      <c r="P12" s="235">
        <f>((CONFIG!$G17*Commandes!P12)+IF(ROUND((P$8-CONFIG!$D$7)/31,0)&gt;=(CONFIG!$E17+CONFIG!$F17),INDEX(Commandes!$D12:$BK12,,COLUMN(P$8)-COLUMN($D$8)+1-(CONFIG!$E17+CONFIG!$F17)),0)*CONFIG!$H17)*CONFIG!$D17</f>
        <v>0</v>
      </c>
      <c r="Q12" s="235">
        <f>((CONFIG!$G17*Commandes!Q12)+IF(ROUND((Q$8-CONFIG!$D$7)/31,0)&gt;=(CONFIG!$E17+CONFIG!$F17),INDEX(Commandes!$D12:$BK12,,COLUMN(Q$8)-COLUMN($D$8)+1-(CONFIG!$E17+CONFIG!$F17)),0)*CONFIG!$H17)*CONFIG!$D17</f>
        <v>0</v>
      </c>
      <c r="R12" s="235">
        <f>((CONFIG!$G17*Commandes!R12)+IF(ROUND((R$8-CONFIG!$D$7)/31,0)&gt;=(CONFIG!$E17+CONFIG!$F17),INDEX(Commandes!$D12:$BK12,,COLUMN(R$8)-COLUMN($D$8)+1-(CONFIG!$E17+CONFIG!$F17)),0)*CONFIG!$H17)*CONFIG!$D17</f>
        <v>0</v>
      </c>
      <c r="S12" s="235">
        <f>((CONFIG!$G17*Commandes!S12)+IF(ROUND((S$8-CONFIG!$D$7)/31,0)&gt;=(CONFIG!$E17+CONFIG!$F17),INDEX(Commandes!$D12:$BK12,,COLUMN(S$8)-COLUMN($D$8)+1-(CONFIG!$E17+CONFIG!$F17)),0)*CONFIG!$H17)*CONFIG!$D17</f>
        <v>0</v>
      </c>
      <c r="T12" s="235">
        <f>((CONFIG!$G17*Commandes!T12)+IF(ROUND((T$8-CONFIG!$D$7)/31,0)&gt;=(CONFIG!$E17+CONFIG!$F17),INDEX(Commandes!$D12:$BK12,,COLUMN(T$8)-COLUMN($D$8)+1-(CONFIG!$E17+CONFIG!$F17)),0)*CONFIG!$H17)*CONFIG!$D17</f>
        <v>0</v>
      </c>
      <c r="U12" s="235">
        <f>((CONFIG!$G17*Commandes!U12)+IF(ROUND((U$8-CONFIG!$D$7)/31,0)&gt;=(CONFIG!$E17+CONFIG!$F17),INDEX(Commandes!$D12:$BK12,,COLUMN(U$8)-COLUMN($D$8)+1-(CONFIG!$E17+CONFIG!$F17)),0)*CONFIG!$H17)*CONFIG!$D17</f>
        <v>0</v>
      </c>
      <c r="V12" s="235">
        <f>((CONFIG!$G17*Commandes!V12)+IF(ROUND((V$8-CONFIG!$D$7)/31,0)&gt;=(CONFIG!$E17+CONFIG!$F17),INDEX(Commandes!$D12:$BK12,,COLUMN(V$8)-COLUMN($D$8)+1-(CONFIG!$E17+CONFIG!$F17)),0)*CONFIG!$H17)*CONFIG!$D17</f>
        <v>0</v>
      </c>
      <c r="W12" s="235">
        <f>((CONFIG!$G17*Commandes!W12)+IF(ROUND((W$8-CONFIG!$D$7)/31,0)&gt;=(CONFIG!$E17+CONFIG!$F17),INDEX(Commandes!$D12:$BK12,,COLUMN(W$8)-COLUMN($D$8)+1-(CONFIG!$E17+CONFIG!$F17)),0)*CONFIG!$H17)*CONFIG!$D17</f>
        <v>0</v>
      </c>
      <c r="X12" s="235">
        <f>((CONFIG!$G17*Commandes!X12)+IF(ROUND((X$8-CONFIG!$D$7)/31,0)&gt;=(CONFIG!$E17+CONFIG!$F17),INDEX(Commandes!$D12:$BK12,,COLUMN(X$8)-COLUMN($D$8)+1-(CONFIG!$E17+CONFIG!$F17)),0)*CONFIG!$H17)*CONFIG!$D17</f>
        <v>0</v>
      </c>
      <c r="Y12" s="235">
        <f>((CONFIG!$G17*Commandes!Y12)+IF(ROUND((Y$8-CONFIG!$D$7)/31,0)&gt;=(CONFIG!$E17+CONFIG!$F17),INDEX(Commandes!$D12:$BK12,,COLUMN(Y$8)-COLUMN($D$8)+1-(CONFIG!$E17+CONFIG!$F17)),0)*CONFIG!$H17)*CONFIG!$D17</f>
        <v>0</v>
      </c>
      <c r="Z12" s="235">
        <f>((CONFIG!$G17*Commandes!Z12)+IF(ROUND((Z$8-CONFIG!$D$7)/31,0)&gt;=(CONFIG!$E17+CONFIG!$F17),INDEX(Commandes!$D12:$BK12,,COLUMN(Z$8)-COLUMN($D$8)+1-(CONFIG!$E17+CONFIG!$F17)),0)*CONFIG!$H17)*CONFIG!$D17</f>
        <v>0</v>
      </c>
      <c r="AA12" s="235">
        <f>((CONFIG!$G17*Commandes!AA12)+IF(ROUND((AA$8-CONFIG!$D$7)/31,0)&gt;=(CONFIG!$E17+CONFIG!$F17),INDEX(Commandes!$D12:$BK12,,COLUMN(AA$8)-COLUMN($D$8)+1-(CONFIG!$E17+CONFIG!$F17)),0)*CONFIG!$H17)*CONFIG!$D17</f>
        <v>0</v>
      </c>
      <c r="AB12" s="235">
        <f>((CONFIG!$G17*Commandes!AB12)+IF(ROUND((AB$8-CONFIG!$D$7)/31,0)&gt;=(CONFIG!$E17+CONFIG!$F17),INDEX(Commandes!$D12:$BK12,,COLUMN(AB$8)-COLUMN($D$8)+1-(CONFIG!$E17+CONFIG!$F17)),0)*CONFIG!$H17)*CONFIG!$D17</f>
        <v>0</v>
      </c>
      <c r="AC12" s="235">
        <f>((CONFIG!$G17*Commandes!AC12)+IF(ROUND((AC$8-CONFIG!$D$7)/31,0)&gt;=(CONFIG!$E17+CONFIG!$F17),INDEX(Commandes!$D12:$BK12,,COLUMN(AC$8)-COLUMN($D$8)+1-(CONFIG!$E17+CONFIG!$F17)),0)*CONFIG!$H17)*CONFIG!$D17</f>
        <v>0</v>
      </c>
      <c r="AD12" s="235">
        <f>((CONFIG!$G17*Commandes!AD12)+IF(ROUND((AD$8-CONFIG!$D$7)/31,0)&gt;=(CONFIG!$E17+CONFIG!$F17),INDEX(Commandes!$D12:$BK12,,COLUMN(AD$8)-COLUMN($D$8)+1-(CONFIG!$E17+CONFIG!$F17)),0)*CONFIG!$H17)*CONFIG!$D17</f>
        <v>0</v>
      </c>
      <c r="AE12" s="235">
        <f>((CONFIG!$G17*Commandes!AE12)+IF(ROUND((AE$8-CONFIG!$D$7)/31,0)&gt;=(CONFIG!$E17+CONFIG!$F17),INDEX(Commandes!$D12:$BK12,,COLUMN(AE$8)-COLUMN($D$8)+1-(CONFIG!$E17+CONFIG!$F17)),0)*CONFIG!$H17)*CONFIG!$D17</f>
        <v>0</v>
      </c>
      <c r="AF12" s="235">
        <f>((CONFIG!$G17*Commandes!AF12)+IF(ROUND((AF$8-CONFIG!$D$7)/31,0)&gt;=(CONFIG!$E17+CONFIG!$F17),INDEX(Commandes!$D12:$BK12,,COLUMN(AF$8)-COLUMN($D$8)+1-(CONFIG!$E17+CONFIG!$F17)),0)*CONFIG!$H17)*CONFIG!$D17</f>
        <v>0</v>
      </c>
      <c r="AG12" s="235">
        <f>((CONFIG!$G17*Commandes!AG12)+IF(ROUND((AG$8-CONFIG!$D$7)/31,0)&gt;=(CONFIG!$E17+CONFIG!$F17),INDEX(Commandes!$D12:$BK12,,COLUMN(AG$8)-COLUMN($D$8)+1-(CONFIG!$E17+CONFIG!$F17)),0)*CONFIG!$H17)*CONFIG!$D17</f>
        <v>0</v>
      </c>
      <c r="AH12" s="235">
        <f>((CONFIG!$G17*Commandes!AH12)+IF(ROUND((AH$8-CONFIG!$D$7)/31,0)&gt;=(CONFIG!$E17+CONFIG!$F17),INDEX(Commandes!$D12:$BK12,,COLUMN(AH$8)-COLUMN($D$8)+1-(CONFIG!$E17+CONFIG!$F17)),0)*CONFIG!$H17)*CONFIG!$D17</f>
        <v>0</v>
      </c>
      <c r="AI12" s="235">
        <f>((CONFIG!$G17*Commandes!AI12)+IF(ROUND((AI$8-CONFIG!$D$7)/31,0)&gt;=(CONFIG!$E17+CONFIG!$F17),INDEX(Commandes!$D12:$BK12,,COLUMN(AI$8)-COLUMN($D$8)+1-(CONFIG!$E17+CONFIG!$F17)),0)*CONFIG!$H17)*CONFIG!$D17</f>
        <v>0</v>
      </c>
      <c r="AJ12" s="235">
        <f>((CONFIG!$G17*Commandes!AJ12)+IF(ROUND((AJ$8-CONFIG!$D$7)/31,0)&gt;=(CONFIG!$E17+CONFIG!$F17),INDEX(Commandes!$D12:$BK12,,COLUMN(AJ$8)-COLUMN($D$8)+1-(CONFIG!$E17+CONFIG!$F17)),0)*CONFIG!$H17)*CONFIG!$D17</f>
        <v>0</v>
      </c>
      <c r="AK12" s="235">
        <f>((CONFIG!$G17*Commandes!AK12)+IF(ROUND((AK$8-CONFIG!$D$7)/31,0)&gt;=(CONFIG!$E17+CONFIG!$F17),INDEX(Commandes!$D12:$BK12,,COLUMN(AK$8)-COLUMN($D$8)+1-(CONFIG!$E17+CONFIG!$F17)),0)*CONFIG!$H17)*CONFIG!$D17</f>
        <v>0</v>
      </c>
      <c r="AL12" s="235">
        <f>((CONFIG!$G17*Commandes!AL12)+IF(ROUND((AL$8-CONFIG!$D$7)/31,0)&gt;=(CONFIG!$E17+CONFIG!$F17),INDEX(Commandes!$D12:$BK12,,COLUMN(AL$8)-COLUMN($D$8)+1-(CONFIG!$E17+CONFIG!$F17)),0)*CONFIG!$H17)*CONFIG!$D17</f>
        <v>0</v>
      </c>
      <c r="AM12" s="235">
        <f>((CONFIG!$G17*Commandes!AM12)+IF(ROUND((AM$8-CONFIG!$D$7)/31,0)&gt;=(CONFIG!$E17+CONFIG!$F17),INDEX(Commandes!$D12:$BK12,,COLUMN(AM$8)-COLUMN($D$8)+1-(CONFIG!$E17+CONFIG!$F17)),0)*CONFIG!$H17)*CONFIG!$D17</f>
        <v>0</v>
      </c>
      <c r="AN12" s="235">
        <f>((CONFIG!$G17*Commandes!AN12)+IF(ROUND((AN$8-CONFIG!$D$7)/31,0)&gt;=(CONFIG!$E17+CONFIG!$F17),INDEX(Commandes!$D12:$BK12,,COLUMN(AN$8)-COLUMN($D$8)+1-(CONFIG!$E17+CONFIG!$F17)),0)*CONFIG!$H17)*CONFIG!$D17</f>
        <v>0</v>
      </c>
      <c r="AO12" s="235">
        <f>((CONFIG!$G17*Commandes!AO12)+IF(ROUND((AO$8-CONFIG!$D$7)/31,0)&gt;=(CONFIG!$E17+CONFIG!$F17),INDEX(Commandes!$D12:$BK12,,COLUMN(AO$8)-COLUMN($D$8)+1-(CONFIG!$E17+CONFIG!$F17)),0)*CONFIG!$H17)*CONFIG!$D17</f>
        <v>0</v>
      </c>
      <c r="AP12" s="235">
        <f>((CONFIG!$G17*Commandes!AP12)+IF(ROUND((AP$8-CONFIG!$D$7)/31,0)&gt;=(CONFIG!$E17+CONFIG!$F17),INDEX(Commandes!$D12:$BK12,,COLUMN(AP$8)-COLUMN($D$8)+1-(CONFIG!$E17+CONFIG!$F17)),0)*CONFIG!$H17)*CONFIG!$D17</f>
        <v>0</v>
      </c>
      <c r="AQ12" s="235">
        <f>((CONFIG!$G17*Commandes!AQ12)+IF(ROUND((AQ$8-CONFIG!$D$7)/31,0)&gt;=(CONFIG!$E17+CONFIG!$F17),INDEX(Commandes!$D12:$BK12,,COLUMN(AQ$8)-COLUMN($D$8)+1-(CONFIG!$E17+CONFIG!$F17)),0)*CONFIG!$H17)*CONFIG!$D17</f>
        <v>0</v>
      </c>
      <c r="AR12" s="235">
        <f>((CONFIG!$G17*Commandes!AR12)+IF(ROUND((AR$8-CONFIG!$D$7)/31,0)&gt;=(CONFIG!$E17+CONFIG!$F17),INDEX(Commandes!$D12:$BK12,,COLUMN(AR$8)-COLUMN($D$8)+1-(CONFIG!$E17+CONFIG!$F17)),0)*CONFIG!$H17)*CONFIG!$D17</f>
        <v>0</v>
      </c>
      <c r="AS12" s="235">
        <f>((CONFIG!$G17*Commandes!AS12)+IF(ROUND((AS$8-CONFIG!$D$7)/31,0)&gt;=(CONFIG!$E17+CONFIG!$F17),INDEX(Commandes!$D12:$BK12,,COLUMN(AS$8)-COLUMN($D$8)+1-(CONFIG!$E17+CONFIG!$F17)),0)*CONFIG!$H17)*CONFIG!$D17</f>
        <v>0</v>
      </c>
      <c r="AT12" s="235">
        <f>((CONFIG!$G17*Commandes!AT12)+IF(ROUND((AT$8-CONFIG!$D$7)/31,0)&gt;=(CONFIG!$E17+CONFIG!$F17),INDEX(Commandes!$D12:$BK12,,COLUMN(AT$8)-COLUMN($D$8)+1-(CONFIG!$E17+CONFIG!$F17)),0)*CONFIG!$H17)*CONFIG!$D17</f>
        <v>0</v>
      </c>
      <c r="AU12" s="235">
        <f>((CONFIG!$G17*Commandes!AU12)+IF(ROUND((AU$8-CONFIG!$D$7)/31,0)&gt;=(CONFIG!$E17+CONFIG!$F17),INDEX(Commandes!$D12:$BK12,,COLUMN(AU$8)-COLUMN($D$8)+1-(CONFIG!$E17+CONFIG!$F17)),0)*CONFIG!$H17)*CONFIG!$D17</f>
        <v>0</v>
      </c>
      <c r="AV12" s="235">
        <f>((CONFIG!$G17*Commandes!AV12)+IF(ROUND((AV$8-CONFIG!$D$7)/31,0)&gt;=(CONFIG!$E17+CONFIG!$F17),INDEX(Commandes!$D12:$BK12,,COLUMN(AV$8)-COLUMN($D$8)+1-(CONFIG!$E17+CONFIG!$F17)),0)*CONFIG!$H17)*CONFIG!$D17</f>
        <v>0</v>
      </c>
      <c r="AW12" s="235">
        <f>((CONFIG!$G17*Commandes!AW12)+IF(ROUND((AW$8-CONFIG!$D$7)/31,0)&gt;=(CONFIG!$E17+CONFIG!$F17),INDEX(Commandes!$D12:$BK12,,COLUMN(AW$8)-COLUMN($D$8)+1-(CONFIG!$E17+CONFIG!$F17)),0)*CONFIG!$H17)*CONFIG!$D17</f>
        <v>0</v>
      </c>
      <c r="AX12" s="235">
        <f>((CONFIG!$G17*Commandes!AX12)+IF(ROUND((AX$8-CONFIG!$D$7)/31,0)&gt;=(CONFIG!$E17+CONFIG!$F17),INDEX(Commandes!$D12:$BK12,,COLUMN(AX$8)-COLUMN($D$8)+1-(CONFIG!$E17+CONFIG!$F17)),0)*CONFIG!$H17)*CONFIG!$D17</f>
        <v>0</v>
      </c>
      <c r="AY12" s="235">
        <f>((CONFIG!$G17*Commandes!AY12)+IF(ROUND((AY$8-CONFIG!$D$7)/31,0)&gt;=(CONFIG!$E17+CONFIG!$F17),INDEX(Commandes!$D12:$BK12,,COLUMN(AY$8)-COLUMN($D$8)+1-(CONFIG!$E17+CONFIG!$F17)),0)*CONFIG!$H17)*CONFIG!$D17</f>
        <v>0</v>
      </c>
      <c r="AZ12" s="235">
        <f>((CONFIG!$G17*Commandes!AZ12)+IF(ROUND((AZ$8-CONFIG!$D$7)/31,0)&gt;=(CONFIG!$E17+CONFIG!$F17),INDEX(Commandes!$D12:$BK12,,COLUMN(AZ$8)-COLUMN($D$8)+1-(CONFIG!$E17+CONFIG!$F17)),0)*CONFIG!$H17)*CONFIG!$D17</f>
        <v>0</v>
      </c>
      <c r="BA12" s="235">
        <f>((CONFIG!$G17*Commandes!BA12)+IF(ROUND((BA$8-CONFIG!$D$7)/31,0)&gt;=(CONFIG!$E17+CONFIG!$F17),INDEX(Commandes!$D12:$BK12,,COLUMN(BA$8)-COLUMN($D$8)+1-(CONFIG!$E17+CONFIG!$F17)),0)*CONFIG!$H17)*CONFIG!$D17</f>
        <v>0</v>
      </c>
      <c r="BB12" s="235">
        <f>((CONFIG!$G17*Commandes!BB12)+IF(ROUND((BB$8-CONFIG!$D$7)/31,0)&gt;=(CONFIG!$E17+CONFIG!$F17),INDEX(Commandes!$D12:$BK12,,COLUMN(BB$8)-COLUMN($D$8)+1-(CONFIG!$E17+CONFIG!$F17)),0)*CONFIG!$H17)*CONFIG!$D17</f>
        <v>0</v>
      </c>
      <c r="BC12" s="235">
        <f>((CONFIG!$G17*Commandes!BC12)+IF(ROUND((BC$8-CONFIG!$D$7)/31,0)&gt;=(CONFIG!$E17+CONFIG!$F17),INDEX(Commandes!$D12:$BK12,,COLUMN(BC$8)-COLUMN($D$8)+1-(CONFIG!$E17+CONFIG!$F17)),0)*CONFIG!$H17)*CONFIG!$D17</f>
        <v>0</v>
      </c>
      <c r="BD12" s="235">
        <f>((CONFIG!$G17*Commandes!BD12)+IF(ROUND((BD$8-CONFIG!$D$7)/31,0)&gt;=(CONFIG!$E17+CONFIG!$F17),INDEX(Commandes!$D12:$BK12,,COLUMN(BD$8)-COLUMN($D$8)+1-(CONFIG!$E17+CONFIG!$F17)),0)*CONFIG!$H17)*CONFIG!$D17</f>
        <v>0</v>
      </c>
      <c r="BE12" s="235">
        <f>((CONFIG!$G17*Commandes!BE12)+IF(ROUND((BE$8-CONFIG!$D$7)/31,0)&gt;=(CONFIG!$E17+CONFIG!$F17),INDEX(Commandes!$D12:$BK12,,COLUMN(BE$8)-COLUMN($D$8)+1-(CONFIG!$E17+CONFIG!$F17)),0)*CONFIG!$H17)*CONFIG!$D17</f>
        <v>0</v>
      </c>
      <c r="BF12" s="235">
        <f>((CONFIG!$G17*Commandes!BF12)+IF(ROUND((BF$8-CONFIG!$D$7)/31,0)&gt;=(CONFIG!$E17+CONFIG!$F17),INDEX(Commandes!$D12:$BK12,,COLUMN(BF$8)-COLUMN($D$8)+1-(CONFIG!$E17+CONFIG!$F17)),0)*CONFIG!$H17)*CONFIG!$D17</f>
        <v>0</v>
      </c>
      <c r="BG12" s="235">
        <f>((CONFIG!$G17*Commandes!BG12)+IF(ROUND((BG$8-CONFIG!$D$7)/31,0)&gt;=(CONFIG!$E17+CONFIG!$F17),INDEX(Commandes!$D12:$BK12,,COLUMN(BG$8)-COLUMN($D$8)+1-(CONFIG!$E17+CONFIG!$F17)),0)*CONFIG!$H17)*CONFIG!$D17</f>
        <v>0</v>
      </c>
      <c r="BH12" s="235">
        <f>((CONFIG!$G17*Commandes!BH12)+IF(ROUND((BH$8-CONFIG!$D$7)/31,0)&gt;=(CONFIG!$E17+CONFIG!$F17),INDEX(Commandes!$D12:$BK12,,COLUMN(BH$8)-COLUMN($D$8)+1-(CONFIG!$E17+CONFIG!$F17)),0)*CONFIG!$H17)*CONFIG!$D17</f>
        <v>0</v>
      </c>
      <c r="BI12" s="235">
        <f>((CONFIG!$G17*Commandes!BI12)+IF(ROUND((BI$8-CONFIG!$D$7)/31,0)&gt;=(CONFIG!$E17+CONFIG!$F17),INDEX(Commandes!$D12:$BK12,,COLUMN(BI$8)-COLUMN($D$8)+1-(CONFIG!$E17+CONFIG!$F17)),0)*CONFIG!$H17)*CONFIG!$D17</f>
        <v>0</v>
      </c>
      <c r="BJ12" s="235">
        <f>((CONFIG!$G17*Commandes!BJ12)+IF(ROUND((BJ$8-CONFIG!$D$7)/31,0)&gt;=(CONFIG!$E17+CONFIG!$F17),INDEX(Commandes!$D12:$BK12,,COLUMN(BJ$8)-COLUMN($D$8)+1-(CONFIG!$E17+CONFIG!$F17)),0)*CONFIG!$H17)*CONFIG!$D17</f>
        <v>0</v>
      </c>
      <c r="BK12" s="235">
        <f>((CONFIG!$G17*Commandes!BK12)+IF(ROUND((BK$8-CONFIG!$D$7)/31,0)&gt;=(CONFIG!$E17+CONFIG!$F17),INDEX(Commandes!$D12:$BK12,,COLUMN(BK$8)-COLUMN($D$8)+1-(CONFIG!$E17+CONFIG!$F17)),0)*CONFIG!$H17)*CONFIG!$D17</f>
        <v>0</v>
      </c>
      <c r="BL12" s="96"/>
    </row>
    <row r="13" spans="2:64">
      <c r="B13" s="90"/>
      <c r="C13" s="224">
        <f>CONFIG!$C$18</f>
        <v>0</v>
      </c>
      <c r="D13" s="235">
        <f>((CONFIG!$G18*Commandes!D13)+IF(ROUND((D$8-CONFIG!$D$7)/31,0)&gt;=(CONFIG!$E18+CONFIG!$F18),INDEX(Commandes!$D13:$BK13,,COLUMN(D$8)-COLUMN($D$8)+1-(CONFIG!$E18+CONFIG!$F18)),0)*CONFIG!$H18)*CONFIG!$D18</f>
        <v>0</v>
      </c>
      <c r="E13" s="235">
        <f>((CONFIG!$G18*Commandes!E13)+IF(ROUND((E$8-CONFIG!$D$7)/31,0)&gt;=(CONFIG!$E18+CONFIG!$F18),INDEX(Commandes!$D13:$BK13,,COLUMN(E$8)-COLUMN($D$8)+1-(CONFIG!$E18+CONFIG!$F18)),0)*CONFIG!$H18)*CONFIG!$D18</f>
        <v>0</v>
      </c>
      <c r="F13" s="235">
        <f>((CONFIG!$G18*Commandes!F13)+IF(ROUND((F$8-CONFIG!$D$7)/31,0)&gt;=(CONFIG!$E18+CONFIG!$F18),INDEX(Commandes!$D13:$BK13,,COLUMN(F$8)-COLUMN($D$8)+1-(CONFIG!$E18+CONFIG!$F18)),0)*CONFIG!$H18)*CONFIG!$D18</f>
        <v>0</v>
      </c>
      <c r="G13" s="235">
        <f>((CONFIG!$G18*Commandes!G13)+IF(ROUND((G$8-CONFIG!$D$7)/31,0)&gt;=(CONFIG!$E18+CONFIG!$F18),INDEX(Commandes!$D13:$BK13,,COLUMN(G$8)-COLUMN($D$8)+1-(CONFIG!$E18+CONFIG!$F18)),0)*CONFIG!$H18)*CONFIG!$D18</f>
        <v>0</v>
      </c>
      <c r="H13" s="235">
        <f>((CONFIG!$G18*Commandes!H13)+IF(ROUND((H$8-CONFIG!$D$7)/31,0)&gt;=(CONFIG!$E18+CONFIG!$F18),INDEX(Commandes!$D13:$BK13,,COLUMN(H$8)-COLUMN($D$8)+1-(CONFIG!$E18+CONFIG!$F18)),0)*CONFIG!$H18)*CONFIG!$D18</f>
        <v>0</v>
      </c>
      <c r="I13" s="235">
        <f>((CONFIG!$G18*Commandes!I13)+IF(ROUND((I$8-CONFIG!$D$7)/31,0)&gt;=(CONFIG!$E18+CONFIG!$F18),INDEX(Commandes!$D13:$BK13,,COLUMN(I$8)-COLUMN($D$8)+1-(CONFIG!$E18+CONFIG!$F18)),0)*CONFIG!$H18)*CONFIG!$D18</f>
        <v>0</v>
      </c>
      <c r="J13" s="235">
        <f>((CONFIG!$G18*Commandes!J13)+IF(ROUND((J$8-CONFIG!$D$7)/31,0)&gt;=(CONFIG!$E18+CONFIG!$F18),INDEX(Commandes!$D13:$BK13,,COLUMN(J$8)-COLUMN($D$8)+1-(CONFIG!$E18+CONFIG!$F18)),0)*CONFIG!$H18)*CONFIG!$D18</f>
        <v>0</v>
      </c>
      <c r="K13" s="235">
        <f>((CONFIG!$G18*Commandes!K13)+IF(ROUND((K$8-CONFIG!$D$7)/31,0)&gt;=(CONFIG!$E18+CONFIG!$F18),INDEX(Commandes!$D13:$BK13,,COLUMN(K$8)-COLUMN($D$8)+1-(CONFIG!$E18+CONFIG!$F18)),0)*CONFIG!$H18)*CONFIG!$D18</f>
        <v>0</v>
      </c>
      <c r="L13" s="235">
        <f>((CONFIG!$G18*Commandes!L13)+IF(ROUND((L$8-CONFIG!$D$7)/31,0)&gt;=(CONFIG!$E18+CONFIG!$F18),INDEX(Commandes!$D13:$BK13,,COLUMN(L$8)-COLUMN($D$8)+1-(CONFIG!$E18+CONFIG!$F18)),0)*CONFIG!$H18)*CONFIG!$D18</f>
        <v>0</v>
      </c>
      <c r="M13" s="235">
        <f>((CONFIG!$G18*Commandes!M13)+IF(ROUND((M$8-CONFIG!$D$7)/31,0)&gt;=(CONFIG!$E18+CONFIG!$F18),INDEX(Commandes!$D13:$BK13,,COLUMN(M$8)-COLUMN($D$8)+1-(CONFIG!$E18+CONFIG!$F18)),0)*CONFIG!$H18)*CONFIG!$D18</f>
        <v>0</v>
      </c>
      <c r="N13" s="235">
        <f>((CONFIG!$G18*Commandes!N13)+IF(ROUND((N$8-CONFIG!$D$7)/31,0)&gt;=(CONFIG!$E18+CONFIG!$F18),INDEX(Commandes!$D13:$BK13,,COLUMN(N$8)-COLUMN($D$8)+1-(CONFIG!$E18+CONFIG!$F18)),0)*CONFIG!$H18)*CONFIG!$D18</f>
        <v>0</v>
      </c>
      <c r="O13" s="235">
        <f>((CONFIG!$G18*Commandes!O13)+IF(ROUND((O$8-CONFIG!$D$7)/31,0)&gt;=(CONFIG!$E18+CONFIG!$F18),INDEX(Commandes!$D13:$BK13,,COLUMN(O$8)-COLUMN($D$8)+1-(CONFIG!$E18+CONFIG!$F18)),0)*CONFIG!$H18)*CONFIG!$D18</f>
        <v>0</v>
      </c>
      <c r="P13" s="235">
        <f>((CONFIG!$G18*Commandes!P13)+IF(ROUND((P$8-CONFIG!$D$7)/31,0)&gt;=(CONFIG!$E18+CONFIG!$F18),INDEX(Commandes!$D13:$BK13,,COLUMN(P$8)-COLUMN($D$8)+1-(CONFIG!$E18+CONFIG!$F18)),0)*CONFIG!$H18)*CONFIG!$D18</f>
        <v>0</v>
      </c>
      <c r="Q13" s="235">
        <f>((CONFIG!$G18*Commandes!Q13)+IF(ROUND((Q$8-CONFIG!$D$7)/31,0)&gt;=(CONFIG!$E18+CONFIG!$F18),INDEX(Commandes!$D13:$BK13,,COLUMN(Q$8)-COLUMN($D$8)+1-(CONFIG!$E18+CONFIG!$F18)),0)*CONFIG!$H18)*CONFIG!$D18</f>
        <v>0</v>
      </c>
      <c r="R13" s="235">
        <f>((CONFIG!$G18*Commandes!R13)+IF(ROUND((R$8-CONFIG!$D$7)/31,0)&gt;=(CONFIG!$E18+CONFIG!$F18),INDEX(Commandes!$D13:$BK13,,COLUMN(R$8)-COLUMN($D$8)+1-(CONFIG!$E18+CONFIG!$F18)),0)*CONFIG!$H18)*CONFIG!$D18</f>
        <v>0</v>
      </c>
      <c r="S13" s="235">
        <f>((CONFIG!$G18*Commandes!S13)+IF(ROUND((S$8-CONFIG!$D$7)/31,0)&gt;=(CONFIG!$E18+CONFIG!$F18),INDEX(Commandes!$D13:$BK13,,COLUMN(S$8)-COLUMN($D$8)+1-(CONFIG!$E18+CONFIG!$F18)),0)*CONFIG!$H18)*CONFIG!$D18</f>
        <v>0</v>
      </c>
      <c r="T13" s="235">
        <f>((CONFIG!$G18*Commandes!T13)+IF(ROUND((T$8-CONFIG!$D$7)/31,0)&gt;=(CONFIG!$E18+CONFIG!$F18),INDEX(Commandes!$D13:$BK13,,COLUMN(T$8)-COLUMN($D$8)+1-(CONFIG!$E18+CONFIG!$F18)),0)*CONFIG!$H18)*CONFIG!$D18</f>
        <v>0</v>
      </c>
      <c r="U13" s="235">
        <f>((CONFIG!$G18*Commandes!U13)+IF(ROUND((U$8-CONFIG!$D$7)/31,0)&gt;=(CONFIG!$E18+CONFIG!$F18),INDEX(Commandes!$D13:$BK13,,COLUMN(U$8)-COLUMN($D$8)+1-(CONFIG!$E18+CONFIG!$F18)),0)*CONFIG!$H18)*CONFIG!$D18</f>
        <v>0</v>
      </c>
      <c r="V13" s="235">
        <f>((CONFIG!$G18*Commandes!V13)+IF(ROUND((V$8-CONFIG!$D$7)/31,0)&gt;=(CONFIG!$E18+CONFIG!$F18),INDEX(Commandes!$D13:$BK13,,COLUMN(V$8)-COLUMN($D$8)+1-(CONFIG!$E18+CONFIG!$F18)),0)*CONFIG!$H18)*CONFIG!$D18</f>
        <v>0</v>
      </c>
      <c r="W13" s="235">
        <f>((CONFIG!$G18*Commandes!W13)+IF(ROUND((W$8-CONFIG!$D$7)/31,0)&gt;=(CONFIG!$E18+CONFIG!$F18),INDEX(Commandes!$D13:$BK13,,COLUMN(W$8)-COLUMN($D$8)+1-(CONFIG!$E18+CONFIG!$F18)),0)*CONFIG!$H18)*CONFIG!$D18</f>
        <v>0</v>
      </c>
      <c r="X13" s="235">
        <f>((CONFIG!$G18*Commandes!X13)+IF(ROUND((X$8-CONFIG!$D$7)/31,0)&gt;=(CONFIG!$E18+CONFIG!$F18),INDEX(Commandes!$D13:$BK13,,COLUMN(X$8)-COLUMN($D$8)+1-(CONFIG!$E18+CONFIG!$F18)),0)*CONFIG!$H18)*CONFIG!$D18</f>
        <v>0</v>
      </c>
      <c r="Y13" s="235">
        <f>((CONFIG!$G18*Commandes!Y13)+IF(ROUND((Y$8-CONFIG!$D$7)/31,0)&gt;=(CONFIG!$E18+CONFIG!$F18),INDEX(Commandes!$D13:$BK13,,COLUMN(Y$8)-COLUMN($D$8)+1-(CONFIG!$E18+CONFIG!$F18)),0)*CONFIG!$H18)*CONFIG!$D18</f>
        <v>0</v>
      </c>
      <c r="Z13" s="235">
        <f>((CONFIG!$G18*Commandes!Z13)+IF(ROUND((Z$8-CONFIG!$D$7)/31,0)&gt;=(CONFIG!$E18+CONFIG!$F18),INDEX(Commandes!$D13:$BK13,,COLUMN(Z$8)-COLUMN($D$8)+1-(CONFIG!$E18+CONFIG!$F18)),0)*CONFIG!$H18)*CONFIG!$D18</f>
        <v>0</v>
      </c>
      <c r="AA13" s="235">
        <f>((CONFIG!$G18*Commandes!AA13)+IF(ROUND((AA$8-CONFIG!$D$7)/31,0)&gt;=(CONFIG!$E18+CONFIG!$F18),INDEX(Commandes!$D13:$BK13,,COLUMN(AA$8)-COLUMN($D$8)+1-(CONFIG!$E18+CONFIG!$F18)),0)*CONFIG!$H18)*CONFIG!$D18</f>
        <v>0</v>
      </c>
      <c r="AB13" s="235">
        <f>((CONFIG!$G18*Commandes!AB13)+IF(ROUND((AB$8-CONFIG!$D$7)/31,0)&gt;=(CONFIG!$E18+CONFIG!$F18),INDEX(Commandes!$D13:$BK13,,COLUMN(AB$8)-COLUMN($D$8)+1-(CONFIG!$E18+CONFIG!$F18)),0)*CONFIG!$H18)*CONFIG!$D18</f>
        <v>0</v>
      </c>
      <c r="AC13" s="235">
        <f>((CONFIG!$G18*Commandes!AC13)+IF(ROUND((AC$8-CONFIG!$D$7)/31,0)&gt;=(CONFIG!$E18+CONFIG!$F18),INDEX(Commandes!$D13:$BK13,,COLUMN(AC$8)-COLUMN($D$8)+1-(CONFIG!$E18+CONFIG!$F18)),0)*CONFIG!$H18)*CONFIG!$D18</f>
        <v>0</v>
      </c>
      <c r="AD13" s="235">
        <f>((CONFIG!$G18*Commandes!AD13)+IF(ROUND((AD$8-CONFIG!$D$7)/31,0)&gt;=(CONFIG!$E18+CONFIG!$F18),INDEX(Commandes!$D13:$BK13,,COLUMN(AD$8)-COLUMN($D$8)+1-(CONFIG!$E18+CONFIG!$F18)),0)*CONFIG!$H18)*CONFIG!$D18</f>
        <v>0</v>
      </c>
      <c r="AE13" s="235">
        <f>((CONFIG!$G18*Commandes!AE13)+IF(ROUND((AE$8-CONFIG!$D$7)/31,0)&gt;=(CONFIG!$E18+CONFIG!$F18),INDEX(Commandes!$D13:$BK13,,COLUMN(AE$8)-COLUMN($D$8)+1-(CONFIG!$E18+CONFIG!$F18)),0)*CONFIG!$H18)*CONFIG!$D18</f>
        <v>0</v>
      </c>
      <c r="AF13" s="235">
        <f>((CONFIG!$G18*Commandes!AF13)+IF(ROUND((AF$8-CONFIG!$D$7)/31,0)&gt;=(CONFIG!$E18+CONFIG!$F18),INDEX(Commandes!$D13:$BK13,,COLUMN(AF$8)-COLUMN($D$8)+1-(CONFIG!$E18+CONFIG!$F18)),0)*CONFIG!$H18)*CONFIG!$D18</f>
        <v>0</v>
      </c>
      <c r="AG13" s="235">
        <f>((CONFIG!$G18*Commandes!AG13)+IF(ROUND((AG$8-CONFIG!$D$7)/31,0)&gt;=(CONFIG!$E18+CONFIG!$F18),INDEX(Commandes!$D13:$BK13,,COLUMN(AG$8)-COLUMN($D$8)+1-(CONFIG!$E18+CONFIG!$F18)),0)*CONFIG!$H18)*CONFIG!$D18</f>
        <v>0</v>
      </c>
      <c r="AH13" s="235">
        <f>((CONFIG!$G18*Commandes!AH13)+IF(ROUND((AH$8-CONFIG!$D$7)/31,0)&gt;=(CONFIG!$E18+CONFIG!$F18),INDEX(Commandes!$D13:$BK13,,COLUMN(AH$8)-COLUMN($D$8)+1-(CONFIG!$E18+CONFIG!$F18)),0)*CONFIG!$H18)*CONFIG!$D18</f>
        <v>0</v>
      </c>
      <c r="AI13" s="235">
        <f>((CONFIG!$G18*Commandes!AI13)+IF(ROUND((AI$8-CONFIG!$D$7)/31,0)&gt;=(CONFIG!$E18+CONFIG!$F18),INDEX(Commandes!$D13:$BK13,,COLUMN(AI$8)-COLUMN($D$8)+1-(CONFIG!$E18+CONFIG!$F18)),0)*CONFIG!$H18)*CONFIG!$D18</f>
        <v>0</v>
      </c>
      <c r="AJ13" s="235">
        <f>((CONFIG!$G18*Commandes!AJ13)+IF(ROUND((AJ$8-CONFIG!$D$7)/31,0)&gt;=(CONFIG!$E18+CONFIG!$F18),INDEX(Commandes!$D13:$BK13,,COLUMN(AJ$8)-COLUMN($D$8)+1-(CONFIG!$E18+CONFIG!$F18)),0)*CONFIG!$H18)*CONFIG!$D18</f>
        <v>0</v>
      </c>
      <c r="AK13" s="235">
        <f>((CONFIG!$G18*Commandes!AK13)+IF(ROUND((AK$8-CONFIG!$D$7)/31,0)&gt;=(CONFIG!$E18+CONFIG!$F18),INDEX(Commandes!$D13:$BK13,,COLUMN(AK$8)-COLUMN($D$8)+1-(CONFIG!$E18+CONFIG!$F18)),0)*CONFIG!$H18)*CONFIG!$D18</f>
        <v>0</v>
      </c>
      <c r="AL13" s="235">
        <f>((CONFIG!$G18*Commandes!AL13)+IF(ROUND((AL$8-CONFIG!$D$7)/31,0)&gt;=(CONFIG!$E18+CONFIG!$F18),INDEX(Commandes!$D13:$BK13,,COLUMN(AL$8)-COLUMN($D$8)+1-(CONFIG!$E18+CONFIG!$F18)),0)*CONFIG!$H18)*CONFIG!$D18</f>
        <v>0</v>
      </c>
      <c r="AM13" s="235">
        <f>((CONFIG!$G18*Commandes!AM13)+IF(ROUND((AM$8-CONFIG!$D$7)/31,0)&gt;=(CONFIG!$E18+CONFIG!$F18),INDEX(Commandes!$D13:$BK13,,COLUMN(AM$8)-COLUMN($D$8)+1-(CONFIG!$E18+CONFIG!$F18)),0)*CONFIG!$H18)*CONFIG!$D18</f>
        <v>0</v>
      </c>
      <c r="AN13" s="235">
        <f>((CONFIG!$G18*Commandes!AN13)+IF(ROUND((AN$8-CONFIG!$D$7)/31,0)&gt;=(CONFIG!$E18+CONFIG!$F18),INDEX(Commandes!$D13:$BK13,,COLUMN(AN$8)-COLUMN($D$8)+1-(CONFIG!$E18+CONFIG!$F18)),0)*CONFIG!$H18)*CONFIG!$D18</f>
        <v>0</v>
      </c>
      <c r="AO13" s="235">
        <f>((CONFIG!$G18*Commandes!AO13)+IF(ROUND((AO$8-CONFIG!$D$7)/31,0)&gt;=(CONFIG!$E18+CONFIG!$F18),INDEX(Commandes!$D13:$BK13,,COLUMN(AO$8)-COLUMN($D$8)+1-(CONFIG!$E18+CONFIG!$F18)),0)*CONFIG!$H18)*CONFIG!$D18</f>
        <v>0</v>
      </c>
      <c r="AP13" s="235">
        <f>((CONFIG!$G18*Commandes!AP13)+IF(ROUND((AP$8-CONFIG!$D$7)/31,0)&gt;=(CONFIG!$E18+CONFIG!$F18),INDEX(Commandes!$D13:$BK13,,COLUMN(AP$8)-COLUMN($D$8)+1-(CONFIG!$E18+CONFIG!$F18)),0)*CONFIG!$H18)*CONFIG!$D18</f>
        <v>0</v>
      </c>
      <c r="AQ13" s="235">
        <f>((CONFIG!$G18*Commandes!AQ13)+IF(ROUND((AQ$8-CONFIG!$D$7)/31,0)&gt;=(CONFIG!$E18+CONFIG!$F18),INDEX(Commandes!$D13:$BK13,,COLUMN(AQ$8)-COLUMN($D$8)+1-(CONFIG!$E18+CONFIG!$F18)),0)*CONFIG!$H18)*CONFIG!$D18</f>
        <v>0</v>
      </c>
      <c r="AR13" s="235">
        <f>((CONFIG!$G18*Commandes!AR13)+IF(ROUND((AR$8-CONFIG!$D$7)/31,0)&gt;=(CONFIG!$E18+CONFIG!$F18),INDEX(Commandes!$D13:$BK13,,COLUMN(AR$8)-COLUMN($D$8)+1-(CONFIG!$E18+CONFIG!$F18)),0)*CONFIG!$H18)*CONFIG!$D18</f>
        <v>0</v>
      </c>
      <c r="AS13" s="235">
        <f>((CONFIG!$G18*Commandes!AS13)+IF(ROUND((AS$8-CONFIG!$D$7)/31,0)&gt;=(CONFIG!$E18+CONFIG!$F18),INDEX(Commandes!$D13:$BK13,,COLUMN(AS$8)-COLUMN($D$8)+1-(CONFIG!$E18+CONFIG!$F18)),0)*CONFIG!$H18)*CONFIG!$D18</f>
        <v>0</v>
      </c>
      <c r="AT13" s="235">
        <f>((CONFIG!$G18*Commandes!AT13)+IF(ROUND((AT$8-CONFIG!$D$7)/31,0)&gt;=(CONFIG!$E18+CONFIG!$F18),INDEX(Commandes!$D13:$BK13,,COLUMN(AT$8)-COLUMN($D$8)+1-(CONFIG!$E18+CONFIG!$F18)),0)*CONFIG!$H18)*CONFIG!$D18</f>
        <v>0</v>
      </c>
      <c r="AU13" s="235">
        <f>((CONFIG!$G18*Commandes!AU13)+IF(ROUND((AU$8-CONFIG!$D$7)/31,0)&gt;=(CONFIG!$E18+CONFIG!$F18),INDEX(Commandes!$D13:$BK13,,COLUMN(AU$8)-COLUMN($D$8)+1-(CONFIG!$E18+CONFIG!$F18)),0)*CONFIG!$H18)*CONFIG!$D18</f>
        <v>0</v>
      </c>
      <c r="AV13" s="235">
        <f>((CONFIG!$G18*Commandes!AV13)+IF(ROUND((AV$8-CONFIG!$D$7)/31,0)&gt;=(CONFIG!$E18+CONFIG!$F18),INDEX(Commandes!$D13:$BK13,,COLUMN(AV$8)-COLUMN($D$8)+1-(CONFIG!$E18+CONFIG!$F18)),0)*CONFIG!$H18)*CONFIG!$D18</f>
        <v>0</v>
      </c>
      <c r="AW13" s="235">
        <f>((CONFIG!$G18*Commandes!AW13)+IF(ROUND((AW$8-CONFIG!$D$7)/31,0)&gt;=(CONFIG!$E18+CONFIG!$F18),INDEX(Commandes!$D13:$BK13,,COLUMN(AW$8)-COLUMN($D$8)+1-(CONFIG!$E18+CONFIG!$F18)),0)*CONFIG!$H18)*CONFIG!$D18</f>
        <v>0</v>
      </c>
      <c r="AX13" s="235">
        <f>((CONFIG!$G18*Commandes!AX13)+IF(ROUND((AX$8-CONFIG!$D$7)/31,0)&gt;=(CONFIG!$E18+CONFIG!$F18),INDEX(Commandes!$D13:$BK13,,COLUMN(AX$8)-COLUMN($D$8)+1-(CONFIG!$E18+CONFIG!$F18)),0)*CONFIG!$H18)*CONFIG!$D18</f>
        <v>0</v>
      </c>
      <c r="AY13" s="235">
        <f>((CONFIG!$G18*Commandes!AY13)+IF(ROUND((AY$8-CONFIG!$D$7)/31,0)&gt;=(CONFIG!$E18+CONFIG!$F18),INDEX(Commandes!$D13:$BK13,,COLUMN(AY$8)-COLUMN($D$8)+1-(CONFIG!$E18+CONFIG!$F18)),0)*CONFIG!$H18)*CONFIG!$D18</f>
        <v>0</v>
      </c>
      <c r="AZ13" s="235">
        <f>((CONFIG!$G18*Commandes!AZ13)+IF(ROUND((AZ$8-CONFIG!$D$7)/31,0)&gt;=(CONFIG!$E18+CONFIG!$F18),INDEX(Commandes!$D13:$BK13,,COLUMN(AZ$8)-COLUMN($D$8)+1-(CONFIG!$E18+CONFIG!$F18)),0)*CONFIG!$H18)*CONFIG!$D18</f>
        <v>0</v>
      </c>
      <c r="BA13" s="235">
        <f>((CONFIG!$G18*Commandes!BA13)+IF(ROUND((BA$8-CONFIG!$D$7)/31,0)&gt;=(CONFIG!$E18+CONFIG!$F18),INDEX(Commandes!$D13:$BK13,,COLUMN(BA$8)-COLUMN($D$8)+1-(CONFIG!$E18+CONFIG!$F18)),0)*CONFIG!$H18)*CONFIG!$D18</f>
        <v>0</v>
      </c>
      <c r="BB13" s="235">
        <f>((CONFIG!$G18*Commandes!BB13)+IF(ROUND((BB$8-CONFIG!$D$7)/31,0)&gt;=(CONFIG!$E18+CONFIG!$F18),INDEX(Commandes!$D13:$BK13,,COLUMN(BB$8)-COLUMN($D$8)+1-(CONFIG!$E18+CONFIG!$F18)),0)*CONFIG!$H18)*CONFIG!$D18</f>
        <v>0</v>
      </c>
      <c r="BC13" s="235">
        <f>((CONFIG!$G18*Commandes!BC13)+IF(ROUND((BC$8-CONFIG!$D$7)/31,0)&gt;=(CONFIG!$E18+CONFIG!$F18),INDEX(Commandes!$D13:$BK13,,COLUMN(BC$8)-COLUMN($D$8)+1-(CONFIG!$E18+CONFIG!$F18)),0)*CONFIG!$H18)*CONFIG!$D18</f>
        <v>0</v>
      </c>
      <c r="BD13" s="235">
        <f>((CONFIG!$G18*Commandes!BD13)+IF(ROUND((BD$8-CONFIG!$D$7)/31,0)&gt;=(CONFIG!$E18+CONFIG!$F18),INDEX(Commandes!$D13:$BK13,,COLUMN(BD$8)-COLUMN($D$8)+1-(CONFIG!$E18+CONFIG!$F18)),0)*CONFIG!$H18)*CONFIG!$D18</f>
        <v>0</v>
      </c>
      <c r="BE13" s="235">
        <f>((CONFIG!$G18*Commandes!BE13)+IF(ROUND((BE$8-CONFIG!$D$7)/31,0)&gt;=(CONFIG!$E18+CONFIG!$F18),INDEX(Commandes!$D13:$BK13,,COLUMN(BE$8)-COLUMN($D$8)+1-(CONFIG!$E18+CONFIG!$F18)),0)*CONFIG!$H18)*CONFIG!$D18</f>
        <v>0</v>
      </c>
      <c r="BF13" s="235">
        <f>((CONFIG!$G18*Commandes!BF13)+IF(ROUND((BF$8-CONFIG!$D$7)/31,0)&gt;=(CONFIG!$E18+CONFIG!$F18),INDEX(Commandes!$D13:$BK13,,COLUMN(BF$8)-COLUMN($D$8)+1-(CONFIG!$E18+CONFIG!$F18)),0)*CONFIG!$H18)*CONFIG!$D18</f>
        <v>0</v>
      </c>
      <c r="BG13" s="235">
        <f>((CONFIG!$G18*Commandes!BG13)+IF(ROUND((BG$8-CONFIG!$D$7)/31,0)&gt;=(CONFIG!$E18+CONFIG!$F18),INDEX(Commandes!$D13:$BK13,,COLUMN(BG$8)-COLUMN($D$8)+1-(CONFIG!$E18+CONFIG!$F18)),0)*CONFIG!$H18)*CONFIG!$D18</f>
        <v>0</v>
      </c>
      <c r="BH13" s="235">
        <f>((CONFIG!$G18*Commandes!BH13)+IF(ROUND((BH$8-CONFIG!$D$7)/31,0)&gt;=(CONFIG!$E18+CONFIG!$F18),INDEX(Commandes!$D13:$BK13,,COLUMN(BH$8)-COLUMN($D$8)+1-(CONFIG!$E18+CONFIG!$F18)),0)*CONFIG!$H18)*CONFIG!$D18</f>
        <v>0</v>
      </c>
      <c r="BI13" s="235">
        <f>((CONFIG!$G18*Commandes!BI13)+IF(ROUND((BI$8-CONFIG!$D$7)/31,0)&gt;=(CONFIG!$E18+CONFIG!$F18),INDEX(Commandes!$D13:$BK13,,COLUMN(BI$8)-COLUMN($D$8)+1-(CONFIG!$E18+CONFIG!$F18)),0)*CONFIG!$H18)*CONFIG!$D18</f>
        <v>0</v>
      </c>
      <c r="BJ13" s="235">
        <f>((CONFIG!$G18*Commandes!BJ13)+IF(ROUND((BJ$8-CONFIG!$D$7)/31,0)&gt;=(CONFIG!$E18+CONFIG!$F18),INDEX(Commandes!$D13:$BK13,,COLUMN(BJ$8)-COLUMN($D$8)+1-(CONFIG!$E18+CONFIG!$F18)),0)*CONFIG!$H18)*CONFIG!$D18</f>
        <v>0</v>
      </c>
      <c r="BK13" s="235">
        <f>((CONFIG!$G18*Commandes!BK13)+IF(ROUND((BK$8-CONFIG!$D$7)/31,0)&gt;=(CONFIG!$E18+CONFIG!$F18),INDEX(Commandes!$D13:$BK13,,COLUMN(BK$8)-COLUMN($D$8)+1-(CONFIG!$E18+CONFIG!$F18)),0)*CONFIG!$H18)*CONFIG!$D18</f>
        <v>0</v>
      </c>
      <c r="BL13" s="96"/>
    </row>
    <row r="14" spans="2:64">
      <c r="B14" s="90"/>
      <c r="C14" s="224">
        <f>CONFIG!$C$19</f>
        <v>0</v>
      </c>
      <c r="D14" s="235">
        <f>((CONFIG!$G19*Commandes!D14)+IF(ROUND((D$8-CONFIG!$D$7)/31,0)&gt;=(CONFIG!$E19+CONFIG!$F19),INDEX(Commandes!$D14:$BK14,,COLUMN(D$8)-COLUMN($D$8)+1-(CONFIG!$E19+CONFIG!$F19)),0)*CONFIG!$H19)*CONFIG!$D19</f>
        <v>0</v>
      </c>
      <c r="E14" s="235">
        <f>((CONFIG!$G19*Commandes!E14)+IF(ROUND((E$8-CONFIG!$D$7)/31,0)&gt;=(CONFIG!$E19+CONFIG!$F19),INDEX(Commandes!$D14:$BK14,,COLUMN(E$8)-COLUMN($D$8)+1-(CONFIG!$E19+CONFIG!$F19)),0)*CONFIG!$H19)*CONFIG!$D19</f>
        <v>0</v>
      </c>
      <c r="F14" s="235">
        <f>((CONFIG!$G19*Commandes!F14)+IF(ROUND((F$8-CONFIG!$D$7)/31,0)&gt;=(CONFIG!$E19+CONFIG!$F19),INDEX(Commandes!$D14:$BK14,,COLUMN(F$8)-COLUMN($D$8)+1-(CONFIG!$E19+CONFIG!$F19)),0)*CONFIG!$H19)*CONFIG!$D19</f>
        <v>0</v>
      </c>
      <c r="G14" s="235">
        <f>((CONFIG!$G19*Commandes!G14)+IF(ROUND((G$8-CONFIG!$D$7)/31,0)&gt;=(CONFIG!$E19+CONFIG!$F19),INDEX(Commandes!$D14:$BK14,,COLUMN(G$8)-COLUMN($D$8)+1-(CONFIG!$E19+CONFIG!$F19)),0)*CONFIG!$H19)*CONFIG!$D19</f>
        <v>0</v>
      </c>
      <c r="H14" s="235">
        <f>((CONFIG!$G19*Commandes!H14)+IF(ROUND((H$8-CONFIG!$D$7)/31,0)&gt;=(CONFIG!$E19+CONFIG!$F19),INDEX(Commandes!$D14:$BK14,,COLUMN(H$8)-COLUMN($D$8)+1-(CONFIG!$E19+CONFIG!$F19)),0)*CONFIG!$H19)*CONFIG!$D19</f>
        <v>0</v>
      </c>
      <c r="I14" s="235">
        <f>((CONFIG!$G19*Commandes!I14)+IF(ROUND((I$8-CONFIG!$D$7)/31,0)&gt;=(CONFIG!$E19+CONFIG!$F19),INDEX(Commandes!$D14:$BK14,,COLUMN(I$8)-COLUMN($D$8)+1-(CONFIG!$E19+CONFIG!$F19)),0)*CONFIG!$H19)*CONFIG!$D19</f>
        <v>0</v>
      </c>
      <c r="J14" s="235">
        <f>((CONFIG!$G19*Commandes!J14)+IF(ROUND((J$8-CONFIG!$D$7)/31,0)&gt;=(CONFIG!$E19+CONFIG!$F19),INDEX(Commandes!$D14:$BK14,,COLUMN(J$8)-COLUMN($D$8)+1-(CONFIG!$E19+CONFIG!$F19)),0)*CONFIG!$H19)*CONFIG!$D19</f>
        <v>0</v>
      </c>
      <c r="K14" s="235">
        <f>((CONFIG!$G19*Commandes!K14)+IF(ROUND((K$8-CONFIG!$D$7)/31,0)&gt;=(CONFIG!$E19+CONFIG!$F19),INDEX(Commandes!$D14:$BK14,,COLUMN(K$8)-COLUMN($D$8)+1-(CONFIG!$E19+CONFIG!$F19)),0)*CONFIG!$H19)*CONFIG!$D19</f>
        <v>0</v>
      </c>
      <c r="L14" s="235">
        <f>((CONFIG!$G19*Commandes!L14)+IF(ROUND((L$8-CONFIG!$D$7)/31,0)&gt;=(CONFIG!$E19+CONFIG!$F19),INDEX(Commandes!$D14:$BK14,,COLUMN(L$8)-COLUMN($D$8)+1-(CONFIG!$E19+CONFIG!$F19)),0)*CONFIG!$H19)*CONFIG!$D19</f>
        <v>0</v>
      </c>
      <c r="M14" s="235">
        <f>((CONFIG!$G19*Commandes!M14)+IF(ROUND((M$8-CONFIG!$D$7)/31,0)&gt;=(CONFIG!$E19+CONFIG!$F19),INDEX(Commandes!$D14:$BK14,,COLUMN(M$8)-COLUMN($D$8)+1-(CONFIG!$E19+CONFIG!$F19)),0)*CONFIG!$H19)*CONFIG!$D19</f>
        <v>0</v>
      </c>
      <c r="N14" s="235">
        <f>((CONFIG!$G19*Commandes!N14)+IF(ROUND((N$8-CONFIG!$D$7)/31,0)&gt;=(CONFIG!$E19+CONFIG!$F19),INDEX(Commandes!$D14:$BK14,,COLUMN(N$8)-COLUMN($D$8)+1-(CONFIG!$E19+CONFIG!$F19)),0)*CONFIG!$H19)*CONFIG!$D19</f>
        <v>0</v>
      </c>
      <c r="O14" s="235">
        <f>((CONFIG!$G19*Commandes!O14)+IF(ROUND((O$8-CONFIG!$D$7)/31,0)&gt;=(CONFIG!$E19+CONFIG!$F19),INDEX(Commandes!$D14:$BK14,,COLUMN(O$8)-COLUMN($D$8)+1-(CONFIG!$E19+CONFIG!$F19)),0)*CONFIG!$H19)*CONFIG!$D19</f>
        <v>0</v>
      </c>
      <c r="P14" s="235">
        <f>((CONFIG!$G19*Commandes!P14)+IF(ROUND((P$8-CONFIG!$D$7)/31,0)&gt;=(CONFIG!$E19+CONFIG!$F19),INDEX(Commandes!$D14:$BK14,,COLUMN(P$8)-COLUMN($D$8)+1-(CONFIG!$E19+CONFIG!$F19)),0)*CONFIG!$H19)*CONFIG!$D19</f>
        <v>0</v>
      </c>
      <c r="Q14" s="235">
        <f>((CONFIG!$G19*Commandes!Q14)+IF(ROUND((Q$8-CONFIG!$D$7)/31,0)&gt;=(CONFIG!$E19+CONFIG!$F19),INDEX(Commandes!$D14:$BK14,,COLUMN(Q$8)-COLUMN($D$8)+1-(CONFIG!$E19+CONFIG!$F19)),0)*CONFIG!$H19)*CONFIG!$D19</f>
        <v>0</v>
      </c>
      <c r="R14" s="235">
        <f>((CONFIG!$G19*Commandes!R14)+IF(ROUND((R$8-CONFIG!$D$7)/31,0)&gt;=(CONFIG!$E19+CONFIG!$F19),INDEX(Commandes!$D14:$BK14,,COLUMN(R$8)-COLUMN($D$8)+1-(CONFIG!$E19+CONFIG!$F19)),0)*CONFIG!$H19)*CONFIG!$D19</f>
        <v>0</v>
      </c>
      <c r="S14" s="235">
        <f>((CONFIG!$G19*Commandes!S14)+IF(ROUND((S$8-CONFIG!$D$7)/31,0)&gt;=(CONFIG!$E19+CONFIG!$F19),INDEX(Commandes!$D14:$BK14,,COLUMN(S$8)-COLUMN($D$8)+1-(CONFIG!$E19+CONFIG!$F19)),0)*CONFIG!$H19)*CONFIG!$D19</f>
        <v>0</v>
      </c>
      <c r="T14" s="235">
        <f>((CONFIG!$G19*Commandes!T14)+IF(ROUND((T$8-CONFIG!$D$7)/31,0)&gt;=(CONFIG!$E19+CONFIG!$F19),INDEX(Commandes!$D14:$BK14,,COLUMN(T$8)-COLUMN($D$8)+1-(CONFIG!$E19+CONFIG!$F19)),0)*CONFIG!$H19)*CONFIG!$D19</f>
        <v>0</v>
      </c>
      <c r="U14" s="235">
        <f>((CONFIG!$G19*Commandes!U14)+IF(ROUND((U$8-CONFIG!$D$7)/31,0)&gt;=(CONFIG!$E19+CONFIG!$F19),INDEX(Commandes!$D14:$BK14,,COLUMN(U$8)-COLUMN($D$8)+1-(CONFIG!$E19+CONFIG!$F19)),0)*CONFIG!$H19)*CONFIG!$D19</f>
        <v>0</v>
      </c>
      <c r="V14" s="235">
        <f>((CONFIG!$G19*Commandes!V14)+IF(ROUND((V$8-CONFIG!$D$7)/31,0)&gt;=(CONFIG!$E19+CONFIG!$F19),INDEX(Commandes!$D14:$BK14,,COLUMN(V$8)-COLUMN($D$8)+1-(CONFIG!$E19+CONFIG!$F19)),0)*CONFIG!$H19)*CONFIG!$D19</f>
        <v>0</v>
      </c>
      <c r="W14" s="235">
        <f>((CONFIG!$G19*Commandes!W14)+IF(ROUND((W$8-CONFIG!$D$7)/31,0)&gt;=(CONFIG!$E19+CONFIG!$F19),INDEX(Commandes!$D14:$BK14,,COLUMN(W$8)-COLUMN($D$8)+1-(CONFIG!$E19+CONFIG!$F19)),0)*CONFIG!$H19)*CONFIG!$D19</f>
        <v>0</v>
      </c>
      <c r="X14" s="235">
        <f>((CONFIG!$G19*Commandes!X14)+IF(ROUND((X$8-CONFIG!$D$7)/31,0)&gt;=(CONFIG!$E19+CONFIG!$F19),INDEX(Commandes!$D14:$BK14,,COLUMN(X$8)-COLUMN($D$8)+1-(CONFIG!$E19+CONFIG!$F19)),0)*CONFIG!$H19)*CONFIG!$D19</f>
        <v>0</v>
      </c>
      <c r="Y14" s="235">
        <f>((CONFIG!$G19*Commandes!Y14)+IF(ROUND((Y$8-CONFIG!$D$7)/31,0)&gt;=(CONFIG!$E19+CONFIG!$F19),INDEX(Commandes!$D14:$BK14,,COLUMN(Y$8)-COLUMN($D$8)+1-(CONFIG!$E19+CONFIG!$F19)),0)*CONFIG!$H19)*CONFIG!$D19</f>
        <v>0</v>
      </c>
      <c r="Z14" s="235">
        <f>((CONFIG!$G19*Commandes!Z14)+IF(ROUND((Z$8-CONFIG!$D$7)/31,0)&gt;=(CONFIG!$E19+CONFIG!$F19),INDEX(Commandes!$D14:$BK14,,COLUMN(Z$8)-COLUMN($D$8)+1-(CONFIG!$E19+CONFIG!$F19)),0)*CONFIG!$H19)*CONFIG!$D19</f>
        <v>0</v>
      </c>
      <c r="AA14" s="235">
        <f>((CONFIG!$G19*Commandes!AA14)+IF(ROUND((AA$8-CONFIG!$D$7)/31,0)&gt;=(CONFIG!$E19+CONFIG!$F19),INDEX(Commandes!$D14:$BK14,,COLUMN(AA$8)-COLUMN($D$8)+1-(CONFIG!$E19+CONFIG!$F19)),0)*CONFIG!$H19)*CONFIG!$D19</f>
        <v>0</v>
      </c>
      <c r="AB14" s="235">
        <f>((CONFIG!$G19*Commandes!AB14)+IF(ROUND((AB$8-CONFIG!$D$7)/31,0)&gt;=(CONFIG!$E19+CONFIG!$F19),INDEX(Commandes!$D14:$BK14,,COLUMN(AB$8)-COLUMN($D$8)+1-(CONFIG!$E19+CONFIG!$F19)),0)*CONFIG!$H19)*CONFIG!$D19</f>
        <v>0</v>
      </c>
      <c r="AC14" s="235">
        <f>((CONFIG!$G19*Commandes!AC14)+IF(ROUND((AC$8-CONFIG!$D$7)/31,0)&gt;=(CONFIG!$E19+CONFIG!$F19),INDEX(Commandes!$D14:$BK14,,COLUMN(AC$8)-COLUMN($D$8)+1-(CONFIG!$E19+CONFIG!$F19)),0)*CONFIG!$H19)*CONFIG!$D19</f>
        <v>0</v>
      </c>
      <c r="AD14" s="235">
        <f>((CONFIG!$G19*Commandes!AD14)+IF(ROUND((AD$8-CONFIG!$D$7)/31,0)&gt;=(CONFIG!$E19+CONFIG!$F19),INDEX(Commandes!$D14:$BK14,,COLUMN(AD$8)-COLUMN($D$8)+1-(CONFIG!$E19+CONFIG!$F19)),0)*CONFIG!$H19)*CONFIG!$D19</f>
        <v>0</v>
      </c>
      <c r="AE14" s="235">
        <f>((CONFIG!$G19*Commandes!AE14)+IF(ROUND((AE$8-CONFIG!$D$7)/31,0)&gt;=(CONFIG!$E19+CONFIG!$F19),INDEX(Commandes!$D14:$BK14,,COLUMN(AE$8)-COLUMN($D$8)+1-(CONFIG!$E19+CONFIG!$F19)),0)*CONFIG!$H19)*CONFIG!$D19</f>
        <v>0</v>
      </c>
      <c r="AF14" s="235">
        <f>((CONFIG!$G19*Commandes!AF14)+IF(ROUND((AF$8-CONFIG!$D$7)/31,0)&gt;=(CONFIG!$E19+CONFIG!$F19),INDEX(Commandes!$D14:$BK14,,COLUMN(AF$8)-COLUMN($D$8)+1-(CONFIG!$E19+CONFIG!$F19)),0)*CONFIG!$H19)*CONFIG!$D19</f>
        <v>0</v>
      </c>
      <c r="AG14" s="235">
        <f>((CONFIG!$G19*Commandes!AG14)+IF(ROUND((AG$8-CONFIG!$D$7)/31,0)&gt;=(CONFIG!$E19+CONFIG!$F19),INDEX(Commandes!$D14:$BK14,,COLUMN(AG$8)-COLUMN($D$8)+1-(CONFIG!$E19+CONFIG!$F19)),0)*CONFIG!$H19)*CONFIG!$D19</f>
        <v>0</v>
      </c>
      <c r="AH14" s="235">
        <f>((CONFIG!$G19*Commandes!AH14)+IF(ROUND((AH$8-CONFIG!$D$7)/31,0)&gt;=(CONFIG!$E19+CONFIG!$F19),INDEX(Commandes!$D14:$BK14,,COLUMN(AH$8)-COLUMN($D$8)+1-(CONFIG!$E19+CONFIG!$F19)),0)*CONFIG!$H19)*CONFIG!$D19</f>
        <v>0</v>
      </c>
      <c r="AI14" s="235">
        <f>((CONFIG!$G19*Commandes!AI14)+IF(ROUND((AI$8-CONFIG!$D$7)/31,0)&gt;=(CONFIG!$E19+CONFIG!$F19),INDEX(Commandes!$D14:$BK14,,COLUMN(AI$8)-COLUMN($D$8)+1-(CONFIG!$E19+CONFIG!$F19)),0)*CONFIG!$H19)*CONFIG!$D19</f>
        <v>0</v>
      </c>
      <c r="AJ14" s="235">
        <f>((CONFIG!$G19*Commandes!AJ14)+IF(ROUND((AJ$8-CONFIG!$D$7)/31,0)&gt;=(CONFIG!$E19+CONFIG!$F19),INDEX(Commandes!$D14:$BK14,,COLUMN(AJ$8)-COLUMN($D$8)+1-(CONFIG!$E19+CONFIG!$F19)),0)*CONFIG!$H19)*CONFIG!$D19</f>
        <v>0</v>
      </c>
      <c r="AK14" s="235">
        <f>((CONFIG!$G19*Commandes!AK14)+IF(ROUND((AK$8-CONFIG!$D$7)/31,0)&gt;=(CONFIG!$E19+CONFIG!$F19),INDEX(Commandes!$D14:$BK14,,COLUMN(AK$8)-COLUMN($D$8)+1-(CONFIG!$E19+CONFIG!$F19)),0)*CONFIG!$H19)*CONFIG!$D19</f>
        <v>0</v>
      </c>
      <c r="AL14" s="235">
        <f>((CONFIG!$G19*Commandes!AL14)+IF(ROUND((AL$8-CONFIG!$D$7)/31,0)&gt;=(CONFIG!$E19+CONFIG!$F19),INDEX(Commandes!$D14:$BK14,,COLUMN(AL$8)-COLUMN($D$8)+1-(CONFIG!$E19+CONFIG!$F19)),0)*CONFIG!$H19)*CONFIG!$D19</f>
        <v>0</v>
      </c>
      <c r="AM14" s="235">
        <f>((CONFIG!$G19*Commandes!AM14)+IF(ROUND((AM$8-CONFIG!$D$7)/31,0)&gt;=(CONFIG!$E19+CONFIG!$F19),INDEX(Commandes!$D14:$BK14,,COLUMN(AM$8)-COLUMN($D$8)+1-(CONFIG!$E19+CONFIG!$F19)),0)*CONFIG!$H19)*CONFIG!$D19</f>
        <v>0</v>
      </c>
      <c r="AN14" s="235">
        <f>((CONFIG!$G19*Commandes!AN14)+IF(ROUND((AN$8-CONFIG!$D$7)/31,0)&gt;=(CONFIG!$E19+CONFIG!$F19),INDEX(Commandes!$D14:$BK14,,COLUMN(AN$8)-COLUMN($D$8)+1-(CONFIG!$E19+CONFIG!$F19)),0)*CONFIG!$H19)*CONFIG!$D19</f>
        <v>0</v>
      </c>
      <c r="AO14" s="235">
        <f>((CONFIG!$G19*Commandes!AO14)+IF(ROUND((AO$8-CONFIG!$D$7)/31,0)&gt;=(CONFIG!$E19+CONFIG!$F19),INDEX(Commandes!$D14:$BK14,,COLUMN(AO$8)-COLUMN($D$8)+1-(CONFIG!$E19+CONFIG!$F19)),0)*CONFIG!$H19)*CONFIG!$D19</f>
        <v>0</v>
      </c>
      <c r="AP14" s="235">
        <f>((CONFIG!$G19*Commandes!AP14)+IF(ROUND((AP$8-CONFIG!$D$7)/31,0)&gt;=(CONFIG!$E19+CONFIG!$F19),INDEX(Commandes!$D14:$BK14,,COLUMN(AP$8)-COLUMN($D$8)+1-(CONFIG!$E19+CONFIG!$F19)),0)*CONFIG!$H19)*CONFIG!$D19</f>
        <v>0</v>
      </c>
      <c r="AQ14" s="235">
        <f>((CONFIG!$G19*Commandes!AQ14)+IF(ROUND((AQ$8-CONFIG!$D$7)/31,0)&gt;=(CONFIG!$E19+CONFIG!$F19),INDEX(Commandes!$D14:$BK14,,COLUMN(AQ$8)-COLUMN($D$8)+1-(CONFIG!$E19+CONFIG!$F19)),0)*CONFIG!$H19)*CONFIG!$D19</f>
        <v>0</v>
      </c>
      <c r="AR14" s="235">
        <f>((CONFIG!$G19*Commandes!AR14)+IF(ROUND((AR$8-CONFIG!$D$7)/31,0)&gt;=(CONFIG!$E19+CONFIG!$F19),INDEX(Commandes!$D14:$BK14,,COLUMN(AR$8)-COLUMN($D$8)+1-(CONFIG!$E19+CONFIG!$F19)),0)*CONFIG!$H19)*CONFIG!$D19</f>
        <v>0</v>
      </c>
      <c r="AS14" s="235">
        <f>((CONFIG!$G19*Commandes!AS14)+IF(ROUND((AS$8-CONFIG!$D$7)/31,0)&gt;=(CONFIG!$E19+CONFIG!$F19),INDEX(Commandes!$D14:$BK14,,COLUMN(AS$8)-COLUMN($D$8)+1-(CONFIG!$E19+CONFIG!$F19)),0)*CONFIG!$H19)*CONFIG!$D19</f>
        <v>0</v>
      </c>
      <c r="AT14" s="235">
        <f>((CONFIG!$G19*Commandes!AT14)+IF(ROUND((AT$8-CONFIG!$D$7)/31,0)&gt;=(CONFIG!$E19+CONFIG!$F19),INDEX(Commandes!$D14:$BK14,,COLUMN(AT$8)-COLUMN($D$8)+1-(CONFIG!$E19+CONFIG!$F19)),0)*CONFIG!$H19)*CONFIG!$D19</f>
        <v>0</v>
      </c>
      <c r="AU14" s="235">
        <f>((CONFIG!$G19*Commandes!AU14)+IF(ROUND((AU$8-CONFIG!$D$7)/31,0)&gt;=(CONFIG!$E19+CONFIG!$F19),INDEX(Commandes!$D14:$BK14,,COLUMN(AU$8)-COLUMN($D$8)+1-(CONFIG!$E19+CONFIG!$F19)),0)*CONFIG!$H19)*CONFIG!$D19</f>
        <v>0</v>
      </c>
      <c r="AV14" s="235">
        <f>((CONFIG!$G19*Commandes!AV14)+IF(ROUND((AV$8-CONFIG!$D$7)/31,0)&gt;=(CONFIG!$E19+CONFIG!$F19),INDEX(Commandes!$D14:$BK14,,COLUMN(AV$8)-COLUMN($D$8)+1-(CONFIG!$E19+CONFIG!$F19)),0)*CONFIG!$H19)*CONFIG!$D19</f>
        <v>0</v>
      </c>
      <c r="AW14" s="235">
        <f>((CONFIG!$G19*Commandes!AW14)+IF(ROUND((AW$8-CONFIG!$D$7)/31,0)&gt;=(CONFIG!$E19+CONFIG!$F19),INDEX(Commandes!$D14:$BK14,,COLUMN(AW$8)-COLUMN($D$8)+1-(CONFIG!$E19+CONFIG!$F19)),0)*CONFIG!$H19)*CONFIG!$D19</f>
        <v>0</v>
      </c>
      <c r="AX14" s="235">
        <f>((CONFIG!$G19*Commandes!AX14)+IF(ROUND((AX$8-CONFIG!$D$7)/31,0)&gt;=(CONFIG!$E19+CONFIG!$F19),INDEX(Commandes!$D14:$BK14,,COLUMN(AX$8)-COLUMN($D$8)+1-(CONFIG!$E19+CONFIG!$F19)),0)*CONFIG!$H19)*CONFIG!$D19</f>
        <v>0</v>
      </c>
      <c r="AY14" s="235">
        <f>((CONFIG!$G19*Commandes!AY14)+IF(ROUND((AY$8-CONFIG!$D$7)/31,0)&gt;=(CONFIG!$E19+CONFIG!$F19),INDEX(Commandes!$D14:$BK14,,COLUMN(AY$8)-COLUMN($D$8)+1-(CONFIG!$E19+CONFIG!$F19)),0)*CONFIG!$H19)*CONFIG!$D19</f>
        <v>0</v>
      </c>
      <c r="AZ14" s="235">
        <f>((CONFIG!$G19*Commandes!AZ14)+IF(ROUND((AZ$8-CONFIG!$D$7)/31,0)&gt;=(CONFIG!$E19+CONFIG!$F19),INDEX(Commandes!$D14:$BK14,,COLUMN(AZ$8)-COLUMN($D$8)+1-(CONFIG!$E19+CONFIG!$F19)),0)*CONFIG!$H19)*CONFIG!$D19</f>
        <v>0</v>
      </c>
      <c r="BA14" s="235">
        <f>((CONFIG!$G19*Commandes!BA14)+IF(ROUND((BA$8-CONFIG!$D$7)/31,0)&gt;=(CONFIG!$E19+CONFIG!$F19),INDEX(Commandes!$D14:$BK14,,COLUMN(BA$8)-COLUMN($D$8)+1-(CONFIG!$E19+CONFIG!$F19)),0)*CONFIG!$H19)*CONFIG!$D19</f>
        <v>0</v>
      </c>
      <c r="BB14" s="235">
        <f>((CONFIG!$G19*Commandes!BB14)+IF(ROUND((BB$8-CONFIG!$D$7)/31,0)&gt;=(CONFIG!$E19+CONFIG!$F19),INDEX(Commandes!$D14:$BK14,,COLUMN(BB$8)-COLUMN($D$8)+1-(CONFIG!$E19+CONFIG!$F19)),0)*CONFIG!$H19)*CONFIG!$D19</f>
        <v>0</v>
      </c>
      <c r="BC14" s="235">
        <f>((CONFIG!$G19*Commandes!BC14)+IF(ROUND((BC$8-CONFIG!$D$7)/31,0)&gt;=(CONFIG!$E19+CONFIG!$F19),INDEX(Commandes!$D14:$BK14,,COLUMN(BC$8)-COLUMN($D$8)+1-(CONFIG!$E19+CONFIG!$F19)),0)*CONFIG!$H19)*CONFIG!$D19</f>
        <v>0</v>
      </c>
      <c r="BD14" s="235">
        <f>((CONFIG!$G19*Commandes!BD14)+IF(ROUND((BD$8-CONFIG!$D$7)/31,0)&gt;=(CONFIG!$E19+CONFIG!$F19),INDEX(Commandes!$D14:$BK14,,COLUMN(BD$8)-COLUMN($D$8)+1-(CONFIG!$E19+CONFIG!$F19)),0)*CONFIG!$H19)*CONFIG!$D19</f>
        <v>0</v>
      </c>
      <c r="BE14" s="235">
        <f>((CONFIG!$G19*Commandes!BE14)+IF(ROUND((BE$8-CONFIG!$D$7)/31,0)&gt;=(CONFIG!$E19+CONFIG!$F19),INDEX(Commandes!$D14:$BK14,,COLUMN(BE$8)-COLUMN($D$8)+1-(CONFIG!$E19+CONFIG!$F19)),0)*CONFIG!$H19)*CONFIG!$D19</f>
        <v>0</v>
      </c>
      <c r="BF14" s="235">
        <f>((CONFIG!$G19*Commandes!BF14)+IF(ROUND((BF$8-CONFIG!$D$7)/31,0)&gt;=(CONFIG!$E19+CONFIG!$F19),INDEX(Commandes!$D14:$BK14,,COLUMN(BF$8)-COLUMN($D$8)+1-(CONFIG!$E19+CONFIG!$F19)),0)*CONFIG!$H19)*CONFIG!$D19</f>
        <v>0</v>
      </c>
      <c r="BG14" s="235">
        <f>((CONFIG!$G19*Commandes!BG14)+IF(ROUND((BG$8-CONFIG!$D$7)/31,0)&gt;=(CONFIG!$E19+CONFIG!$F19),INDEX(Commandes!$D14:$BK14,,COLUMN(BG$8)-COLUMN($D$8)+1-(CONFIG!$E19+CONFIG!$F19)),0)*CONFIG!$H19)*CONFIG!$D19</f>
        <v>0</v>
      </c>
      <c r="BH14" s="235">
        <f>((CONFIG!$G19*Commandes!BH14)+IF(ROUND((BH$8-CONFIG!$D$7)/31,0)&gt;=(CONFIG!$E19+CONFIG!$F19),INDEX(Commandes!$D14:$BK14,,COLUMN(BH$8)-COLUMN($D$8)+1-(CONFIG!$E19+CONFIG!$F19)),0)*CONFIG!$H19)*CONFIG!$D19</f>
        <v>0</v>
      </c>
      <c r="BI14" s="235">
        <f>((CONFIG!$G19*Commandes!BI14)+IF(ROUND((BI$8-CONFIG!$D$7)/31,0)&gt;=(CONFIG!$E19+CONFIG!$F19),INDEX(Commandes!$D14:$BK14,,COLUMN(BI$8)-COLUMN($D$8)+1-(CONFIG!$E19+CONFIG!$F19)),0)*CONFIG!$H19)*CONFIG!$D19</f>
        <v>0</v>
      </c>
      <c r="BJ14" s="235">
        <f>((CONFIG!$G19*Commandes!BJ14)+IF(ROUND((BJ$8-CONFIG!$D$7)/31,0)&gt;=(CONFIG!$E19+CONFIG!$F19),INDEX(Commandes!$D14:$BK14,,COLUMN(BJ$8)-COLUMN($D$8)+1-(CONFIG!$E19+CONFIG!$F19)),0)*CONFIG!$H19)*CONFIG!$D19</f>
        <v>0</v>
      </c>
      <c r="BK14" s="235">
        <f>((CONFIG!$G19*Commandes!BK14)+IF(ROUND((BK$8-CONFIG!$D$7)/31,0)&gt;=(CONFIG!$E19+CONFIG!$F19),INDEX(Commandes!$D14:$BK14,,COLUMN(BK$8)-COLUMN($D$8)+1-(CONFIG!$E19+CONFIG!$F19)),0)*CONFIG!$H19)*CONFIG!$D19</f>
        <v>0</v>
      </c>
      <c r="BL14" s="96"/>
    </row>
    <row r="15" spans="2:64">
      <c r="B15" s="90"/>
      <c r="C15" s="224">
        <f>CONFIG!$C$20</f>
        <v>0</v>
      </c>
      <c r="D15" s="235">
        <f>((CONFIG!$G20*Commandes!D15)+IF(ROUND((D$8-CONFIG!$D$7)/31,0)&gt;=(CONFIG!$E20+CONFIG!$F20),INDEX(Commandes!$D15:$BK15,,COLUMN(D$8)-COLUMN($D$8)+1-(CONFIG!$E20+CONFIG!$F20)),0)*CONFIG!$H20)*CONFIG!$D20</f>
        <v>0</v>
      </c>
      <c r="E15" s="235">
        <f>((CONFIG!$G20*Commandes!E15)+IF(ROUND((E$8-CONFIG!$D$7)/31,0)&gt;=(CONFIG!$E20+CONFIG!$F20),INDEX(Commandes!$D15:$BK15,,COLUMN(E$8)-COLUMN($D$8)+1-(CONFIG!$E20+CONFIG!$F20)),0)*CONFIG!$H20)*CONFIG!$D20</f>
        <v>0</v>
      </c>
      <c r="F15" s="235">
        <f>((CONFIG!$G20*Commandes!F15)+IF(ROUND((F$8-CONFIG!$D$7)/31,0)&gt;=(CONFIG!$E20+CONFIG!$F20),INDEX(Commandes!$D15:$BK15,,COLUMN(F$8)-COLUMN($D$8)+1-(CONFIG!$E20+CONFIG!$F20)),0)*CONFIG!$H20)*CONFIG!$D20</f>
        <v>0</v>
      </c>
      <c r="G15" s="235">
        <f>((CONFIG!$G20*Commandes!G15)+IF(ROUND((G$8-CONFIG!$D$7)/31,0)&gt;=(CONFIG!$E20+CONFIG!$F20),INDEX(Commandes!$D15:$BK15,,COLUMN(G$8)-COLUMN($D$8)+1-(CONFIG!$E20+CONFIG!$F20)),0)*CONFIG!$H20)*CONFIG!$D20</f>
        <v>0</v>
      </c>
      <c r="H15" s="235">
        <f>((CONFIG!$G20*Commandes!H15)+IF(ROUND((H$8-CONFIG!$D$7)/31,0)&gt;=(CONFIG!$E20+CONFIG!$F20),INDEX(Commandes!$D15:$BK15,,COLUMN(H$8)-COLUMN($D$8)+1-(CONFIG!$E20+CONFIG!$F20)),0)*CONFIG!$H20)*CONFIG!$D20</f>
        <v>0</v>
      </c>
      <c r="I15" s="235">
        <f>((CONFIG!$G20*Commandes!I15)+IF(ROUND((I$8-CONFIG!$D$7)/31,0)&gt;=(CONFIG!$E20+CONFIG!$F20),INDEX(Commandes!$D15:$BK15,,COLUMN(I$8)-COLUMN($D$8)+1-(CONFIG!$E20+CONFIG!$F20)),0)*CONFIG!$H20)*CONFIG!$D20</f>
        <v>0</v>
      </c>
      <c r="J15" s="235">
        <f>((CONFIG!$G20*Commandes!J15)+IF(ROUND((J$8-CONFIG!$D$7)/31,0)&gt;=(CONFIG!$E20+CONFIG!$F20),INDEX(Commandes!$D15:$BK15,,COLUMN(J$8)-COLUMN($D$8)+1-(CONFIG!$E20+CONFIG!$F20)),0)*CONFIG!$H20)*CONFIG!$D20</f>
        <v>0</v>
      </c>
      <c r="K15" s="235">
        <f>((CONFIG!$G20*Commandes!K15)+IF(ROUND((K$8-CONFIG!$D$7)/31,0)&gt;=(CONFIG!$E20+CONFIG!$F20),INDEX(Commandes!$D15:$BK15,,COLUMN(K$8)-COLUMN($D$8)+1-(CONFIG!$E20+CONFIG!$F20)),0)*CONFIG!$H20)*CONFIG!$D20</f>
        <v>0</v>
      </c>
      <c r="L15" s="235">
        <f>((CONFIG!$G20*Commandes!L15)+IF(ROUND((L$8-CONFIG!$D$7)/31,0)&gt;=(CONFIG!$E20+CONFIG!$F20),INDEX(Commandes!$D15:$BK15,,COLUMN(L$8)-COLUMN($D$8)+1-(CONFIG!$E20+CONFIG!$F20)),0)*CONFIG!$H20)*CONFIG!$D20</f>
        <v>0</v>
      </c>
      <c r="M15" s="235">
        <f>((CONFIG!$G20*Commandes!M15)+IF(ROUND((M$8-CONFIG!$D$7)/31,0)&gt;=(CONFIG!$E20+CONFIG!$F20),INDEX(Commandes!$D15:$BK15,,COLUMN(M$8)-COLUMN($D$8)+1-(CONFIG!$E20+CONFIG!$F20)),0)*CONFIG!$H20)*CONFIG!$D20</f>
        <v>0</v>
      </c>
      <c r="N15" s="235">
        <f>((CONFIG!$G20*Commandes!N15)+IF(ROUND((N$8-CONFIG!$D$7)/31,0)&gt;=(CONFIG!$E20+CONFIG!$F20),INDEX(Commandes!$D15:$BK15,,COLUMN(N$8)-COLUMN($D$8)+1-(CONFIG!$E20+CONFIG!$F20)),0)*CONFIG!$H20)*CONFIG!$D20</f>
        <v>0</v>
      </c>
      <c r="O15" s="235">
        <f>((CONFIG!$G20*Commandes!O15)+IF(ROUND((O$8-CONFIG!$D$7)/31,0)&gt;=(CONFIG!$E20+CONFIG!$F20),INDEX(Commandes!$D15:$BK15,,COLUMN(O$8)-COLUMN($D$8)+1-(CONFIG!$E20+CONFIG!$F20)),0)*CONFIG!$H20)*CONFIG!$D20</f>
        <v>0</v>
      </c>
      <c r="P15" s="235">
        <f>((CONFIG!$G20*Commandes!P15)+IF(ROUND((P$8-CONFIG!$D$7)/31,0)&gt;=(CONFIG!$E20+CONFIG!$F20),INDEX(Commandes!$D15:$BK15,,COLUMN(P$8)-COLUMN($D$8)+1-(CONFIG!$E20+CONFIG!$F20)),0)*CONFIG!$H20)*CONFIG!$D20</f>
        <v>0</v>
      </c>
      <c r="Q15" s="235">
        <f>((CONFIG!$G20*Commandes!Q15)+IF(ROUND((Q$8-CONFIG!$D$7)/31,0)&gt;=(CONFIG!$E20+CONFIG!$F20),INDEX(Commandes!$D15:$BK15,,COLUMN(Q$8)-COLUMN($D$8)+1-(CONFIG!$E20+CONFIG!$F20)),0)*CONFIG!$H20)*CONFIG!$D20</f>
        <v>0</v>
      </c>
      <c r="R15" s="235">
        <f>((CONFIG!$G20*Commandes!R15)+IF(ROUND((R$8-CONFIG!$D$7)/31,0)&gt;=(CONFIG!$E20+CONFIG!$F20),INDEX(Commandes!$D15:$BK15,,COLUMN(R$8)-COLUMN($D$8)+1-(CONFIG!$E20+CONFIG!$F20)),0)*CONFIG!$H20)*CONFIG!$D20</f>
        <v>0</v>
      </c>
      <c r="S15" s="235">
        <f>((CONFIG!$G20*Commandes!S15)+IF(ROUND((S$8-CONFIG!$D$7)/31,0)&gt;=(CONFIG!$E20+CONFIG!$F20),INDEX(Commandes!$D15:$BK15,,COLUMN(S$8)-COLUMN($D$8)+1-(CONFIG!$E20+CONFIG!$F20)),0)*CONFIG!$H20)*CONFIG!$D20</f>
        <v>0</v>
      </c>
      <c r="T15" s="235">
        <f>((CONFIG!$G20*Commandes!T15)+IF(ROUND((T$8-CONFIG!$D$7)/31,0)&gt;=(CONFIG!$E20+CONFIG!$F20),INDEX(Commandes!$D15:$BK15,,COLUMN(T$8)-COLUMN($D$8)+1-(CONFIG!$E20+CONFIG!$F20)),0)*CONFIG!$H20)*CONFIG!$D20</f>
        <v>0</v>
      </c>
      <c r="U15" s="235">
        <f>((CONFIG!$G20*Commandes!U15)+IF(ROUND((U$8-CONFIG!$D$7)/31,0)&gt;=(CONFIG!$E20+CONFIG!$F20),INDEX(Commandes!$D15:$BK15,,COLUMN(U$8)-COLUMN($D$8)+1-(CONFIG!$E20+CONFIG!$F20)),0)*CONFIG!$H20)*CONFIG!$D20</f>
        <v>0</v>
      </c>
      <c r="V15" s="235">
        <f>((CONFIG!$G20*Commandes!V15)+IF(ROUND((V$8-CONFIG!$D$7)/31,0)&gt;=(CONFIG!$E20+CONFIG!$F20),INDEX(Commandes!$D15:$BK15,,COLUMN(V$8)-COLUMN($D$8)+1-(CONFIG!$E20+CONFIG!$F20)),0)*CONFIG!$H20)*CONFIG!$D20</f>
        <v>0</v>
      </c>
      <c r="W15" s="235">
        <f>((CONFIG!$G20*Commandes!W15)+IF(ROUND((W$8-CONFIG!$D$7)/31,0)&gt;=(CONFIG!$E20+CONFIG!$F20),INDEX(Commandes!$D15:$BK15,,COLUMN(W$8)-COLUMN($D$8)+1-(CONFIG!$E20+CONFIG!$F20)),0)*CONFIG!$H20)*CONFIG!$D20</f>
        <v>0</v>
      </c>
      <c r="X15" s="235">
        <f>((CONFIG!$G20*Commandes!X15)+IF(ROUND((X$8-CONFIG!$D$7)/31,0)&gt;=(CONFIG!$E20+CONFIG!$F20),INDEX(Commandes!$D15:$BK15,,COLUMN(X$8)-COLUMN($D$8)+1-(CONFIG!$E20+CONFIG!$F20)),0)*CONFIG!$H20)*CONFIG!$D20</f>
        <v>0</v>
      </c>
      <c r="Y15" s="235">
        <f>((CONFIG!$G20*Commandes!Y15)+IF(ROUND((Y$8-CONFIG!$D$7)/31,0)&gt;=(CONFIG!$E20+CONFIG!$F20),INDEX(Commandes!$D15:$BK15,,COLUMN(Y$8)-COLUMN($D$8)+1-(CONFIG!$E20+CONFIG!$F20)),0)*CONFIG!$H20)*CONFIG!$D20</f>
        <v>0</v>
      </c>
      <c r="Z15" s="235">
        <f>((CONFIG!$G20*Commandes!Z15)+IF(ROUND((Z$8-CONFIG!$D$7)/31,0)&gt;=(CONFIG!$E20+CONFIG!$F20),INDEX(Commandes!$D15:$BK15,,COLUMN(Z$8)-COLUMN($D$8)+1-(CONFIG!$E20+CONFIG!$F20)),0)*CONFIG!$H20)*CONFIG!$D20</f>
        <v>0</v>
      </c>
      <c r="AA15" s="235">
        <f>((CONFIG!$G20*Commandes!AA15)+IF(ROUND((AA$8-CONFIG!$D$7)/31,0)&gt;=(CONFIG!$E20+CONFIG!$F20),INDEX(Commandes!$D15:$BK15,,COLUMN(AA$8)-COLUMN($D$8)+1-(CONFIG!$E20+CONFIG!$F20)),0)*CONFIG!$H20)*CONFIG!$D20</f>
        <v>0</v>
      </c>
      <c r="AB15" s="235">
        <f>((CONFIG!$G20*Commandes!AB15)+IF(ROUND((AB$8-CONFIG!$D$7)/31,0)&gt;=(CONFIG!$E20+CONFIG!$F20),INDEX(Commandes!$D15:$BK15,,COLUMN(AB$8)-COLUMN($D$8)+1-(CONFIG!$E20+CONFIG!$F20)),0)*CONFIG!$H20)*CONFIG!$D20</f>
        <v>0</v>
      </c>
      <c r="AC15" s="235">
        <f>((CONFIG!$G20*Commandes!AC15)+IF(ROUND((AC$8-CONFIG!$D$7)/31,0)&gt;=(CONFIG!$E20+CONFIG!$F20),INDEX(Commandes!$D15:$BK15,,COLUMN(AC$8)-COLUMN($D$8)+1-(CONFIG!$E20+CONFIG!$F20)),0)*CONFIG!$H20)*CONFIG!$D20</f>
        <v>0</v>
      </c>
      <c r="AD15" s="235">
        <f>((CONFIG!$G20*Commandes!AD15)+IF(ROUND((AD$8-CONFIG!$D$7)/31,0)&gt;=(CONFIG!$E20+CONFIG!$F20),INDEX(Commandes!$D15:$BK15,,COLUMN(AD$8)-COLUMN($D$8)+1-(CONFIG!$E20+CONFIG!$F20)),0)*CONFIG!$H20)*CONFIG!$D20</f>
        <v>0</v>
      </c>
      <c r="AE15" s="235">
        <f>((CONFIG!$G20*Commandes!AE15)+IF(ROUND((AE$8-CONFIG!$D$7)/31,0)&gt;=(CONFIG!$E20+CONFIG!$F20),INDEX(Commandes!$D15:$BK15,,COLUMN(AE$8)-COLUMN($D$8)+1-(CONFIG!$E20+CONFIG!$F20)),0)*CONFIG!$H20)*CONFIG!$D20</f>
        <v>0</v>
      </c>
      <c r="AF15" s="235">
        <f>((CONFIG!$G20*Commandes!AF15)+IF(ROUND((AF$8-CONFIG!$D$7)/31,0)&gt;=(CONFIG!$E20+CONFIG!$F20),INDEX(Commandes!$D15:$BK15,,COLUMN(AF$8)-COLUMN($D$8)+1-(CONFIG!$E20+CONFIG!$F20)),0)*CONFIG!$H20)*CONFIG!$D20</f>
        <v>0</v>
      </c>
      <c r="AG15" s="235">
        <f>((CONFIG!$G20*Commandes!AG15)+IF(ROUND((AG$8-CONFIG!$D$7)/31,0)&gt;=(CONFIG!$E20+CONFIG!$F20),INDEX(Commandes!$D15:$BK15,,COLUMN(AG$8)-COLUMN($D$8)+1-(CONFIG!$E20+CONFIG!$F20)),0)*CONFIG!$H20)*CONFIG!$D20</f>
        <v>0</v>
      </c>
      <c r="AH15" s="235">
        <f>((CONFIG!$G20*Commandes!AH15)+IF(ROUND((AH$8-CONFIG!$D$7)/31,0)&gt;=(CONFIG!$E20+CONFIG!$F20),INDEX(Commandes!$D15:$BK15,,COLUMN(AH$8)-COLUMN($D$8)+1-(CONFIG!$E20+CONFIG!$F20)),0)*CONFIG!$H20)*CONFIG!$D20</f>
        <v>0</v>
      </c>
      <c r="AI15" s="235">
        <f>((CONFIG!$G20*Commandes!AI15)+IF(ROUND((AI$8-CONFIG!$D$7)/31,0)&gt;=(CONFIG!$E20+CONFIG!$F20),INDEX(Commandes!$D15:$BK15,,COLUMN(AI$8)-COLUMN($D$8)+1-(CONFIG!$E20+CONFIG!$F20)),0)*CONFIG!$H20)*CONFIG!$D20</f>
        <v>0</v>
      </c>
      <c r="AJ15" s="235">
        <f>((CONFIG!$G20*Commandes!AJ15)+IF(ROUND((AJ$8-CONFIG!$D$7)/31,0)&gt;=(CONFIG!$E20+CONFIG!$F20),INDEX(Commandes!$D15:$BK15,,COLUMN(AJ$8)-COLUMN($D$8)+1-(CONFIG!$E20+CONFIG!$F20)),0)*CONFIG!$H20)*CONFIG!$D20</f>
        <v>0</v>
      </c>
      <c r="AK15" s="235">
        <f>((CONFIG!$G20*Commandes!AK15)+IF(ROUND((AK$8-CONFIG!$D$7)/31,0)&gt;=(CONFIG!$E20+CONFIG!$F20),INDEX(Commandes!$D15:$BK15,,COLUMN(AK$8)-COLUMN($D$8)+1-(CONFIG!$E20+CONFIG!$F20)),0)*CONFIG!$H20)*CONFIG!$D20</f>
        <v>0</v>
      </c>
      <c r="AL15" s="235">
        <f>((CONFIG!$G20*Commandes!AL15)+IF(ROUND((AL$8-CONFIG!$D$7)/31,0)&gt;=(CONFIG!$E20+CONFIG!$F20),INDEX(Commandes!$D15:$BK15,,COLUMN(AL$8)-COLUMN($D$8)+1-(CONFIG!$E20+CONFIG!$F20)),0)*CONFIG!$H20)*CONFIG!$D20</f>
        <v>0</v>
      </c>
      <c r="AM15" s="235">
        <f>((CONFIG!$G20*Commandes!AM15)+IF(ROUND((AM$8-CONFIG!$D$7)/31,0)&gt;=(CONFIG!$E20+CONFIG!$F20),INDEX(Commandes!$D15:$BK15,,COLUMN(AM$8)-COLUMN($D$8)+1-(CONFIG!$E20+CONFIG!$F20)),0)*CONFIG!$H20)*CONFIG!$D20</f>
        <v>0</v>
      </c>
      <c r="AN15" s="235">
        <f>((CONFIG!$G20*Commandes!AN15)+IF(ROUND((AN$8-CONFIG!$D$7)/31,0)&gt;=(CONFIG!$E20+CONFIG!$F20),INDEX(Commandes!$D15:$BK15,,COLUMN(AN$8)-COLUMN($D$8)+1-(CONFIG!$E20+CONFIG!$F20)),0)*CONFIG!$H20)*CONFIG!$D20</f>
        <v>0</v>
      </c>
      <c r="AO15" s="235">
        <f>((CONFIG!$G20*Commandes!AO15)+IF(ROUND((AO$8-CONFIG!$D$7)/31,0)&gt;=(CONFIG!$E20+CONFIG!$F20),INDEX(Commandes!$D15:$BK15,,COLUMN(AO$8)-COLUMN($D$8)+1-(CONFIG!$E20+CONFIG!$F20)),0)*CONFIG!$H20)*CONFIG!$D20</f>
        <v>0</v>
      </c>
      <c r="AP15" s="235">
        <f>((CONFIG!$G20*Commandes!AP15)+IF(ROUND((AP$8-CONFIG!$D$7)/31,0)&gt;=(CONFIG!$E20+CONFIG!$F20),INDEX(Commandes!$D15:$BK15,,COLUMN(AP$8)-COLUMN($D$8)+1-(CONFIG!$E20+CONFIG!$F20)),0)*CONFIG!$H20)*CONFIG!$D20</f>
        <v>0</v>
      </c>
      <c r="AQ15" s="235">
        <f>((CONFIG!$G20*Commandes!AQ15)+IF(ROUND((AQ$8-CONFIG!$D$7)/31,0)&gt;=(CONFIG!$E20+CONFIG!$F20),INDEX(Commandes!$D15:$BK15,,COLUMN(AQ$8)-COLUMN($D$8)+1-(CONFIG!$E20+CONFIG!$F20)),0)*CONFIG!$H20)*CONFIG!$D20</f>
        <v>0</v>
      </c>
      <c r="AR15" s="235">
        <f>((CONFIG!$G20*Commandes!AR15)+IF(ROUND((AR$8-CONFIG!$D$7)/31,0)&gt;=(CONFIG!$E20+CONFIG!$F20),INDEX(Commandes!$D15:$BK15,,COLUMN(AR$8)-COLUMN($D$8)+1-(CONFIG!$E20+CONFIG!$F20)),0)*CONFIG!$H20)*CONFIG!$D20</f>
        <v>0</v>
      </c>
      <c r="AS15" s="235">
        <f>((CONFIG!$G20*Commandes!AS15)+IF(ROUND((AS$8-CONFIG!$D$7)/31,0)&gt;=(CONFIG!$E20+CONFIG!$F20),INDEX(Commandes!$D15:$BK15,,COLUMN(AS$8)-COLUMN($D$8)+1-(CONFIG!$E20+CONFIG!$F20)),0)*CONFIG!$H20)*CONFIG!$D20</f>
        <v>0</v>
      </c>
      <c r="AT15" s="235">
        <f>((CONFIG!$G20*Commandes!AT15)+IF(ROUND((AT$8-CONFIG!$D$7)/31,0)&gt;=(CONFIG!$E20+CONFIG!$F20),INDEX(Commandes!$D15:$BK15,,COLUMN(AT$8)-COLUMN($D$8)+1-(CONFIG!$E20+CONFIG!$F20)),0)*CONFIG!$H20)*CONFIG!$D20</f>
        <v>0</v>
      </c>
      <c r="AU15" s="235">
        <f>((CONFIG!$G20*Commandes!AU15)+IF(ROUND((AU$8-CONFIG!$D$7)/31,0)&gt;=(CONFIG!$E20+CONFIG!$F20),INDEX(Commandes!$D15:$BK15,,COLUMN(AU$8)-COLUMN($D$8)+1-(CONFIG!$E20+CONFIG!$F20)),0)*CONFIG!$H20)*CONFIG!$D20</f>
        <v>0</v>
      </c>
      <c r="AV15" s="235">
        <f>((CONFIG!$G20*Commandes!AV15)+IF(ROUND((AV$8-CONFIG!$D$7)/31,0)&gt;=(CONFIG!$E20+CONFIG!$F20),INDEX(Commandes!$D15:$BK15,,COLUMN(AV$8)-COLUMN($D$8)+1-(CONFIG!$E20+CONFIG!$F20)),0)*CONFIG!$H20)*CONFIG!$D20</f>
        <v>0</v>
      </c>
      <c r="AW15" s="235">
        <f>((CONFIG!$G20*Commandes!AW15)+IF(ROUND((AW$8-CONFIG!$D$7)/31,0)&gt;=(CONFIG!$E20+CONFIG!$F20),INDEX(Commandes!$D15:$BK15,,COLUMN(AW$8)-COLUMN($D$8)+1-(CONFIG!$E20+CONFIG!$F20)),0)*CONFIG!$H20)*CONFIG!$D20</f>
        <v>0</v>
      </c>
      <c r="AX15" s="235">
        <f>((CONFIG!$G20*Commandes!AX15)+IF(ROUND((AX$8-CONFIG!$D$7)/31,0)&gt;=(CONFIG!$E20+CONFIG!$F20),INDEX(Commandes!$D15:$BK15,,COLUMN(AX$8)-COLUMN($D$8)+1-(CONFIG!$E20+CONFIG!$F20)),0)*CONFIG!$H20)*CONFIG!$D20</f>
        <v>0</v>
      </c>
      <c r="AY15" s="235">
        <f>((CONFIG!$G20*Commandes!AY15)+IF(ROUND((AY$8-CONFIG!$D$7)/31,0)&gt;=(CONFIG!$E20+CONFIG!$F20),INDEX(Commandes!$D15:$BK15,,COLUMN(AY$8)-COLUMN($D$8)+1-(CONFIG!$E20+CONFIG!$F20)),0)*CONFIG!$H20)*CONFIG!$D20</f>
        <v>0</v>
      </c>
      <c r="AZ15" s="235">
        <f>((CONFIG!$G20*Commandes!AZ15)+IF(ROUND((AZ$8-CONFIG!$D$7)/31,0)&gt;=(CONFIG!$E20+CONFIG!$F20),INDEX(Commandes!$D15:$BK15,,COLUMN(AZ$8)-COLUMN($D$8)+1-(CONFIG!$E20+CONFIG!$F20)),0)*CONFIG!$H20)*CONFIG!$D20</f>
        <v>0</v>
      </c>
      <c r="BA15" s="235">
        <f>((CONFIG!$G20*Commandes!BA15)+IF(ROUND((BA$8-CONFIG!$D$7)/31,0)&gt;=(CONFIG!$E20+CONFIG!$F20),INDEX(Commandes!$D15:$BK15,,COLUMN(BA$8)-COLUMN($D$8)+1-(CONFIG!$E20+CONFIG!$F20)),0)*CONFIG!$H20)*CONFIG!$D20</f>
        <v>0</v>
      </c>
      <c r="BB15" s="235">
        <f>((CONFIG!$G20*Commandes!BB15)+IF(ROUND((BB$8-CONFIG!$D$7)/31,0)&gt;=(CONFIG!$E20+CONFIG!$F20),INDEX(Commandes!$D15:$BK15,,COLUMN(BB$8)-COLUMN($D$8)+1-(CONFIG!$E20+CONFIG!$F20)),0)*CONFIG!$H20)*CONFIG!$D20</f>
        <v>0</v>
      </c>
      <c r="BC15" s="235">
        <f>((CONFIG!$G20*Commandes!BC15)+IF(ROUND((BC$8-CONFIG!$D$7)/31,0)&gt;=(CONFIG!$E20+CONFIG!$F20),INDEX(Commandes!$D15:$BK15,,COLUMN(BC$8)-COLUMN($D$8)+1-(CONFIG!$E20+CONFIG!$F20)),0)*CONFIG!$H20)*CONFIG!$D20</f>
        <v>0</v>
      </c>
      <c r="BD15" s="235">
        <f>((CONFIG!$G20*Commandes!BD15)+IF(ROUND((BD$8-CONFIG!$D$7)/31,0)&gt;=(CONFIG!$E20+CONFIG!$F20),INDEX(Commandes!$D15:$BK15,,COLUMN(BD$8)-COLUMN($D$8)+1-(CONFIG!$E20+CONFIG!$F20)),0)*CONFIG!$H20)*CONFIG!$D20</f>
        <v>0</v>
      </c>
      <c r="BE15" s="235">
        <f>((CONFIG!$G20*Commandes!BE15)+IF(ROUND((BE$8-CONFIG!$D$7)/31,0)&gt;=(CONFIG!$E20+CONFIG!$F20),INDEX(Commandes!$D15:$BK15,,COLUMN(BE$8)-COLUMN($D$8)+1-(CONFIG!$E20+CONFIG!$F20)),0)*CONFIG!$H20)*CONFIG!$D20</f>
        <v>0</v>
      </c>
      <c r="BF15" s="235">
        <f>((CONFIG!$G20*Commandes!BF15)+IF(ROUND((BF$8-CONFIG!$D$7)/31,0)&gt;=(CONFIG!$E20+CONFIG!$F20),INDEX(Commandes!$D15:$BK15,,COLUMN(BF$8)-COLUMN($D$8)+1-(CONFIG!$E20+CONFIG!$F20)),0)*CONFIG!$H20)*CONFIG!$D20</f>
        <v>0</v>
      </c>
      <c r="BG15" s="235">
        <f>((CONFIG!$G20*Commandes!BG15)+IF(ROUND((BG$8-CONFIG!$D$7)/31,0)&gt;=(CONFIG!$E20+CONFIG!$F20),INDEX(Commandes!$D15:$BK15,,COLUMN(BG$8)-COLUMN($D$8)+1-(CONFIG!$E20+CONFIG!$F20)),0)*CONFIG!$H20)*CONFIG!$D20</f>
        <v>0</v>
      </c>
      <c r="BH15" s="235">
        <f>((CONFIG!$G20*Commandes!BH15)+IF(ROUND((BH$8-CONFIG!$D$7)/31,0)&gt;=(CONFIG!$E20+CONFIG!$F20),INDEX(Commandes!$D15:$BK15,,COLUMN(BH$8)-COLUMN($D$8)+1-(CONFIG!$E20+CONFIG!$F20)),0)*CONFIG!$H20)*CONFIG!$D20</f>
        <v>0</v>
      </c>
      <c r="BI15" s="235">
        <f>((CONFIG!$G20*Commandes!BI15)+IF(ROUND((BI$8-CONFIG!$D$7)/31,0)&gt;=(CONFIG!$E20+CONFIG!$F20),INDEX(Commandes!$D15:$BK15,,COLUMN(BI$8)-COLUMN($D$8)+1-(CONFIG!$E20+CONFIG!$F20)),0)*CONFIG!$H20)*CONFIG!$D20</f>
        <v>0</v>
      </c>
      <c r="BJ15" s="235">
        <f>((CONFIG!$G20*Commandes!BJ15)+IF(ROUND((BJ$8-CONFIG!$D$7)/31,0)&gt;=(CONFIG!$E20+CONFIG!$F20),INDEX(Commandes!$D15:$BK15,,COLUMN(BJ$8)-COLUMN($D$8)+1-(CONFIG!$E20+CONFIG!$F20)),0)*CONFIG!$H20)*CONFIG!$D20</f>
        <v>0</v>
      </c>
      <c r="BK15" s="235">
        <f>((CONFIG!$G20*Commandes!BK15)+IF(ROUND((BK$8-CONFIG!$D$7)/31,0)&gt;=(CONFIG!$E20+CONFIG!$F20),INDEX(Commandes!$D15:$BK15,,COLUMN(BK$8)-COLUMN($D$8)+1-(CONFIG!$E20+CONFIG!$F20)),0)*CONFIG!$H20)*CONFIG!$D20</f>
        <v>0</v>
      </c>
      <c r="BL15" s="96"/>
    </row>
    <row r="16" spans="2:64">
      <c r="B16" s="90"/>
      <c r="C16" s="224">
        <f>CONFIG!$C$21</f>
        <v>0</v>
      </c>
      <c r="D16" s="235">
        <f>((CONFIG!$G21*Commandes!D16)+IF(ROUND((D$8-CONFIG!$D$7)/31,0)&gt;=(CONFIG!$E21+CONFIG!$F21),INDEX(Commandes!$D16:$BK16,,COLUMN(D$8)-COLUMN($D$8)+1-(CONFIG!$E21+CONFIG!$F21)),0)*CONFIG!$H21)*CONFIG!$D21</f>
        <v>0</v>
      </c>
      <c r="E16" s="235">
        <f>((CONFIG!$G21*Commandes!E16)+IF(ROUND((E$8-CONFIG!$D$7)/31,0)&gt;=(CONFIG!$E21+CONFIG!$F21),INDEX(Commandes!$D16:$BK16,,COLUMN(E$8)-COLUMN($D$8)+1-(CONFIG!$E21+CONFIG!$F21)),0)*CONFIG!$H21)*CONFIG!$D21</f>
        <v>0</v>
      </c>
      <c r="F16" s="235">
        <f>((CONFIG!$G21*Commandes!F16)+IF(ROUND((F$8-CONFIG!$D$7)/31,0)&gt;=(CONFIG!$E21+CONFIG!$F21),INDEX(Commandes!$D16:$BK16,,COLUMN(F$8)-COLUMN($D$8)+1-(CONFIG!$E21+CONFIG!$F21)),0)*CONFIG!$H21)*CONFIG!$D21</f>
        <v>0</v>
      </c>
      <c r="G16" s="235">
        <f>((CONFIG!$G21*Commandes!G16)+IF(ROUND((G$8-CONFIG!$D$7)/31,0)&gt;=(CONFIG!$E21+CONFIG!$F21),INDEX(Commandes!$D16:$BK16,,COLUMN(G$8)-COLUMN($D$8)+1-(CONFIG!$E21+CONFIG!$F21)),0)*CONFIG!$H21)*CONFIG!$D21</f>
        <v>0</v>
      </c>
      <c r="H16" s="235">
        <f>((CONFIG!$G21*Commandes!H16)+IF(ROUND((H$8-CONFIG!$D$7)/31,0)&gt;=(CONFIG!$E21+CONFIG!$F21),INDEX(Commandes!$D16:$BK16,,COLUMN(H$8)-COLUMN($D$8)+1-(CONFIG!$E21+CONFIG!$F21)),0)*CONFIG!$H21)*CONFIG!$D21</f>
        <v>0</v>
      </c>
      <c r="I16" s="235">
        <f>((CONFIG!$G21*Commandes!I16)+IF(ROUND((I$8-CONFIG!$D$7)/31,0)&gt;=(CONFIG!$E21+CONFIG!$F21),INDEX(Commandes!$D16:$BK16,,COLUMN(I$8)-COLUMN($D$8)+1-(CONFIG!$E21+CONFIG!$F21)),0)*CONFIG!$H21)*CONFIG!$D21</f>
        <v>0</v>
      </c>
      <c r="J16" s="235">
        <f>((CONFIG!$G21*Commandes!J16)+IF(ROUND((J$8-CONFIG!$D$7)/31,0)&gt;=(CONFIG!$E21+CONFIG!$F21),INDEX(Commandes!$D16:$BK16,,COLUMN(J$8)-COLUMN($D$8)+1-(CONFIG!$E21+CONFIG!$F21)),0)*CONFIG!$H21)*CONFIG!$D21</f>
        <v>0</v>
      </c>
      <c r="K16" s="235">
        <f>((CONFIG!$G21*Commandes!K16)+IF(ROUND((K$8-CONFIG!$D$7)/31,0)&gt;=(CONFIG!$E21+CONFIG!$F21),INDEX(Commandes!$D16:$BK16,,COLUMN(K$8)-COLUMN($D$8)+1-(CONFIG!$E21+CONFIG!$F21)),0)*CONFIG!$H21)*CONFIG!$D21</f>
        <v>0</v>
      </c>
      <c r="L16" s="235">
        <f>((CONFIG!$G21*Commandes!L16)+IF(ROUND((L$8-CONFIG!$D$7)/31,0)&gt;=(CONFIG!$E21+CONFIG!$F21),INDEX(Commandes!$D16:$BK16,,COLUMN(L$8)-COLUMN($D$8)+1-(CONFIG!$E21+CONFIG!$F21)),0)*CONFIG!$H21)*CONFIG!$D21</f>
        <v>0</v>
      </c>
      <c r="M16" s="235">
        <f>((CONFIG!$G21*Commandes!M16)+IF(ROUND((M$8-CONFIG!$D$7)/31,0)&gt;=(CONFIG!$E21+CONFIG!$F21),INDEX(Commandes!$D16:$BK16,,COLUMN(M$8)-COLUMN($D$8)+1-(CONFIG!$E21+CONFIG!$F21)),0)*CONFIG!$H21)*CONFIG!$D21</f>
        <v>0</v>
      </c>
      <c r="N16" s="235">
        <f>((CONFIG!$G21*Commandes!N16)+IF(ROUND((N$8-CONFIG!$D$7)/31,0)&gt;=(CONFIG!$E21+CONFIG!$F21),INDEX(Commandes!$D16:$BK16,,COLUMN(N$8)-COLUMN($D$8)+1-(CONFIG!$E21+CONFIG!$F21)),0)*CONFIG!$H21)*CONFIG!$D21</f>
        <v>0</v>
      </c>
      <c r="O16" s="235">
        <f>((CONFIG!$G21*Commandes!O16)+IF(ROUND((O$8-CONFIG!$D$7)/31,0)&gt;=(CONFIG!$E21+CONFIG!$F21),INDEX(Commandes!$D16:$BK16,,COLUMN(O$8)-COLUMN($D$8)+1-(CONFIG!$E21+CONFIG!$F21)),0)*CONFIG!$H21)*CONFIG!$D21</f>
        <v>0</v>
      </c>
      <c r="P16" s="235">
        <f>((CONFIG!$G21*Commandes!P16)+IF(ROUND((P$8-CONFIG!$D$7)/31,0)&gt;=(CONFIG!$E21+CONFIG!$F21),INDEX(Commandes!$D16:$BK16,,COLUMN(P$8)-COLUMN($D$8)+1-(CONFIG!$E21+CONFIG!$F21)),0)*CONFIG!$H21)*CONFIG!$D21</f>
        <v>0</v>
      </c>
      <c r="Q16" s="235">
        <f>((CONFIG!$G21*Commandes!Q16)+IF(ROUND((Q$8-CONFIG!$D$7)/31,0)&gt;=(CONFIG!$E21+CONFIG!$F21),INDEX(Commandes!$D16:$BK16,,COLUMN(Q$8)-COLUMN($D$8)+1-(CONFIG!$E21+CONFIG!$F21)),0)*CONFIG!$H21)*CONFIG!$D21</f>
        <v>0</v>
      </c>
      <c r="R16" s="235">
        <f>((CONFIG!$G21*Commandes!R16)+IF(ROUND((R$8-CONFIG!$D$7)/31,0)&gt;=(CONFIG!$E21+CONFIG!$F21),INDEX(Commandes!$D16:$BK16,,COLUMN(R$8)-COLUMN($D$8)+1-(CONFIG!$E21+CONFIG!$F21)),0)*CONFIG!$H21)*CONFIG!$D21</f>
        <v>0</v>
      </c>
      <c r="S16" s="235">
        <f>((CONFIG!$G21*Commandes!S16)+IF(ROUND((S$8-CONFIG!$D$7)/31,0)&gt;=(CONFIG!$E21+CONFIG!$F21),INDEX(Commandes!$D16:$BK16,,COLUMN(S$8)-COLUMN($D$8)+1-(CONFIG!$E21+CONFIG!$F21)),0)*CONFIG!$H21)*CONFIG!$D21</f>
        <v>0</v>
      </c>
      <c r="T16" s="235">
        <f>((CONFIG!$G21*Commandes!T16)+IF(ROUND((T$8-CONFIG!$D$7)/31,0)&gt;=(CONFIG!$E21+CONFIG!$F21),INDEX(Commandes!$D16:$BK16,,COLUMN(T$8)-COLUMN($D$8)+1-(CONFIG!$E21+CONFIG!$F21)),0)*CONFIG!$H21)*CONFIG!$D21</f>
        <v>0</v>
      </c>
      <c r="U16" s="235">
        <f>((CONFIG!$G21*Commandes!U16)+IF(ROUND((U$8-CONFIG!$D$7)/31,0)&gt;=(CONFIG!$E21+CONFIG!$F21),INDEX(Commandes!$D16:$BK16,,COLUMN(U$8)-COLUMN($D$8)+1-(CONFIG!$E21+CONFIG!$F21)),0)*CONFIG!$H21)*CONFIG!$D21</f>
        <v>0</v>
      </c>
      <c r="V16" s="235">
        <f>((CONFIG!$G21*Commandes!V16)+IF(ROUND((V$8-CONFIG!$D$7)/31,0)&gt;=(CONFIG!$E21+CONFIG!$F21),INDEX(Commandes!$D16:$BK16,,COLUMN(V$8)-COLUMN($D$8)+1-(CONFIG!$E21+CONFIG!$F21)),0)*CONFIG!$H21)*CONFIG!$D21</f>
        <v>0</v>
      </c>
      <c r="W16" s="235">
        <f>((CONFIG!$G21*Commandes!W16)+IF(ROUND((W$8-CONFIG!$D$7)/31,0)&gt;=(CONFIG!$E21+CONFIG!$F21),INDEX(Commandes!$D16:$BK16,,COLUMN(W$8)-COLUMN($D$8)+1-(CONFIG!$E21+CONFIG!$F21)),0)*CONFIG!$H21)*CONFIG!$D21</f>
        <v>0</v>
      </c>
      <c r="X16" s="235">
        <f>((CONFIG!$G21*Commandes!X16)+IF(ROUND((X$8-CONFIG!$D$7)/31,0)&gt;=(CONFIG!$E21+CONFIG!$F21),INDEX(Commandes!$D16:$BK16,,COLUMN(X$8)-COLUMN($D$8)+1-(CONFIG!$E21+CONFIG!$F21)),0)*CONFIG!$H21)*CONFIG!$D21</f>
        <v>0</v>
      </c>
      <c r="Y16" s="235">
        <f>((CONFIG!$G21*Commandes!Y16)+IF(ROUND((Y$8-CONFIG!$D$7)/31,0)&gt;=(CONFIG!$E21+CONFIG!$F21),INDEX(Commandes!$D16:$BK16,,COLUMN(Y$8)-COLUMN($D$8)+1-(CONFIG!$E21+CONFIG!$F21)),0)*CONFIG!$H21)*CONFIG!$D21</f>
        <v>0</v>
      </c>
      <c r="Z16" s="235">
        <f>((CONFIG!$G21*Commandes!Z16)+IF(ROUND((Z$8-CONFIG!$D$7)/31,0)&gt;=(CONFIG!$E21+CONFIG!$F21),INDEX(Commandes!$D16:$BK16,,COLUMN(Z$8)-COLUMN($D$8)+1-(CONFIG!$E21+CONFIG!$F21)),0)*CONFIG!$H21)*CONFIG!$D21</f>
        <v>0</v>
      </c>
      <c r="AA16" s="235">
        <f>((CONFIG!$G21*Commandes!AA16)+IF(ROUND((AA$8-CONFIG!$D$7)/31,0)&gt;=(CONFIG!$E21+CONFIG!$F21),INDEX(Commandes!$D16:$BK16,,COLUMN(AA$8)-COLUMN($D$8)+1-(CONFIG!$E21+CONFIG!$F21)),0)*CONFIG!$H21)*CONFIG!$D21</f>
        <v>0</v>
      </c>
      <c r="AB16" s="235">
        <f>((CONFIG!$G21*Commandes!AB16)+IF(ROUND((AB$8-CONFIG!$D$7)/31,0)&gt;=(CONFIG!$E21+CONFIG!$F21),INDEX(Commandes!$D16:$BK16,,COLUMN(AB$8)-COLUMN($D$8)+1-(CONFIG!$E21+CONFIG!$F21)),0)*CONFIG!$H21)*CONFIG!$D21</f>
        <v>0</v>
      </c>
      <c r="AC16" s="235">
        <f>((CONFIG!$G21*Commandes!AC16)+IF(ROUND((AC$8-CONFIG!$D$7)/31,0)&gt;=(CONFIG!$E21+CONFIG!$F21),INDEX(Commandes!$D16:$BK16,,COLUMN(AC$8)-COLUMN($D$8)+1-(CONFIG!$E21+CONFIG!$F21)),0)*CONFIG!$H21)*CONFIG!$D21</f>
        <v>0</v>
      </c>
      <c r="AD16" s="235">
        <f>((CONFIG!$G21*Commandes!AD16)+IF(ROUND((AD$8-CONFIG!$D$7)/31,0)&gt;=(CONFIG!$E21+CONFIG!$F21),INDEX(Commandes!$D16:$BK16,,COLUMN(AD$8)-COLUMN($D$8)+1-(CONFIG!$E21+CONFIG!$F21)),0)*CONFIG!$H21)*CONFIG!$D21</f>
        <v>0</v>
      </c>
      <c r="AE16" s="235">
        <f>((CONFIG!$G21*Commandes!AE16)+IF(ROUND((AE$8-CONFIG!$D$7)/31,0)&gt;=(CONFIG!$E21+CONFIG!$F21),INDEX(Commandes!$D16:$BK16,,COLUMN(AE$8)-COLUMN($D$8)+1-(CONFIG!$E21+CONFIG!$F21)),0)*CONFIG!$H21)*CONFIG!$D21</f>
        <v>0</v>
      </c>
      <c r="AF16" s="235">
        <f>((CONFIG!$G21*Commandes!AF16)+IF(ROUND((AF$8-CONFIG!$D$7)/31,0)&gt;=(CONFIG!$E21+CONFIG!$F21),INDEX(Commandes!$D16:$BK16,,COLUMN(AF$8)-COLUMN($D$8)+1-(CONFIG!$E21+CONFIG!$F21)),0)*CONFIG!$H21)*CONFIG!$D21</f>
        <v>0</v>
      </c>
      <c r="AG16" s="235">
        <f>((CONFIG!$G21*Commandes!AG16)+IF(ROUND((AG$8-CONFIG!$D$7)/31,0)&gt;=(CONFIG!$E21+CONFIG!$F21),INDEX(Commandes!$D16:$BK16,,COLUMN(AG$8)-COLUMN($D$8)+1-(CONFIG!$E21+CONFIG!$F21)),0)*CONFIG!$H21)*CONFIG!$D21</f>
        <v>0</v>
      </c>
      <c r="AH16" s="235">
        <f>((CONFIG!$G21*Commandes!AH16)+IF(ROUND((AH$8-CONFIG!$D$7)/31,0)&gt;=(CONFIG!$E21+CONFIG!$F21),INDEX(Commandes!$D16:$BK16,,COLUMN(AH$8)-COLUMN($D$8)+1-(CONFIG!$E21+CONFIG!$F21)),0)*CONFIG!$H21)*CONFIG!$D21</f>
        <v>0</v>
      </c>
      <c r="AI16" s="235">
        <f>((CONFIG!$G21*Commandes!AI16)+IF(ROUND((AI$8-CONFIG!$D$7)/31,0)&gt;=(CONFIG!$E21+CONFIG!$F21),INDEX(Commandes!$D16:$BK16,,COLUMN(AI$8)-COLUMN($D$8)+1-(CONFIG!$E21+CONFIG!$F21)),0)*CONFIG!$H21)*CONFIG!$D21</f>
        <v>0</v>
      </c>
      <c r="AJ16" s="235">
        <f>((CONFIG!$G21*Commandes!AJ16)+IF(ROUND((AJ$8-CONFIG!$D$7)/31,0)&gt;=(CONFIG!$E21+CONFIG!$F21),INDEX(Commandes!$D16:$BK16,,COLUMN(AJ$8)-COLUMN($D$8)+1-(CONFIG!$E21+CONFIG!$F21)),0)*CONFIG!$H21)*CONFIG!$D21</f>
        <v>0</v>
      </c>
      <c r="AK16" s="235">
        <f>((CONFIG!$G21*Commandes!AK16)+IF(ROUND((AK$8-CONFIG!$D$7)/31,0)&gt;=(CONFIG!$E21+CONFIG!$F21),INDEX(Commandes!$D16:$BK16,,COLUMN(AK$8)-COLUMN($D$8)+1-(CONFIG!$E21+CONFIG!$F21)),0)*CONFIG!$H21)*CONFIG!$D21</f>
        <v>0</v>
      </c>
      <c r="AL16" s="235">
        <f>((CONFIG!$G21*Commandes!AL16)+IF(ROUND((AL$8-CONFIG!$D$7)/31,0)&gt;=(CONFIG!$E21+CONFIG!$F21),INDEX(Commandes!$D16:$BK16,,COLUMN(AL$8)-COLUMN($D$8)+1-(CONFIG!$E21+CONFIG!$F21)),0)*CONFIG!$H21)*CONFIG!$D21</f>
        <v>0</v>
      </c>
      <c r="AM16" s="235">
        <f>((CONFIG!$G21*Commandes!AM16)+IF(ROUND((AM$8-CONFIG!$D$7)/31,0)&gt;=(CONFIG!$E21+CONFIG!$F21),INDEX(Commandes!$D16:$BK16,,COLUMN(AM$8)-COLUMN($D$8)+1-(CONFIG!$E21+CONFIG!$F21)),0)*CONFIG!$H21)*CONFIG!$D21</f>
        <v>0</v>
      </c>
      <c r="AN16" s="235">
        <f>((CONFIG!$G21*Commandes!AN16)+IF(ROUND((AN$8-CONFIG!$D$7)/31,0)&gt;=(CONFIG!$E21+CONFIG!$F21),INDEX(Commandes!$D16:$BK16,,COLUMN(AN$8)-COLUMN($D$8)+1-(CONFIG!$E21+CONFIG!$F21)),0)*CONFIG!$H21)*CONFIG!$D21</f>
        <v>0</v>
      </c>
      <c r="AO16" s="235">
        <f>((CONFIG!$G21*Commandes!AO16)+IF(ROUND((AO$8-CONFIG!$D$7)/31,0)&gt;=(CONFIG!$E21+CONFIG!$F21),INDEX(Commandes!$D16:$BK16,,COLUMN(AO$8)-COLUMN($D$8)+1-(CONFIG!$E21+CONFIG!$F21)),0)*CONFIG!$H21)*CONFIG!$D21</f>
        <v>0</v>
      </c>
      <c r="AP16" s="235">
        <f>((CONFIG!$G21*Commandes!AP16)+IF(ROUND((AP$8-CONFIG!$D$7)/31,0)&gt;=(CONFIG!$E21+CONFIG!$F21),INDEX(Commandes!$D16:$BK16,,COLUMN(AP$8)-COLUMN($D$8)+1-(CONFIG!$E21+CONFIG!$F21)),0)*CONFIG!$H21)*CONFIG!$D21</f>
        <v>0</v>
      </c>
      <c r="AQ16" s="235">
        <f>((CONFIG!$G21*Commandes!AQ16)+IF(ROUND((AQ$8-CONFIG!$D$7)/31,0)&gt;=(CONFIG!$E21+CONFIG!$F21),INDEX(Commandes!$D16:$BK16,,COLUMN(AQ$8)-COLUMN($D$8)+1-(CONFIG!$E21+CONFIG!$F21)),0)*CONFIG!$H21)*CONFIG!$D21</f>
        <v>0</v>
      </c>
      <c r="AR16" s="235">
        <f>((CONFIG!$G21*Commandes!AR16)+IF(ROUND((AR$8-CONFIG!$D$7)/31,0)&gt;=(CONFIG!$E21+CONFIG!$F21),INDEX(Commandes!$D16:$BK16,,COLUMN(AR$8)-COLUMN($D$8)+1-(CONFIG!$E21+CONFIG!$F21)),0)*CONFIG!$H21)*CONFIG!$D21</f>
        <v>0</v>
      </c>
      <c r="AS16" s="235">
        <f>((CONFIG!$G21*Commandes!AS16)+IF(ROUND((AS$8-CONFIG!$D$7)/31,0)&gt;=(CONFIG!$E21+CONFIG!$F21),INDEX(Commandes!$D16:$BK16,,COLUMN(AS$8)-COLUMN($D$8)+1-(CONFIG!$E21+CONFIG!$F21)),0)*CONFIG!$H21)*CONFIG!$D21</f>
        <v>0</v>
      </c>
      <c r="AT16" s="235">
        <f>((CONFIG!$G21*Commandes!AT16)+IF(ROUND((AT$8-CONFIG!$D$7)/31,0)&gt;=(CONFIG!$E21+CONFIG!$F21),INDEX(Commandes!$D16:$BK16,,COLUMN(AT$8)-COLUMN($D$8)+1-(CONFIG!$E21+CONFIG!$F21)),0)*CONFIG!$H21)*CONFIG!$D21</f>
        <v>0</v>
      </c>
      <c r="AU16" s="235">
        <f>((CONFIG!$G21*Commandes!AU16)+IF(ROUND((AU$8-CONFIG!$D$7)/31,0)&gt;=(CONFIG!$E21+CONFIG!$F21),INDEX(Commandes!$D16:$BK16,,COLUMN(AU$8)-COLUMN($D$8)+1-(CONFIG!$E21+CONFIG!$F21)),0)*CONFIG!$H21)*CONFIG!$D21</f>
        <v>0</v>
      </c>
      <c r="AV16" s="235">
        <f>((CONFIG!$G21*Commandes!AV16)+IF(ROUND((AV$8-CONFIG!$D$7)/31,0)&gt;=(CONFIG!$E21+CONFIG!$F21),INDEX(Commandes!$D16:$BK16,,COLUMN(AV$8)-COLUMN($D$8)+1-(CONFIG!$E21+CONFIG!$F21)),0)*CONFIG!$H21)*CONFIG!$D21</f>
        <v>0</v>
      </c>
      <c r="AW16" s="235">
        <f>((CONFIG!$G21*Commandes!AW16)+IF(ROUND((AW$8-CONFIG!$D$7)/31,0)&gt;=(CONFIG!$E21+CONFIG!$F21),INDEX(Commandes!$D16:$BK16,,COLUMN(AW$8)-COLUMN($D$8)+1-(CONFIG!$E21+CONFIG!$F21)),0)*CONFIG!$H21)*CONFIG!$D21</f>
        <v>0</v>
      </c>
      <c r="AX16" s="235">
        <f>((CONFIG!$G21*Commandes!AX16)+IF(ROUND((AX$8-CONFIG!$D$7)/31,0)&gt;=(CONFIG!$E21+CONFIG!$F21),INDEX(Commandes!$D16:$BK16,,COLUMN(AX$8)-COLUMN($D$8)+1-(CONFIG!$E21+CONFIG!$F21)),0)*CONFIG!$H21)*CONFIG!$D21</f>
        <v>0</v>
      </c>
      <c r="AY16" s="235">
        <f>((CONFIG!$G21*Commandes!AY16)+IF(ROUND((AY$8-CONFIG!$D$7)/31,0)&gt;=(CONFIG!$E21+CONFIG!$F21),INDEX(Commandes!$D16:$BK16,,COLUMN(AY$8)-COLUMN($D$8)+1-(CONFIG!$E21+CONFIG!$F21)),0)*CONFIG!$H21)*CONFIG!$D21</f>
        <v>0</v>
      </c>
      <c r="AZ16" s="235">
        <f>((CONFIG!$G21*Commandes!AZ16)+IF(ROUND((AZ$8-CONFIG!$D$7)/31,0)&gt;=(CONFIG!$E21+CONFIG!$F21),INDEX(Commandes!$D16:$BK16,,COLUMN(AZ$8)-COLUMN($D$8)+1-(CONFIG!$E21+CONFIG!$F21)),0)*CONFIG!$H21)*CONFIG!$D21</f>
        <v>0</v>
      </c>
      <c r="BA16" s="235">
        <f>((CONFIG!$G21*Commandes!BA16)+IF(ROUND((BA$8-CONFIG!$D$7)/31,0)&gt;=(CONFIG!$E21+CONFIG!$F21),INDEX(Commandes!$D16:$BK16,,COLUMN(BA$8)-COLUMN($D$8)+1-(CONFIG!$E21+CONFIG!$F21)),0)*CONFIG!$H21)*CONFIG!$D21</f>
        <v>0</v>
      </c>
      <c r="BB16" s="235">
        <f>((CONFIG!$G21*Commandes!BB16)+IF(ROUND((BB$8-CONFIG!$D$7)/31,0)&gt;=(CONFIG!$E21+CONFIG!$F21),INDEX(Commandes!$D16:$BK16,,COLUMN(BB$8)-COLUMN($D$8)+1-(CONFIG!$E21+CONFIG!$F21)),0)*CONFIG!$H21)*CONFIG!$D21</f>
        <v>0</v>
      </c>
      <c r="BC16" s="235">
        <f>((CONFIG!$G21*Commandes!BC16)+IF(ROUND((BC$8-CONFIG!$D$7)/31,0)&gt;=(CONFIG!$E21+CONFIG!$F21),INDEX(Commandes!$D16:$BK16,,COLUMN(BC$8)-COLUMN($D$8)+1-(CONFIG!$E21+CONFIG!$F21)),0)*CONFIG!$H21)*CONFIG!$D21</f>
        <v>0</v>
      </c>
      <c r="BD16" s="235">
        <f>((CONFIG!$G21*Commandes!BD16)+IF(ROUND((BD$8-CONFIG!$D$7)/31,0)&gt;=(CONFIG!$E21+CONFIG!$F21),INDEX(Commandes!$D16:$BK16,,COLUMN(BD$8)-COLUMN($D$8)+1-(CONFIG!$E21+CONFIG!$F21)),0)*CONFIG!$H21)*CONFIG!$D21</f>
        <v>0</v>
      </c>
      <c r="BE16" s="235">
        <f>((CONFIG!$G21*Commandes!BE16)+IF(ROUND((BE$8-CONFIG!$D$7)/31,0)&gt;=(CONFIG!$E21+CONFIG!$F21),INDEX(Commandes!$D16:$BK16,,COLUMN(BE$8)-COLUMN($D$8)+1-(CONFIG!$E21+CONFIG!$F21)),0)*CONFIG!$H21)*CONFIG!$D21</f>
        <v>0</v>
      </c>
      <c r="BF16" s="235">
        <f>((CONFIG!$G21*Commandes!BF16)+IF(ROUND((BF$8-CONFIG!$D$7)/31,0)&gt;=(CONFIG!$E21+CONFIG!$F21),INDEX(Commandes!$D16:$BK16,,COLUMN(BF$8)-COLUMN($D$8)+1-(CONFIG!$E21+CONFIG!$F21)),0)*CONFIG!$H21)*CONFIG!$D21</f>
        <v>0</v>
      </c>
      <c r="BG16" s="235">
        <f>((CONFIG!$G21*Commandes!BG16)+IF(ROUND((BG$8-CONFIG!$D$7)/31,0)&gt;=(CONFIG!$E21+CONFIG!$F21),INDEX(Commandes!$D16:$BK16,,COLUMN(BG$8)-COLUMN($D$8)+1-(CONFIG!$E21+CONFIG!$F21)),0)*CONFIG!$H21)*CONFIG!$D21</f>
        <v>0</v>
      </c>
      <c r="BH16" s="235">
        <f>((CONFIG!$G21*Commandes!BH16)+IF(ROUND((BH$8-CONFIG!$D$7)/31,0)&gt;=(CONFIG!$E21+CONFIG!$F21),INDEX(Commandes!$D16:$BK16,,COLUMN(BH$8)-COLUMN($D$8)+1-(CONFIG!$E21+CONFIG!$F21)),0)*CONFIG!$H21)*CONFIG!$D21</f>
        <v>0</v>
      </c>
      <c r="BI16" s="235">
        <f>((CONFIG!$G21*Commandes!BI16)+IF(ROUND((BI$8-CONFIG!$D$7)/31,0)&gt;=(CONFIG!$E21+CONFIG!$F21),INDEX(Commandes!$D16:$BK16,,COLUMN(BI$8)-COLUMN($D$8)+1-(CONFIG!$E21+CONFIG!$F21)),0)*CONFIG!$H21)*CONFIG!$D21</f>
        <v>0</v>
      </c>
      <c r="BJ16" s="235">
        <f>((CONFIG!$G21*Commandes!BJ16)+IF(ROUND((BJ$8-CONFIG!$D$7)/31,0)&gt;=(CONFIG!$E21+CONFIG!$F21),INDEX(Commandes!$D16:$BK16,,COLUMN(BJ$8)-COLUMN($D$8)+1-(CONFIG!$E21+CONFIG!$F21)),0)*CONFIG!$H21)*CONFIG!$D21</f>
        <v>0</v>
      </c>
      <c r="BK16" s="235">
        <f>((CONFIG!$G21*Commandes!BK16)+IF(ROUND((BK$8-CONFIG!$D$7)/31,0)&gt;=(CONFIG!$E21+CONFIG!$F21),INDEX(Commandes!$D16:$BK16,,COLUMN(BK$8)-COLUMN($D$8)+1-(CONFIG!$E21+CONFIG!$F21)),0)*CONFIG!$H21)*CONFIG!$D21</f>
        <v>0</v>
      </c>
      <c r="BL16" s="96"/>
    </row>
    <row r="17" spans="2:64">
      <c r="B17" s="90"/>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6"/>
    </row>
    <row r="18" spans="2:64">
      <c r="B18" s="90"/>
      <c r="C18" s="74" t="s">
        <v>19</v>
      </c>
      <c r="D18" s="19">
        <f t="shared" ref="D18:AI18" si="1">SUM(D9:D16)</f>
        <v>0</v>
      </c>
      <c r="E18" s="19">
        <f t="shared" si="1"/>
        <v>0</v>
      </c>
      <c r="F18" s="19">
        <f t="shared" si="1"/>
        <v>0</v>
      </c>
      <c r="G18" s="19">
        <f t="shared" si="1"/>
        <v>0</v>
      </c>
      <c r="H18" s="19">
        <f t="shared" si="1"/>
        <v>0</v>
      </c>
      <c r="I18" s="19">
        <f t="shared" si="1"/>
        <v>0</v>
      </c>
      <c r="J18" s="19">
        <f t="shared" si="1"/>
        <v>0</v>
      </c>
      <c r="K18" s="19">
        <f t="shared" si="1"/>
        <v>0</v>
      </c>
      <c r="L18" s="19">
        <f t="shared" si="1"/>
        <v>0</v>
      </c>
      <c r="M18" s="19">
        <f t="shared" si="1"/>
        <v>0</v>
      </c>
      <c r="N18" s="19">
        <f t="shared" si="1"/>
        <v>0</v>
      </c>
      <c r="O18" s="19">
        <f t="shared" si="1"/>
        <v>0</v>
      </c>
      <c r="P18" s="19">
        <f t="shared" si="1"/>
        <v>0</v>
      </c>
      <c r="Q18" s="19">
        <f t="shared" si="1"/>
        <v>0</v>
      </c>
      <c r="R18" s="19">
        <f t="shared" si="1"/>
        <v>0</v>
      </c>
      <c r="S18" s="19">
        <f t="shared" si="1"/>
        <v>0</v>
      </c>
      <c r="T18" s="19">
        <f t="shared" si="1"/>
        <v>0</v>
      </c>
      <c r="U18" s="19">
        <f t="shared" si="1"/>
        <v>0</v>
      </c>
      <c r="V18" s="19">
        <f t="shared" si="1"/>
        <v>0</v>
      </c>
      <c r="W18" s="19">
        <f t="shared" si="1"/>
        <v>0</v>
      </c>
      <c r="X18" s="19">
        <f t="shared" si="1"/>
        <v>0</v>
      </c>
      <c r="Y18" s="19">
        <f t="shared" si="1"/>
        <v>0</v>
      </c>
      <c r="Z18" s="19">
        <f t="shared" si="1"/>
        <v>0</v>
      </c>
      <c r="AA18" s="19">
        <f t="shared" si="1"/>
        <v>0</v>
      </c>
      <c r="AB18" s="19">
        <f t="shared" si="1"/>
        <v>0</v>
      </c>
      <c r="AC18" s="19">
        <f t="shared" si="1"/>
        <v>0</v>
      </c>
      <c r="AD18" s="19">
        <f t="shared" si="1"/>
        <v>0</v>
      </c>
      <c r="AE18" s="19">
        <f t="shared" si="1"/>
        <v>0</v>
      </c>
      <c r="AF18" s="19">
        <f t="shared" si="1"/>
        <v>0</v>
      </c>
      <c r="AG18" s="19">
        <f t="shared" si="1"/>
        <v>0</v>
      </c>
      <c r="AH18" s="19">
        <f t="shared" si="1"/>
        <v>0</v>
      </c>
      <c r="AI18" s="19">
        <f t="shared" si="1"/>
        <v>0</v>
      </c>
      <c r="AJ18" s="19">
        <f t="shared" ref="AJ18:BK18" si="2">SUM(AJ9:AJ16)</f>
        <v>0</v>
      </c>
      <c r="AK18" s="19">
        <f t="shared" si="2"/>
        <v>0</v>
      </c>
      <c r="AL18" s="19">
        <f t="shared" si="2"/>
        <v>0</v>
      </c>
      <c r="AM18" s="19">
        <f t="shared" si="2"/>
        <v>0</v>
      </c>
      <c r="AN18" s="19">
        <f t="shared" si="2"/>
        <v>0</v>
      </c>
      <c r="AO18" s="19">
        <f t="shared" si="2"/>
        <v>0</v>
      </c>
      <c r="AP18" s="19">
        <f t="shared" si="2"/>
        <v>0</v>
      </c>
      <c r="AQ18" s="19">
        <f t="shared" si="2"/>
        <v>0</v>
      </c>
      <c r="AR18" s="19">
        <f t="shared" si="2"/>
        <v>0</v>
      </c>
      <c r="AS18" s="19">
        <f t="shared" si="2"/>
        <v>0</v>
      </c>
      <c r="AT18" s="19">
        <f t="shared" si="2"/>
        <v>0</v>
      </c>
      <c r="AU18" s="19">
        <f t="shared" si="2"/>
        <v>0</v>
      </c>
      <c r="AV18" s="19">
        <f t="shared" si="2"/>
        <v>0</v>
      </c>
      <c r="AW18" s="19">
        <f t="shared" si="2"/>
        <v>0</v>
      </c>
      <c r="AX18" s="19">
        <f t="shared" si="2"/>
        <v>0</v>
      </c>
      <c r="AY18" s="19">
        <f t="shared" si="2"/>
        <v>0</v>
      </c>
      <c r="AZ18" s="19">
        <f t="shared" si="2"/>
        <v>0</v>
      </c>
      <c r="BA18" s="19">
        <f t="shared" si="2"/>
        <v>0</v>
      </c>
      <c r="BB18" s="19">
        <f t="shared" si="2"/>
        <v>0</v>
      </c>
      <c r="BC18" s="19">
        <f t="shared" si="2"/>
        <v>0</v>
      </c>
      <c r="BD18" s="19">
        <f t="shared" si="2"/>
        <v>0</v>
      </c>
      <c r="BE18" s="19">
        <f t="shared" si="2"/>
        <v>0</v>
      </c>
      <c r="BF18" s="19">
        <f t="shared" si="2"/>
        <v>0</v>
      </c>
      <c r="BG18" s="19">
        <f t="shared" si="2"/>
        <v>0</v>
      </c>
      <c r="BH18" s="19">
        <f t="shared" si="2"/>
        <v>0</v>
      </c>
      <c r="BI18" s="19">
        <f t="shared" si="2"/>
        <v>0</v>
      </c>
      <c r="BJ18" s="19">
        <f t="shared" si="2"/>
        <v>0</v>
      </c>
      <c r="BK18" s="19">
        <f t="shared" si="2"/>
        <v>0</v>
      </c>
      <c r="BL18" s="96"/>
    </row>
    <row r="19" spans="2:64">
      <c r="B19" s="90"/>
      <c r="C19" s="81" t="s">
        <v>38</v>
      </c>
      <c r="D19" s="19">
        <f>D18</f>
        <v>0</v>
      </c>
      <c r="E19" s="19">
        <f t="shared" ref="E19:O19" si="3">D19+E18</f>
        <v>0</v>
      </c>
      <c r="F19" s="19">
        <f t="shared" si="3"/>
        <v>0</v>
      </c>
      <c r="G19" s="19">
        <f t="shared" si="3"/>
        <v>0</v>
      </c>
      <c r="H19" s="19">
        <f t="shared" si="3"/>
        <v>0</v>
      </c>
      <c r="I19" s="19">
        <f t="shared" si="3"/>
        <v>0</v>
      </c>
      <c r="J19" s="19">
        <f t="shared" si="3"/>
        <v>0</v>
      </c>
      <c r="K19" s="19">
        <f t="shared" si="3"/>
        <v>0</v>
      </c>
      <c r="L19" s="19">
        <f t="shared" si="3"/>
        <v>0</v>
      </c>
      <c r="M19" s="19">
        <f t="shared" si="3"/>
        <v>0</v>
      </c>
      <c r="N19" s="19">
        <f t="shared" si="3"/>
        <v>0</v>
      </c>
      <c r="O19" s="20">
        <f t="shared" si="3"/>
        <v>0</v>
      </c>
      <c r="P19" s="19">
        <f>P18</f>
        <v>0</v>
      </c>
      <c r="Q19" s="19">
        <f t="shared" ref="Q19:AA19" si="4">P19+Q18</f>
        <v>0</v>
      </c>
      <c r="R19" s="19">
        <f t="shared" si="4"/>
        <v>0</v>
      </c>
      <c r="S19" s="19">
        <f t="shared" si="4"/>
        <v>0</v>
      </c>
      <c r="T19" s="19">
        <f t="shared" si="4"/>
        <v>0</v>
      </c>
      <c r="U19" s="19">
        <f t="shared" si="4"/>
        <v>0</v>
      </c>
      <c r="V19" s="19">
        <f t="shared" si="4"/>
        <v>0</v>
      </c>
      <c r="W19" s="19">
        <f t="shared" si="4"/>
        <v>0</v>
      </c>
      <c r="X19" s="19">
        <f t="shared" si="4"/>
        <v>0</v>
      </c>
      <c r="Y19" s="19">
        <f t="shared" si="4"/>
        <v>0</v>
      </c>
      <c r="Z19" s="19">
        <f t="shared" si="4"/>
        <v>0</v>
      </c>
      <c r="AA19" s="20">
        <f t="shared" si="4"/>
        <v>0</v>
      </c>
      <c r="AB19" s="19">
        <f>AB18</f>
        <v>0</v>
      </c>
      <c r="AC19" s="19">
        <f t="shared" ref="AC19:AM19" si="5">AB19+AC18</f>
        <v>0</v>
      </c>
      <c r="AD19" s="19">
        <f t="shared" si="5"/>
        <v>0</v>
      </c>
      <c r="AE19" s="19">
        <f t="shared" si="5"/>
        <v>0</v>
      </c>
      <c r="AF19" s="19">
        <f t="shared" si="5"/>
        <v>0</v>
      </c>
      <c r="AG19" s="19">
        <f t="shared" si="5"/>
        <v>0</v>
      </c>
      <c r="AH19" s="19">
        <f t="shared" si="5"/>
        <v>0</v>
      </c>
      <c r="AI19" s="19">
        <f t="shared" si="5"/>
        <v>0</v>
      </c>
      <c r="AJ19" s="19">
        <f t="shared" si="5"/>
        <v>0</v>
      </c>
      <c r="AK19" s="19">
        <f t="shared" si="5"/>
        <v>0</v>
      </c>
      <c r="AL19" s="19">
        <f t="shared" si="5"/>
        <v>0</v>
      </c>
      <c r="AM19" s="20">
        <f t="shared" si="5"/>
        <v>0</v>
      </c>
      <c r="AN19" s="19">
        <f>AN18</f>
        <v>0</v>
      </c>
      <c r="AO19" s="19">
        <f t="shared" ref="AO19:AY19" si="6">AN19+AO18</f>
        <v>0</v>
      </c>
      <c r="AP19" s="19">
        <f t="shared" si="6"/>
        <v>0</v>
      </c>
      <c r="AQ19" s="19">
        <f t="shared" si="6"/>
        <v>0</v>
      </c>
      <c r="AR19" s="19">
        <f t="shared" si="6"/>
        <v>0</v>
      </c>
      <c r="AS19" s="19">
        <f t="shared" si="6"/>
        <v>0</v>
      </c>
      <c r="AT19" s="19">
        <f t="shared" si="6"/>
        <v>0</v>
      </c>
      <c r="AU19" s="19">
        <f t="shared" si="6"/>
        <v>0</v>
      </c>
      <c r="AV19" s="19">
        <f t="shared" si="6"/>
        <v>0</v>
      </c>
      <c r="AW19" s="19">
        <f t="shared" si="6"/>
        <v>0</v>
      </c>
      <c r="AX19" s="19">
        <f t="shared" si="6"/>
        <v>0</v>
      </c>
      <c r="AY19" s="20">
        <f t="shared" si="6"/>
        <v>0</v>
      </c>
      <c r="AZ19" s="19">
        <f>AZ18</f>
        <v>0</v>
      </c>
      <c r="BA19" s="19">
        <f t="shared" ref="BA19:BK19" si="7">AZ19+BA18</f>
        <v>0</v>
      </c>
      <c r="BB19" s="19">
        <f t="shared" si="7"/>
        <v>0</v>
      </c>
      <c r="BC19" s="19">
        <f t="shared" si="7"/>
        <v>0</v>
      </c>
      <c r="BD19" s="19">
        <f t="shared" si="7"/>
        <v>0</v>
      </c>
      <c r="BE19" s="19">
        <f t="shared" si="7"/>
        <v>0</v>
      </c>
      <c r="BF19" s="19">
        <f t="shared" si="7"/>
        <v>0</v>
      </c>
      <c r="BG19" s="19">
        <f t="shared" si="7"/>
        <v>0</v>
      </c>
      <c r="BH19" s="19">
        <f t="shared" si="7"/>
        <v>0</v>
      </c>
      <c r="BI19" s="19">
        <f t="shared" si="7"/>
        <v>0</v>
      </c>
      <c r="BJ19" s="19">
        <f t="shared" si="7"/>
        <v>0</v>
      </c>
      <c r="BK19" s="20">
        <f t="shared" si="7"/>
        <v>0</v>
      </c>
      <c r="BL19" s="96"/>
    </row>
    <row r="20" spans="2:64">
      <c r="B20" s="90"/>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6"/>
    </row>
    <row r="21" spans="2:64">
      <c r="B21" s="90"/>
      <c r="C21" s="175" t="s">
        <v>149</v>
      </c>
      <c r="D21" s="12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6"/>
    </row>
    <row r="22" spans="2:64">
      <c r="B22" s="90"/>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6"/>
    </row>
    <row r="23" spans="2:64">
      <c r="B23" s="90"/>
      <c r="C23" s="147"/>
      <c r="D23" s="330" t="s">
        <v>16</v>
      </c>
      <c r="E23" s="330"/>
      <c r="F23" s="330"/>
      <c r="G23" s="330"/>
      <c r="H23" s="330"/>
      <c r="I23" s="330"/>
      <c r="J23" s="330"/>
      <c r="K23" s="330"/>
      <c r="L23" s="330"/>
      <c r="M23" s="330"/>
      <c r="N23" s="330"/>
      <c r="O23" s="330"/>
      <c r="P23" s="330" t="s">
        <v>17</v>
      </c>
      <c r="Q23" s="330"/>
      <c r="R23" s="330"/>
      <c r="S23" s="330"/>
      <c r="T23" s="330"/>
      <c r="U23" s="330"/>
      <c r="V23" s="330"/>
      <c r="W23" s="330"/>
      <c r="X23" s="330"/>
      <c r="Y23" s="330"/>
      <c r="Z23" s="330"/>
      <c r="AA23" s="330"/>
      <c r="AB23" s="330" t="s">
        <v>18</v>
      </c>
      <c r="AC23" s="330"/>
      <c r="AD23" s="330"/>
      <c r="AE23" s="330"/>
      <c r="AF23" s="330"/>
      <c r="AG23" s="330"/>
      <c r="AH23" s="330"/>
      <c r="AI23" s="330"/>
      <c r="AJ23" s="330"/>
      <c r="AK23" s="330"/>
      <c r="AL23" s="330"/>
      <c r="AM23" s="330"/>
      <c r="AN23" s="333" t="s">
        <v>25</v>
      </c>
      <c r="AO23" s="331"/>
      <c r="AP23" s="331"/>
      <c r="AQ23" s="331"/>
      <c r="AR23" s="331"/>
      <c r="AS23" s="331"/>
      <c r="AT23" s="331"/>
      <c r="AU23" s="331"/>
      <c r="AV23" s="331"/>
      <c r="AW23" s="331"/>
      <c r="AX23" s="331"/>
      <c r="AY23" s="332"/>
      <c r="AZ23" s="330" t="s">
        <v>26</v>
      </c>
      <c r="BA23" s="330"/>
      <c r="BB23" s="330"/>
      <c r="BC23" s="330"/>
      <c r="BD23" s="330"/>
      <c r="BE23" s="330"/>
      <c r="BF23" s="330"/>
      <c r="BG23" s="330"/>
      <c r="BH23" s="330"/>
      <c r="BI23" s="330"/>
      <c r="BJ23" s="330"/>
      <c r="BK23" s="330"/>
      <c r="BL23" s="96"/>
    </row>
    <row r="24" spans="2:64">
      <c r="B24" s="90"/>
      <c r="C24" s="74" t="s">
        <v>42</v>
      </c>
      <c r="D24" s="17">
        <f>CONFIG!$D$7</f>
        <v>41640</v>
      </c>
      <c r="E24" s="17">
        <f>DATE(YEAR(D24),MONTH(D24)+1,DAY(D24))</f>
        <v>41671</v>
      </c>
      <c r="F24" s="17">
        <f t="shared" ref="F24:BK24" si="8">DATE(YEAR(E24),MONTH(E24)+1,DAY(E24))</f>
        <v>41699</v>
      </c>
      <c r="G24" s="17">
        <f t="shared" si="8"/>
        <v>41730</v>
      </c>
      <c r="H24" s="17">
        <f t="shared" si="8"/>
        <v>41760</v>
      </c>
      <c r="I24" s="17">
        <f t="shared" si="8"/>
        <v>41791</v>
      </c>
      <c r="J24" s="17">
        <f t="shared" si="8"/>
        <v>41821</v>
      </c>
      <c r="K24" s="17">
        <f t="shared" si="8"/>
        <v>41852</v>
      </c>
      <c r="L24" s="17">
        <f t="shared" si="8"/>
        <v>41883</v>
      </c>
      <c r="M24" s="17">
        <f t="shared" si="8"/>
        <v>41913</v>
      </c>
      <c r="N24" s="17">
        <f t="shared" si="8"/>
        <v>41944</v>
      </c>
      <c r="O24" s="17">
        <f t="shared" si="8"/>
        <v>41974</v>
      </c>
      <c r="P24" s="17">
        <f t="shared" si="8"/>
        <v>42005</v>
      </c>
      <c r="Q24" s="17">
        <f t="shared" si="8"/>
        <v>42036</v>
      </c>
      <c r="R24" s="17">
        <f t="shared" si="8"/>
        <v>42064</v>
      </c>
      <c r="S24" s="17">
        <f t="shared" si="8"/>
        <v>42095</v>
      </c>
      <c r="T24" s="17">
        <f t="shared" si="8"/>
        <v>42125</v>
      </c>
      <c r="U24" s="17">
        <f t="shared" si="8"/>
        <v>42156</v>
      </c>
      <c r="V24" s="17">
        <f t="shared" si="8"/>
        <v>42186</v>
      </c>
      <c r="W24" s="17">
        <f t="shared" si="8"/>
        <v>42217</v>
      </c>
      <c r="X24" s="17">
        <f t="shared" si="8"/>
        <v>42248</v>
      </c>
      <c r="Y24" s="17">
        <f t="shared" si="8"/>
        <v>42278</v>
      </c>
      <c r="Z24" s="17">
        <f t="shared" si="8"/>
        <v>42309</v>
      </c>
      <c r="AA24" s="17">
        <f t="shared" si="8"/>
        <v>42339</v>
      </c>
      <c r="AB24" s="17">
        <f t="shared" si="8"/>
        <v>42370</v>
      </c>
      <c r="AC24" s="17">
        <f t="shared" si="8"/>
        <v>42401</v>
      </c>
      <c r="AD24" s="17">
        <f t="shared" si="8"/>
        <v>42430</v>
      </c>
      <c r="AE24" s="17">
        <f t="shared" si="8"/>
        <v>42461</v>
      </c>
      <c r="AF24" s="17">
        <f t="shared" si="8"/>
        <v>42491</v>
      </c>
      <c r="AG24" s="17">
        <f t="shared" si="8"/>
        <v>42522</v>
      </c>
      <c r="AH24" s="17">
        <f t="shared" si="8"/>
        <v>42552</v>
      </c>
      <c r="AI24" s="17">
        <f t="shared" si="8"/>
        <v>42583</v>
      </c>
      <c r="AJ24" s="17">
        <f t="shared" si="8"/>
        <v>42614</v>
      </c>
      <c r="AK24" s="17">
        <f t="shared" si="8"/>
        <v>42644</v>
      </c>
      <c r="AL24" s="17">
        <f t="shared" si="8"/>
        <v>42675</v>
      </c>
      <c r="AM24" s="17">
        <f t="shared" si="8"/>
        <v>42705</v>
      </c>
      <c r="AN24" s="17">
        <f t="shared" si="8"/>
        <v>42736</v>
      </c>
      <c r="AO24" s="17">
        <f t="shared" si="8"/>
        <v>42767</v>
      </c>
      <c r="AP24" s="17">
        <f t="shared" si="8"/>
        <v>42795</v>
      </c>
      <c r="AQ24" s="17">
        <f t="shared" si="8"/>
        <v>42826</v>
      </c>
      <c r="AR24" s="17">
        <f t="shared" si="8"/>
        <v>42856</v>
      </c>
      <c r="AS24" s="17">
        <f t="shared" si="8"/>
        <v>42887</v>
      </c>
      <c r="AT24" s="17">
        <f t="shared" si="8"/>
        <v>42917</v>
      </c>
      <c r="AU24" s="17">
        <f t="shared" si="8"/>
        <v>42948</v>
      </c>
      <c r="AV24" s="17">
        <f t="shared" si="8"/>
        <v>42979</v>
      </c>
      <c r="AW24" s="17">
        <f t="shared" si="8"/>
        <v>43009</v>
      </c>
      <c r="AX24" s="17">
        <f t="shared" si="8"/>
        <v>43040</v>
      </c>
      <c r="AY24" s="17">
        <f t="shared" si="8"/>
        <v>43070</v>
      </c>
      <c r="AZ24" s="17">
        <f t="shared" si="8"/>
        <v>43101</v>
      </c>
      <c r="BA24" s="17">
        <f t="shared" si="8"/>
        <v>43132</v>
      </c>
      <c r="BB24" s="17">
        <f t="shared" si="8"/>
        <v>43160</v>
      </c>
      <c r="BC24" s="17">
        <f t="shared" si="8"/>
        <v>43191</v>
      </c>
      <c r="BD24" s="17">
        <f t="shared" si="8"/>
        <v>43221</v>
      </c>
      <c r="BE24" s="17">
        <f t="shared" si="8"/>
        <v>43252</v>
      </c>
      <c r="BF24" s="17">
        <f t="shared" si="8"/>
        <v>43282</v>
      </c>
      <c r="BG24" s="17">
        <f t="shared" si="8"/>
        <v>43313</v>
      </c>
      <c r="BH24" s="17">
        <f t="shared" si="8"/>
        <v>43344</v>
      </c>
      <c r="BI24" s="17">
        <f t="shared" si="8"/>
        <v>43374</v>
      </c>
      <c r="BJ24" s="17">
        <f t="shared" si="8"/>
        <v>43405</v>
      </c>
      <c r="BK24" s="17">
        <f t="shared" si="8"/>
        <v>43435</v>
      </c>
      <c r="BL24" s="96"/>
    </row>
    <row r="25" spans="2:64">
      <c r="B25" s="90"/>
      <c r="C25" s="224" t="str">
        <f>CONFIG!$C$14</f>
        <v>Activité de revenu 1</v>
      </c>
      <c r="D25" s="235">
        <f>Commandes!D9*CONFIG!$D14</f>
        <v>0</v>
      </c>
      <c r="E25" s="235">
        <f>Commandes!E9*CONFIG!$D14</f>
        <v>0</v>
      </c>
      <c r="F25" s="235">
        <f>Commandes!F9*CONFIG!$D14</f>
        <v>0</v>
      </c>
      <c r="G25" s="235">
        <f>Commandes!G9*CONFIG!$D14</f>
        <v>0</v>
      </c>
      <c r="H25" s="235">
        <f>Commandes!H9*CONFIG!$D14</f>
        <v>0</v>
      </c>
      <c r="I25" s="235">
        <f>Commandes!I9*CONFIG!$D14</f>
        <v>0</v>
      </c>
      <c r="J25" s="235">
        <f>Commandes!J9*CONFIG!$D14</f>
        <v>0</v>
      </c>
      <c r="K25" s="235">
        <f>Commandes!K9*CONFIG!$D14</f>
        <v>0</v>
      </c>
      <c r="L25" s="235">
        <f>Commandes!L9*CONFIG!$D14</f>
        <v>0</v>
      </c>
      <c r="M25" s="235">
        <f>Commandes!M9*CONFIG!$D14</f>
        <v>0</v>
      </c>
      <c r="N25" s="235">
        <f>Commandes!N9*CONFIG!$D14</f>
        <v>0</v>
      </c>
      <c r="O25" s="235">
        <f>Commandes!O9*CONFIG!$D14</f>
        <v>0</v>
      </c>
      <c r="P25" s="235">
        <f>Commandes!P9*CONFIG!$D14</f>
        <v>0</v>
      </c>
      <c r="Q25" s="235">
        <f>Commandes!Q9*CONFIG!$D14</f>
        <v>0</v>
      </c>
      <c r="R25" s="235">
        <f>Commandes!R9*CONFIG!$D14</f>
        <v>0</v>
      </c>
      <c r="S25" s="235">
        <f>Commandes!S9*CONFIG!$D14</f>
        <v>0</v>
      </c>
      <c r="T25" s="235">
        <f>Commandes!T9*CONFIG!$D14</f>
        <v>0</v>
      </c>
      <c r="U25" s="235">
        <f>Commandes!U9*CONFIG!$D14</f>
        <v>0</v>
      </c>
      <c r="V25" s="235">
        <f>Commandes!V9*CONFIG!$D14</f>
        <v>0</v>
      </c>
      <c r="W25" s="235">
        <f>Commandes!W9*CONFIG!$D14</f>
        <v>0</v>
      </c>
      <c r="X25" s="235">
        <f>Commandes!X9*CONFIG!$D14</f>
        <v>0</v>
      </c>
      <c r="Y25" s="235">
        <f>Commandes!Y9*CONFIG!$D14</f>
        <v>0</v>
      </c>
      <c r="Z25" s="235">
        <f>Commandes!Z9*CONFIG!$D14</f>
        <v>0</v>
      </c>
      <c r="AA25" s="235">
        <f>Commandes!AA9*CONFIG!$D14</f>
        <v>0</v>
      </c>
      <c r="AB25" s="235">
        <f>Commandes!AB9*CONFIG!$D14</f>
        <v>0</v>
      </c>
      <c r="AC25" s="235">
        <f>Commandes!AC9*CONFIG!$D14</f>
        <v>0</v>
      </c>
      <c r="AD25" s="235">
        <f>Commandes!AD9*CONFIG!$D14</f>
        <v>0</v>
      </c>
      <c r="AE25" s="235">
        <f>Commandes!AE9*CONFIG!$D14</f>
        <v>0</v>
      </c>
      <c r="AF25" s="235">
        <f>Commandes!AF9*CONFIG!$D14</f>
        <v>0</v>
      </c>
      <c r="AG25" s="235">
        <f>Commandes!AG9*CONFIG!$D14</f>
        <v>0</v>
      </c>
      <c r="AH25" s="235">
        <f>Commandes!AH9*CONFIG!$D14</f>
        <v>0</v>
      </c>
      <c r="AI25" s="235">
        <f>Commandes!AI9*CONFIG!$D14</f>
        <v>0</v>
      </c>
      <c r="AJ25" s="235">
        <f>Commandes!AJ9*CONFIG!$D14</f>
        <v>0</v>
      </c>
      <c r="AK25" s="235">
        <f>Commandes!AK9*CONFIG!$D14</f>
        <v>0</v>
      </c>
      <c r="AL25" s="235">
        <f>Commandes!AL9*CONFIG!$D14</f>
        <v>0</v>
      </c>
      <c r="AM25" s="235">
        <f>Commandes!AM9*CONFIG!$D14</f>
        <v>0</v>
      </c>
      <c r="AN25" s="235">
        <f>Commandes!AN9*CONFIG!$D14</f>
        <v>0</v>
      </c>
      <c r="AO25" s="235">
        <f>Commandes!AO9*CONFIG!$D14</f>
        <v>0</v>
      </c>
      <c r="AP25" s="235">
        <f>Commandes!AP9*CONFIG!$D14</f>
        <v>0</v>
      </c>
      <c r="AQ25" s="235">
        <f>Commandes!AQ9*CONFIG!$D14</f>
        <v>0</v>
      </c>
      <c r="AR25" s="235">
        <f>Commandes!AR9*CONFIG!$D14</f>
        <v>0</v>
      </c>
      <c r="AS25" s="235">
        <f>Commandes!AS9*CONFIG!$D14</f>
        <v>0</v>
      </c>
      <c r="AT25" s="235">
        <f>Commandes!AT9*CONFIG!$D14</f>
        <v>0</v>
      </c>
      <c r="AU25" s="235">
        <f>Commandes!AU9*CONFIG!$D14</f>
        <v>0</v>
      </c>
      <c r="AV25" s="235">
        <f>Commandes!AV9*CONFIG!$D14</f>
        <v>0</v>
      </c>
      <c r="AW25" s="235">
        <f>Commandes!AW9*CONFIG!$D14</f>
        <v>0</v>
      </c>
      <c r="AX25" s="235">
        <f>Commandes!AX9*CONFIG!$D14</f>
        <v>0</v>
      </c>
      <c r="AY25" s="235">
        <f>Commandes!AY9*CONFIG!$D14</f>
        <v>0</v>
      </c>
      <c r="AZ25" s="235">
        <f>Commandes!AZ9*CONFIG!$D14</f>
        <v>0</v>
      </c>
      <c r="BA25" s="235">
        <f>Commandes!BA9*CONFIG!$D14</f>
        <v>0</v>
      </c>
      <c r="BB25" s="235">
        <f>Commandes!BB9*CONFIG!$D14</f>
        <v>0</v>
      </c>
      <c r="BC25" s="235">
        <f>Commandes!BC9*CONFIG!$D14</f>
        <v>0</v>
      </c>
      <c r="BD25" s="235">
        <f>Commandes!BD9*CONFIG!$D14</f>
        <v>0</v>
      </c>
      <c r="BE25" s="235">
        <f>Commandes!BE9*CONFIG!$D14</f>
        <v>0</v>
      </c>
      <c r="BF25" s="235">
        <f>Commandes!BF9*CONFIG!$D14</f>
        <v>0</v>
      </c>
      <c r="BG25" s="235">
        <f>Commandes!BG9*CONFIG!$D14</f>
        <v>0</v>
      </c>
      <c r="BH25" s="235">
        <f>Commandes!BH9*CONFIG!$D14</f>
        <v>0</v>
      </c>
      <c r="BI25" s="235">
        <f>Commandes!BI9*CONFIG!$D14</f>
        <v>0</v>
      </c>
      <c r="BJ25" s="235">
        <f>Commandes!BJ9*CONFIG!$D14</f>
        <v>0</v>
      </c>
      <c r="BK25" s="235">
        <f>Commandes!BK9*CONFIG!$D14</f>
        <v>0</v>
      </c>
      <c r="BL25" s="96"/>
    </row>
    <row r="26" spans="2:64">
      <c r="B26" s="90"/>
      <c r="C26" s="224" t="str">
        <f>CONFIG!$C$15</f>
        <v>Activité de revenu 2</v>
      </c>
      <c r="D26" s="235">
        <f>Commandes!D10*CONFIG!$D15</f>
        <v>0</v>
      </c>
      <c r="E26" s="235">
        <f>Commandes!E10*CONFIG!$D15</f>
        <v>0</v>
      </c>
      <c r="F26" s="235">
        <f>Commandes!F10*CONFIG!$D15</f>
        <v>0</v>
      </c>
      <c r="G26" s="235">
        <f>Commandes!G10*CONFIG!$D15</f>
        <v>0</v>
      </c>
      <c r="H26" s="235">
        <f>Commandes!H10*CONFIG!$D15</f>
        <v>0</v>
      </c>
      <c r="I26" s="235">
        <f>Commandes!I10*CONFIG!$D15</f>
        <v>0</v>
      </c>
      <c r="J26" s="235">
        <f>Commandes!J10*CONFIG!$D15</f>
        <v>0</v>
      </c>
      <c r="K26" s="235">
        <f>Commandes!K10*CONFIG!$D15</f>
        <v>0</v>
      </c>
      <c r="L26" s="235">
        <f>Commandes!L10*CONFIG!$D15</f>
        <v>0</v>
      </c>
      <c r="M26" s="235">
        <f>Commandes!M10*CONFIG!$D15</f>
        <v>0</v>
      </c>
      <c r="N26" s="235">
        <f>Commandes!N10*CONFIG!$D15</f>
        <v>0</v>
      </c>
      <c r="O26" s="235">
        <f>Commandes!O10*CONFIG!$D15</f>
        <v>0</v>
      </c>
      <c r="P26" s="235">
        <f>Commandes!P10*CONFIG!$D15</f>
        <v>0</v>
      </c>
      <c r="Q26" s="235">
        <f>Commandes!Q10*CONFIG!$D15</f>
        <v>0</v>
      </c>
      <c r="R26" s="235">
        <f>Commandes!R10*CONFIG!$D15</f>
        <v>0</v>
      </c>
      <c r="S26" s="235">
        <f>Commandes!S10*CONFIG!$D15</f>
        <v>0</v>
      </c>
      <c r="T26" s="235">
        <f>Commandes!T10*CONFIG!$D15</f>
        <v>0</v>
      </c>
      <c r="U26" s="235">
        <f>Commandes!U10*CONFIG!$D15</f>
        <v>0</v>
      </c>
      <c r="V26" s="235">
        <f>Commandes!V10*CONFIG!$D15</f>
        <v>0</v>
      </c>
      <c r="W26" s="235">
        <f>Commandes!W10*CONFIG!$D15</f>
        <v>0</v>
      </c>
      <c r="X26" s="235">
        <f>Commandes!X10*CONFIG!$D15</f>
        <v>0</v>
      </c>
      <c r="Y26" s="235">
        <f>Commandes!Y10*CONFIG!$D15</f>
        <v>0</v>
      </c>
      <c r="Z26" s="235">
        <f>Commandes!Z10*CONFIG!$D15</f>
        <v>0</v>
      </c>
      <c r="AA26" s="235">
        <f>Commandes!AA10*CONFIG!$D15</f>
        <v>0</v>
      </c>
      <c r="AB26" s="235">
        <f>Commandes!AB10*CONFIG!$D15</f>
        <v>0</v>
      </c>
      <c r="AC26" s="235">
        <f>Commandes!AC10*CONFIG!$D15</f>
        <v>0</v>
      </c>
      <c r="AD26" s="235">
        <f>Commandes!AD10*CONFIG!$D15</f>
        <v>0</v>
      </c>
      <c r="AE26" s="235">
        <f>Commandes!AE10*CONFIG!$D15</f>
        <v>0</v>
      </c>
      <c r="AF26" s="235">
        <f>Commandes!AF10*CONFIG!$D15</f>
        <v>0</v>
      </c>
      <c r="AG26" s="235">
        <f>Commandes!AG10*CONFIG!$D15</f>
        <v>0</v>
      </c>
      <c r="AH26" s="235">
        <f>Commandes!AH10*CONFIG!$D15</f>
        <v>0</v>
      </c>
      <c r="AI26" s="235">
        <f>Commandes!AI10*CONFIG!$D15</f>
        <v>0</v>
      </c>
      <c r="AJ26" s="235">
        <f>Commandes!AJ10*CONFIG!$D15</f>
        <v>0</v>
      </c>
      <c r="AK26" s="235">
        <f>Commandes!AK10*CONFIG!$D15</f>
        <v>0</v>
      </c>
      <c r="AL26" s="235">
        <f>Commandes!AL10*CONFIG!$D15</f>
        <v>0</v>
      </c>
      <c r="AM26" s="235">
        <f>Commandes!AM10*CONFIG!$D15</f>
        <v>0</v>
      </c>
      <c r="AN26" s="235">
        <f>Commandes!AN10*CONFIG!$D15</f>
        <v>0</v>
      </c>
      <c r="AO26" s="235">
        <f>Commandes!AO10*CONFIG!$D15</f>
        <v>0</v>
      </c>
      <c r="AP26" s="235">
        <f>Commandes!AP10*CONFIG!$D15</f>
        <v>0</v>
      </c>
      <c r="AQ26" s="235">
        <f>Commandes!AQ10*CONFIG!$D15</f>
        <v>0</v>
      </c>
      <c r="AR26" s="235">
        <f>Commandes!AR10*CONFIG!$D15</f>
        <v>0</v>
      </c>
      <c r="AS26" s="235">
        <f>Commandes!AS10*CONFIG!$D15</f>
        <v>0</v>
      </c>
      <c r="AT26" s="235">
        <f>Commandes!AT10*CONFIG!$D15</f>
        <v>0</v>
      </c>
      <c r="AU26" s="235">
        <f>Commandes!AU10*CONFIG!$D15</f>
        <v>0</v>
      </c>
      <c r="AV26" s="235">
        <f>Commandes!AV10*CONFIG!$D15</f>
        <v>0</v>
      </c>
      <c r="AW26" s="235">
        <f>Commandes!AW10*CONFIG!$D15</f>
        <v>0</v>
      </c>
      <c r="AX26" s="235">
        <f>Commandes!AX10*CONFIG!$D15</f>
        <v>0</v>
      </c>
      <c r="AY26" s="235">
        <f>Commandes!AY10*CONFIG!$D15</f>
        <v>0</v>
      </c>
      <c r="AZ26" s="235">
        <f>Commandes!AZ10*CONFIG!$D15</f>
        <v>0</v>
      </c>
      <c r="BA26" s="235">
        <f>Commandes!BA10*CONFIG!$D15</f>
        <v>0</v>
      </c>
      <c r="BB26" s="235">
        <f>Commandes!BB10*CONFIG!$D15</f>
        <v>0</v>
      </c>
      <c r="BC26" s="235">
        <f>Commandes!BC10*CONFIG!$D15</f>
        <v>0</v>
      </c>
      <c r="BD26" s="235">
        <f>Commandes!BD10*CONFIG!$D15</f>
        <v>0</v>
      </c>
      <c r="BE26" s="235">
        <f>Commandes!BE10*CONFIG!$D15</f>
        <v>0</v>
      </c>
      <c r="BF26" s="235">
        <f>Commandes!BF10*CONFIG!$D15</f>
        <v>0</v>
      </c>
      <c r="BG26" s="235">
        <f>Commandes!BG10*CONFIG!$D15</f>
        <v>0</v>
      </c>
      <c r="BH26" s="235">
        <f>Commandes!BH10*CONFIG!$D15</f>
        <v>0</v>
      </c>
      <c r="BI26" s="235">
        <f>Commandes!BI10*CONFIG!$D15</f>
        <v>0</v>
      </c>
      <c r="BJ26" s="235">
        <f>Commandes!BJ10*CONFIG!$D15</f>
        <v>0</v>
      </c>
      <c r="BK26" s="235">
        <f>Commandes!BK10*CONFIG!$D15</f>
        <v>0</v>
      </c>
      <c r="BL26" s="96"/>
    </row>
    <row r="27" spans="2:64">
      <c r="B27" s="90"/>
      <c r="C27" s="224" t="str">
        <f>CONFIG!$C$16</f>
        <v>ETC …</v>
      </c>
      <c r="D27" s="235">
        <f>Commandes!D11*CONFIG!$D16</f>
        <v>0</v>
      </c>
      <c r="E27" s="235">
        <f>Commandes!E11*CONFIG!$D16</f>
        <v>0</v>
      </c>
      <c r="F27" s="235">
        <f>Commandes!F11*CONFIG!$D16</f>
        <v>0</v>
      </c>
      <c r="G27" s="235">
        <f>Commandes!G11*CONFIG!$D16</f>
        <v>0</v>
      </c>
      <c r="H27" s="235">
        <f>Commandes!H11*CONFIG!$D16</f>
        <v>0</v>
      </c>
      <c r="I27" s="235">
        <f>Commandes!I11*CONFIG!$D16</f>
        <v>0</v>
      </c>
      <c r="J27" s="235">
        <f>Commandes!J11*CONFIG!$D16</f>
        <v>0</v>
      </c>
      <c r="K27" s="235">
        <f>Commandes!K11*CONFIG!$D16</f>
        <v>0</v>
      </c>
      <c r="L27" s="235">
        <f>Commandes!L11*CONFIG!$D16</f>
        <v>0</v>
      </c>
      <c r="M27" s="235">
        <f>Commandes!M11*CONFIG!$D16</f>
        <v>0</v>
      </c>
      <c r="N27" s="235">
        <f>Commandes!N11*CONFIG!$D16</f>
        <v>0</v>
      </c>
      <c r="O27" s="235">
        <f>Commandes!O11*CONFIG!$D16</f>
        <v>0</v>
      </c>
      <c r="P27" s="235">
        <f>Commandes!P11*CONFIG!$D16</f>
        <v>0</v>
      </c>
      <c r="Q27" s="235">
        <f>Commandes!Q11*CONFIG!$D16</f>
        <v>0</v>
      </c>
      <c r="R27" s="235">
        <f>Commandes!R11*CONFIG!$D16</f>
        <v>0</v>
      </c>
      <c r="S27" s="235">
        <f>Commandes!S11*CONFIG!$D16</f>
        <v>0</v>
      </c>
      <c r="T27" s="235">
        <f>Commandes!T11*CONFIG!$D16</f>
        <v>0</v>
      </c>
      <c r="U27" s="235">
        <f>Commandes!U11*CONFIG!$D16</f>
        <v>0</v>
      </c>
      <c r="V27" s="235">
        <f>Commandes!V11*CONFIG!$D16</f>
        <v>0</v>
      </c>
      <c r="W27" s="235">
        <f>Commandes!W11*CONFIG!$D16</f>
        <v>0</v>
      </c>
      <c r="X27" s="235">
        <f>Commandes!X11*CONFIG!$D16</f>
        <v>0</v>
      </c>
      <c r="Y27" s="235">
        <f>Commandes!Y11*CONFIG!$D16</f>
        <v>0</v>
      </c>
      <c r="Z27" s="235">
        <f>Commandes!Z11*CONFIG!$D16</f>
        <v>0</v>
      </c>
      <c r="AA27" s="235">
        <f>Commandes!AA11*CONFIG!$D16</f>
        <v>0</v>
      </c>
      <c r="AB27" s="235">
        <f>Commandes!AB11*CONFIG!$D16</f>
        <v>0</v>
      </c>
      <c r="AC27" s="235">
        <f>Commandes!AC11*CONFIG!$D16</f>
        <v>0</v>
      </c>
      <c r="AD27" s="235">
        <f>Commandes!AD11*CONFIG!$D16</f>
        <v>0</v>
      </c>
      <c r="AE27" s="235">
        <f>Commandes!AE11*CONFIG!$D16</f>
        <v>0</v>
      </c>
      <c r="AF27" s="235">
        <f>Commandes!AF11*CONFIG!$D16</f>
        <v>0</v>
      </c>
      <c r="AG27" s="235">
        <f>Commandes!AG11*CONFIG!$D16</f>
        <v>0</v>
      </c>
      <c r="AH27" s="235">
        <f>Commandes!AH11*CONFIG!$D16</f>
        <v>0</v>
      </c>
      <c r="AI27" s="235">
        <f>Commandes!AI11*CONFIG!$D16</f>
        <v>0</v>
      </c>
      <c r="AJ27" s="235">
        <f>Commandes!AJ11*CONFIG!$D16</f>
        <v>0</v>
      </c>
      <c r="AK27" s="235">
        <f>Commandes!AK11*CONFIG!$D16</f>
        <v>0</v>
      </c>
      <c r="AL27" s="235">
        <f>Commandes!AL11*CONFIG!$D16</f>
        <v>0</v>
      </c>
      <c r="AM27" s="235">
        <f>Commandes!AM11*CONFIG!$D16</f>
        <v>0</v>
      </c>
      <c r="AN27" s="235">
        <f>Commandes!AN11*CONFIG!$D16</f>
        <v>0</v>
      </c>
      <c r="AO27" s="235">
        <f>Commandes!AO11*CONFIG!$D16</f>
        <v>0</v>
      </c>
      <c r="AP27" s="235">
        <f>Commandes!AP11*CONFIG!$D16</f>
        <v>0</v>
      </c>
      <c r="AQ27" s="235">
        <f>Commandes!AQ11*CONFIG!$D16</f>
        <v>0</v>
      </c>
      <c r="AR27" s="235">
        <f>Commandes!AR11*CONFIG!$D16</f>
        <v>0</v>
      </c>
      <c r="AS27" s="235">
        <f>Commandes!AS11*CONFIG!$D16</f>
        <v>0</v>
      </c>
      <c r="AT27" s="235">
        <f>Commandes!AT11*CONFIG!$D16</f>
        <v>0</v>
      </c>
      <c r="AU27" s="235">
        <f>Commandes!AU11*CONFIG!$D16</f>
        <v>0</v>
      </c>
      <c r="AV27" s="235">
        <f>Commandes!AV11*CONFIG!$D16</f>
        <v>0</v>
      </c>
      <c r="AW27" s="235">
        <f>Commandes!AW11*CONFIG!$D16</f>
        <v>0</v>
      </c>
      <c r="AX27" s="235">
        <f>Commandes!AX11*CONFIG!$D16</f>
        <v>0</v>
      </c>
      <c r="AY27" s="235">
        <f>Commandes!AY11*CONFIG!$D16</f>
        <v>0</v>
      </c>
      <c r="AZ27" s="235">
        <f>Commandes!AZ11*CONFIG!$D16</f>
        <v>0</v>
      </c>
      <c r="BA27" s="235">
        <f>Commandes!BA11*CONFIG!$D16</f>
        <v>0</v>
      </c>
      <c r="BB27" s="235">
        <f>Commandes!BB11*CONFIG!$D16</f>
        <v>0</v>
      </c>
      <c r="BC27" s="235">
        <f>Commandes!BC11*CONFIG!$D16</f>
        <v>0</v>
      </c>
      <c r="BD27" s="235">
        <f>Commandes!BD11*CONFIG!$D16</f>
        <v>0</v>
      </c>
      <c r="BE27" s="235">
        <f>Commandes!BE11*CONFIG!$D16</f>
        <v>0</v>
      </c>
      <c r="BF27" s="235">
        <f>Commandes!BF11*CONFIG!$D16</f>
        <v>0</v>
      </c>
      <c r="BG27" s="235">
        <f>Commandes!BG11*CONFIG!$D16</f>
        <v>0</v>
      </c>
      <c r="BH27" s="235">
        <f>Commandes!BH11*CONFIG!$D16</f>
        <v>0</v>
      </c>
      <c r="BI27" s="235">
        <f>Commandes!BI11*CONFIG!$D16</f>
        <v>0</v>
      </c>
      <c r="BJ27" s="235">
        <f>Commandes!BJ11*CONFIG!$D16</f>
        <v>0</v>
      </c>
      <c r="BK27" s="235">
        <f>Commandes!BK11*CONFIG!$D16</f>
        <v>0</v>
      </c>
      <c r="BL27" s="96"/>
    </row>
    <row r="28" spans="2:64">
      <c r="B28" s="90"/>
      <c r="C28" s="224">
        <f>CONFIG!$C$17</f>
        <v>0</v>
      </c>
      <c r="D28" s="235">
        <f>Commandes!D12*CONFIG!$D17</f>
        <v>0</v>
      </c>
      <c r="E28" s="235">
        <f>Commandes!E12*CONFIG!$D17</f>
        <v>0</v>
      </c>
      <c r="F28" s="235">
        <f>Commandes!F12*CONFIG!$D17</f>
        <v>0</v>
      </c>
      <c r="G28" s="235">
        <f>Commandes!G12*CONFIG!$D17</f>
        <v>0</v>
      </c>
      <c r="H28" s="235">
        <f>Commandes!H12*CONFIG!$D17</f>
        <v>0</v>
      </c>
      <c r="I28" s="235">
        <f>Commandes!I12*CONFIG!$D17</f>
        <v>0</v>
      </c>
      <c r="J28" s="235">
        <f>Commandes!J12*CONFIG!$D17</f>
        <v>0</v>
      </c>
      <c r="K28" s="235">
        <f>Commandes!K12*CONFIG!$D17</f>
        <v>0</v>
      </c>
      <c r="L28" s="235">
        <f>Commandes!L12*CONFIG!$D17</f>
        <v>0</v>
      </c>
      <c r="M28" s="235">
        <f>Commandes!M12*CONFIG!$D17</f>
        <v>0</v>
      </c>
      <c r="N28" s="235">
        <f>Commandes!N12*CONFIG!$D17</f>
        <v>0</v>
      </c>
      <c r="O28" s="235">
        <f>Commandes!O12*CONFIG!$D17</f>
        <v>0</v>
      </c>
      <c r="P28" s="235">
        <f>Commandes!P12*CONFIG!$D17</f>
        <v>0</v>
      </c>
      <c r="Q28" s="235">
        <f>Commandes!Q12*CONFIG!$D17</f>
        <v>0</v>
      </c>
      <c r="R28" s="235">
        <f>Commandes!R12*CONFIG!$D17</f>
        <v>0</v>
      </c>
      <c r="S28" s="235">
        <f>Commandes!S12*CONFIG!$D17</f>
        <v>0</v>
      </c>
      <c r="T28" s="235">
        <f>Commandes!T12*CONFIG!$D17</f>
        <v>0</v>
      </c>
      <c r="U28" s="235">
        <f>Commandes!U12*CONFIG!$D17</f>
        <v>0</v>
      </c>
      <c r="V28" s="235">
        <f>Commandes!V12*CONFIG!$D17</f>
        <v>0</v>
      </c>
      <c r="W28" s="235">
        <f>Commandes!W12*CONFIG!$D17</f>
        <v>0</v>
      </c>
      <c r="X28" s="235">
        <f>Commandes!X12*CONFIG!$D17</f>
        <v>0</v>
      </c>
      <c r="Y28" s="235">
        <f>Commandes!Y12*CONFIG!$D17</f>
        <v>0</v>
      </c>
      <c r="Z28" s="235">
        <f>Commandes!Z12*CONFIG!$D17</f>
        <v>0</v>
      </c>
      <c r="AA28" s="235">
        <f>Commandes!AA12*CONFIG!$D17</f>
        <v>0</v>
      </c>
      <c r="AB28" s="235">
        <f>Commandes!AB12*CONFIG!$D17</f>
        <v>0</v>
      </c>
      <c r="AC28" s="235">
        <f>Commandes!AC12*CONFIG!$D17</f>
        <v>0</v>
      </c>
      <c r="AD28" s="235">
        <f>Commandes!AD12*CONFIG!$D17</f>
        <v>0</v>
      </c>
      <c r="AE28" s="235">
        <f>Commandes!AE12*CONFIG!$D17</f>
        <v>0</v>
      </c>
      <c r="AF28" s="235">
        <f>Commandes!AF12*CONFIG!$D17</f>
        <v>0</v>
      </c>
      <c r="AG28" s="235">
        <f>Commandes!AG12*CONFIG!$D17</f>
        <v>0</v>
      </c>
      <c r="AH28" s="235">
        <f>Commandes!AH12*CONFIG!$D17</f>
        <v>0</v>
      </c>
      <c r="AI28" s="235">
        <f>Commandes!AI12*CONFIG!$D17</f>
        <v>0</v>
      </c>
      <c r="AJ28" s="235">
        <f>Commandes!AJ12*CONFIG!$D17</f>
        <v>0</v>
      </c>
      <c r="AK28" s="235">
        <f>Commandes!AK12*CONFIG!$D17</f>
        <v>0</v>
      </c>
      <c r="AL28" s="235">
        <f>Commandes!AL12*CONFIG!$D17</f>
        <v>0</v>
      </c>
      <c r="AM28" s="235">
        <f>Commandes!AM12*CONFIG!$D17</f>
        <v>0</v>
      </c>
      <c r="AN28" s="235">
        <f>Commandes!AN12*CONFIG!$D17</f>
        <v>0</v>
      </c>
      <c r="AO28" s="235">
        <f>Commandes!AO12*CONFIG!$D17</f>
        <v>0</v>
      </c>
      <c r="AP28" s="235">
        <f>Commandes!AP12*CONFIG!$D17</f>
        <v>0</v>
      </c>
      <c r="AQ28" s="235">
        <f>Commandes!AQ12*CONFIG!$D17</f>
        <v>0</v>
      </c>
      <c r="AR28" s="235">
        <f>Commandes!AR12*CONFIG!$D17</f>
        <v>0</v>
      </c>
      <c r="AS28" s="235">
        <f>Commandes!AS12*CONFIG!$D17</f>
        <v>0</v>
      </c>
      <c r="AT28" s="235">
        <f>Commandes!AT12*CONFIG!$D17</f>
        <v>0</v>
      </c>
      <c r="AU28" s="235">
        <f>Commandes!AU12*CONFIG!$D17</f>
        <v>0</v>
      </c>
      <c r="AV28" s="235">
        <f>Commandes!AV12*CONFIG!$D17</f>
        <v>0</v>
      </c>
      <c r="AW28" s="235">
        <f>Commandes!AW12*CONFIG!$D17</f>
        <v>0</v>
      </c>
      <c r="AX28" s="235">
        <f>Commandes!AX12*CONFIG!$D17</f>
        <v>0</v>
      </c>
      <c r="AY28" s="235">
        <f>Commandes!AY12*CONFIG!$D17</f>
        <v>0</v>
      </c>
      <c r="AZ28" s="235">
        <f>Commandes!AZ12*CONFIG!$D17</f>
        <v>0</v>
      </c>
      <c r="BA28" s="235">
        <f>Commandes!BA12*CONFIG!$D17</f>
        <v>0</v>
      </c>
      <c r="BB28" s="235">
        <f>Commandes!BB12*CONFIG!$D17</f>
        <v>0</v>
      </c>
      <c r="BC28" s="235">
        <f>Commandes!BC12*CONFIG!$D17</f>
        <v>0</v>
      </c>
      <c r="BD28" s="235">
        <f>Commandes!BD12*CONFIG!$D17</f>
        <v>0</v>
      </c>
      <c r="BE28" s="235">
        <f>Commandes!BE12*CONFIG!$D17</f>
        <v>0</v>
      </c>
      <c r="BF28" s="235">
        <f>Commandes!BF12*CONFIG!$D17</f>
        <v>0</v>
      </c>
      <c r="BG28" s="235">
        <f>Commandes!BG12*CONFIG!$D17</f>
        <v>0</v>
      </c>
      <c r="BH28" s="235">
        <f>Commandes!BH12*CONFIG!$D17</f>
        <v>0</v>
      </c>
      <c r="BI28" s="235">
        <f>Commandes!BI12*CONFIG!$D17</f>
        <v>0</v>
      </c>
      <c r="BJ28" s="235">
        <f>Commandes!BJ12*CONFIG!$D17</f>
        <v>0</v>
      </c>
      <c r="BK28" s="235">
        <f>Commandes!BK12*CONFIG!$D17</f>
        <v>0</v>
      </c>
      <c r="BL28" s="96"/>
    </row>
    <row r="29" spans="2:64">
      <c r="B29" s="90"/>
      <c r="C29" s="224">
        <f>CONFIG!$C$18</f>
        <v>0</v>
      </c>
      <c r="D29" s="235">
        <f>Commandes!D13*CONFIG!$D18</f>
        <v>0</v>
      </c>
      <c r="E29" s="235">
        <f>Commandes!E13*CONFIG!$D18</f>
        <v>0</v>
      </c>
      <c r="F29" s="235">
        <f>Commandes!F13*CONFIG!$D18</f>
        <v>0</v>
      </c>
      <c r="G29" s="235">
        <f>Commandes!G13*CONFIG!$D18</f>
        <v>0</v>
      </c>
      <c r="H29" s="235">
        <f>Commandes!H13*CONFIG!$D18</f>
        <v>0</v>
      </c>
      <c r="I29" s="235">
        <f>Commandes!I13*CONFIG!$D18</f>
        <v>0</v>
      </c>
      <c r="J29" s="235">
        <f>Commandes!J13*CONFIG!$D18</f>
        <v>0</v>
      </c>
      <c r="K29" s="235">
        <f>Commandes!K13*CONFIG!$D18</f>
        <v>0</v>
      </c>
      <c r="L29" s="235">
        <f>Commandes!L13*CONFIG!$D18</f>
        <v>0</v>
      </c>
      <c r="M29" s="235">
        <f>Commandes!M13*CONFIG!$D18</f>
        <v>0</v>
      </c>
      <c r="N29" s="235">
        <f>Commandes!N13*CONFIG!$D18</f>
        <v>0</v>
      </c>
      <c r="O29" s="235">
        <f>Commandes!O13*CONFIG!$D18</f>
        <v>0</v>
      </c>
      <c r="P29" s="235">
        <f>Commandes!P13*CONFIG!$D18</f>
        <v>0</v>
      </c>
      <c r="Q29" s="235">
        <f>Commandes!Q13*CONFIG!$D18</f>
        <v>0</v>
      </c>
      <c r="R29" s="235">
        <f>Commandes!R13*CONFIG!$D18</f>
        <v>0</v>
      </c>
      <c r="S29" s="235">
        <f>Commandes!S13*CONFIG!$D18</f>
        <v>0</v>
      </c>
      <c r="T29" s="235">
        <f>Commandes!T13*CONFIG!$D18</f>
        <v>0</v>
      </c>
      <c r="U29" s="235">
        <f>Commandes!U13*CONFIG!$D18</f>
        <v>0</v>
      </c>
      <c r="V29" s="235">
        <f>Commandes!V13*CONFIG!$D18</f>
        <v>0</v>
      </c>
      <c r="W29" s="235">
        <f>Commandes!W13*CONFIG!$D18</f>
        <v>0</v>
      </c>
      <c r="X29" s="235">
        <f>Commandes!X13*CONFIG!$D18</f>
        <v>0</v>
      </c>
      <c r="Y29" s="235">
        <f>Commandes!Y13*CONFIG!$D18</f>
        <v>0</v>
      </c>
      <c r="Z29" s="235">
        <f>Commandes!Z13*CONFIG!$D18</f>
        <v>0</v>
      </c>
      <c r="AA29" s="235">
        <f>Commandes!AA13*CONFIG!$D18</f>
        <v>0</v>
      </c>
      <c r="AB29" s="235">
        <f>Commandes!AB13*CONFIG!$D18</f>
        <v>0</v>
      </c>
      <c r="AC29" s="235">
        <f>Commandes!AC13*CONFIG!$D18</f>
        <v>0</v>
      </c>
      <c r="AD29" s="235">
        <f>Commandes!AD13*CONFIG!$D18</f>
        <v>0</v>
      </c>
      <c r="AE29" s="235">
        <f>Commandes!AE13*CONFIG!$D18</f>
        <v>0</v>
      </c>
      <c r="AF29" s="235">
        <f>Commandes!AF13*CONFIG!$D18</f>
        <v>0</v>
      </c>
      <c r="AG29" s="235">
        <f>Commandes!AG13*CONFIG!$D18</f>
        <v>0</v>
      </c>
      <c r="AH29" s="235">
        <f>Commandes!AH13*CONFIG!$D18</f>
        <v>0</v>
      </c>
      <c r="AI29" s="235">
        <f>Commandes!AI13*CONFIG!$D18</f>
        <v>0</v>
      </c>
      <c r="AJ29" s="235">
        <f>Commandes!AJ13*CONFIG!$D18</f>
        <v>0</v>
      </c>
      <c r="AK29" s="235">
        <f>Commandes!AK13*CONFIG!$D18</f>
        <v>0</v>
      </c>
      <c r="AL29" s="235">
        <f>Commandes!AL13*CONFIG!$D18</f>
        <v>0</v>
      </c>
      <c r="AM29" s="235">
        <f>Commandes!AM13*CONFIG!$D18</f>
        <v>0</v>
      </c>
      <c r="AN29" s="235">
        <f>Commandes!AN13*CONFIG!$D18</f>
        <v>0</v>
      </c>
      <c r="AO29" s="235">
        <f>Commandes!AO13*CONFIG!$D18</f>
        <v>0</v>
      </c>
      <c r="AP29" s="235">
        <f>Commandes!AP13*CONFIG!$D18</f>
        <v>0</v>
      </c>
      <c r="AQ29" s="235">
        <f>Commandes!AQ13*CONFIG!$D18</f>
        <v>0</v>
      </c>
      <c r="AR29" s="235">
        <f>Commandes!AR13*CONFIG!$D18</f>
        <v>0</v>
      </c>
      <c r="AS29" s="235">
        <f>Commandes!AS13*CONFIG!$D18</f>
        <v>0</v>
      </c>
      <c r="AT29" s="235">
        <f>Commandes!AT13*CONFIG!$D18</f>
        <v>0</v>
      </c>
      <c r="AU29" s="235">
        <f>Commandes!AU13*CONFIG!$D18</f>
        <v>0</v>
      </c>
      <c r="AV29" s="235">
        <f>Commandes!AV13*CONFIG!$D18</f>
        <v>0</v>
      </c>
      <c r="AW29" s="235">
        <f>Commandes!AW13*CONFIG!$D18</f>
        <v>0</v>
      </c>
      <c r="AX29" s="235">
        <f>Commandes!AX13*CONFIG!$D18</f>
        <v>0</v>
      </c>
      <c r="AY29" s="235">
        <f>Commandes!AY13*CONFIG!$D18</f>
        <v>0</v>
      </c>
      <c r="AZ29" s="235">
        <f>Commandes!AZ13*CONFIG!$D18</f>
        <v>0</v>
      </c>
      <c r="BA29" s="235">
        <f>Commandes!BA13*CONFIG!$D18</f>
        <v>0</v>
      </c>
      <c r="BB29" s="235">
        <f>Commandes!BB13*CONFIG!$D18</f>
        <v>0</v>
      </c>
      <c r="BC29" s="235">
        <f>Commandes!BC13*CONFIG!$D18</f>
        <v>0</v>
      </c>
      <c r="BD29" s="235">
        <f>Commandes!BD13*CONFIG!$D18</f>
        <v>0</v>
      </c>
      <c r="BE29" s="235">
        <f>Commandes!BE13*CONFIG!$D18</f>
        <v>0</v>
      </c>
      <c r="BF29" s="235">
        <f>Commandes!BF13*CONFIG!$D18</f>
        <v>0</v>
      </c>
      <c r="BG29" s="235">
        <f>Commandes!BG13*CONFIG!$D18</f>
        <v>0</v>
      </c>
      <c r="BH29" s="235">
        <f>Commandes!BH13*CONFIG!$D18</f>
        <v>0</v>
      </c>
      <c r="BI29" s="235">
        <f>Commandes!BI13*CONFIG!$D18</f>
        <v>0</v>
      </c>
      <c r="BJ29" s="235">
        <f>Commandes!BJ13*CONFIG!$D18</f>
        <v>0</v>
      </c>
      <c r="BK29" s="235">
        <f>Commandes!BK13*CONFIG!$D18</f>
        <v>0</v>
      </c>
      <c r="BL29" s="96"/>
    </row>
    <row r="30" spans="2:64">
      <c r="B30" s="90"/>
      <c r="C30" s="224">
        <f>CONFIG!$C$19</f>
        <v>0</v>
      </c>
      <c r="D30" s="235">
        <f>Commandes!D14*CONFIG!$D19</f>
        <v>0</v>
      </c>
      <c r="E30" s="235">
        <f>Commandes!E14*CONFIG!$D19</f>
        <v>0</v>
      </c>
      <c r="F30" s="235">
        <f>Commandes!F14*CONFIG!$D19</f>
        <v>0</v>
      </c>
      <c r="G30" s="235">
        <f>Commandes!G14*CONFIG!$D19</f>
        <v>0</v>
      </c>
      <c r="H30" s="235">
        <f>Commandes!H14*CONFIG!$D19</f>
        <v>0</v>
      </c>
      <c r="I30" s="235">
        <f>Commandes!I14*CONFIG!$D19</f>
        <v>0</v>
      </c>
      <c r="J30" s="235">
        <f>Commandes!J14*CONFIG!$D19</f>
        <v>0</v>
      </c>
      <c r="K30" s="235">
        <f>Commandes!K14*CONFIG!$D19</f>
        <v>0</v>
      </c>
      <c r="L30" s="235">
        <f>Commandes!L14*CONFIG!$D19</f>
        <v>0</v>
      </c>
      <c r="M30" s="235">
        <f>Commandes!M14*CONFIG!$D19</f>
        <v>0</v>
      </c>
      <c r="N30" s="235">
        <f>Commandes!N14*CONFIG!$D19</f>
        <v>0</v>
      </c>
      <c r="O30" s="235">
        <f>Commandes!O14*CONFIG!$D19</f>
        <v>0</v>
      </c>
      <c r="P30" s="235">
        <f>Commandes!P14*CONFIG!$D19</f>
        <v>0</v>
      </c>
      <c r="Q30" s="235">
        <f>Commandes!Q14*CONFIG!$D19</f>
        <v>0</v>
      </c>
      <c r="R30" s="235">
        <f>Commandes!R14*CONFIG!$D19</f>
        <v>0</v>
      </c>
      <c r="S30" s="235">
        <f>Commandes!S14*CONFIG!$D19</f>
        <v>0</v>
      </c>
      <c r="T30" s="235">
        <f>Commandes!T14*CONFIG!$D19</f>
        <v>0</v>
      </c>
      <c r="U30" s="235">
        <f>Commandes!U14*CONFIG!$D19</f>
        <v>0</v>
      </c>
      <c r="V30" s="235">
        <f>Commandes!V14*CONFIG!$D19</f>
        <v>0</v>
      </c>
      <c r="W30" s="235">
        <f>Commandes!W14*CONFIG!$D19</f>
        <v>0</v>
      </c>
      <c r="X30" s="235">
        <f>Commandes!X14*CONFIG!$D19</f>
        <v>0</v>
      </c>
      <c r="Y30" s="235">
        <f>Commandes!Y14*CONFIG!$D19</f>
        <v>0</v>
      </c>
      <c r="Z30" s="235">
        <f>Commandes!Z14*CONFIG!$D19</f>
        <v>0</v>
      </c>
      <c r="AA30" s="235">
        <f>Commandes!AA14*CONFIG!$D19</f>
        <v>0</v>
      </c>
      <c r="AB30" s="235">
        <f>Commandes!AB14*CONFIG!$D19</f>
        <v>0</v>
      </c>
      <c r="AC30" s="235">
        <f>Commandes!AC14*CONFIG!$D19</f>
        <v>0</v>
      </c>
      <c r="AD30" s="235">
        <f>Commandes!AD14*CONFIG!$D19</f>
        <v>0</v>
      </c>
      <c r="AE30" s="235">
        <f>Commandes!AE14*CONFIG!$D19</f>
        <v>0</v>
      </c>
      <c r="AF30" s="235">
        <f>Commandes!AF14*CONFIG!$D19</f>
        <v>0</v>
      </c>
      <c r="AG30" s="235">
        <f>Commandes!AG14*CONFIG!$D19</f>
        <v>0</v>
      </c>
      <c r="AH30" s="235">
        <f>Commandes!AH14*CONFIG!$D19</f>
        <v>0</v>
      </c>
      <c r="AI30" s="235">
        <f>Commandes!AI14*CONFIG!$D19</f>
        <v>0</v>
      </c>
      <c r="AJ30" s="235">
        <f>Commandes!AJ14*CONFIG!$D19</f>
        <v>0</v>
      </c>
      <c r="AK30" s="235">
        <f>Commandes!AK14*CONFIG!$D19</f>
        <v>0</v>
      </c>
      <c r="AL30" s="235">
        <f>Commandes!AL14*CONFIG!$D19</f>
        <v>0</v>
      </c>
      <c r="AM30" s="235">
        <f>Commandes!AM14*CONFIG!$D19</f>
        <v>0</v>
      </c>
      <c r="AN30" s="235">
        <f>Commandes!AN14*CONFIG!$D19</f>
        <v>0</v>
      </c>
      <c r="AO30" s="235">
        <f>Commandes!AO14*CONFIG!$D19</f>
        <v>0</v>
      </c>
      <c r="AP30" s="235">
        <f>Commandes!AP14*CONFIG!$D19</f>
        <v>0</v>
      </c>
      <c r="AQ30" s="235">
        <f>Commandes!AQ14*CONFIG!$D19</f>
        <v>0</v>
      </c>
      <c r="AR30" s="235">
        <f>Commandes!AR14*CONFIG!$D19</f>
        <v>0</v>
      </c>
      <c r="AS30" s="235">
        <f>Commandes!AS14*CONFIG!$D19</f>
        <v>0</v>
      </c>
      <c r="AT30" s="235">
        <f>Commandes!AT14*CONFIG!$D19</f>
        <v>0</v>
      </c>
      <c r="AU30" s="235">
        <f>Commandes!AU14*CONFIG!$D19</f>
        <v>0</v>
      </c>
      <c r="AV30" s="235">
        <f>Commandes!AV14*CONFIG!$D19</f>
        <v>0</v>
      </c>
      <c r="AW30" s="235">
        <f>Commandes!AW14*CONFIG!$D19</f>
        <v>0</v>
      </c>
      <c r="AX30" s="235">
        <f>Commandes!AX14*CONFIG!$D19</f>
        <v>0</v>
      </c>
      <c r="AY30" s="235">
        <f>Commandes!AY14*CONFIG!$D19</f>
        <v>0</v>
      </c>
      <c r="AZ30" s="235">
        <f>Commandes!AZ14*CONFIG!$D19</f>
        <v>0</v>
      </c>
      <c r="BA30" s="235">
        <f>Commandes!BA14*CONFIG!$D19</f>
        <v>0</v>
      </c>
      <c r="BB30" s="235">
        <f>Commandes!BB14*CONFIG!$D19</f>
        <v>0</v>
      </c>
      <c r="BC30" s="235">
        <f>Commandes!BC14*CONFIG!$D19</f>
        <v>0</v>
      </c>
      <c r="BD30" s="235">
        <f>Commandes!BD14*CONFIG!$D19</f>
        <v>0</v>
      </c>
      <c r="BE30" s="235">
        <f>Commandes!BE14*CONFIG!$D19</f>
        <v>0</v>
      </c>
      <c r="BF30" s="235">
        <f>Commandes!BF14*CONFIG!$D19</f>
        <v>0</v>
      </c>
      <c r="BG30" s="235">
        <f>Commandes!BG14*CONFIG!$D19</f>
        <v>0</v>
      </c>
      <c r="BH30" s="235">
        <f>Commandes!BH14*CONFIG!$D19</f>
        <v>0</v>
      </c>
      <c r="BI30" s="235">
        <f>Commandes!BI14*CONFIG!$D19</f>
        <v>0</v>
      </c>
      <c r="BJ30" s="235">
        <f>Commandes!BJ14*CONFIG!$D19</f>
        <v>0</v>
      </c>
      <c r="BK30" s="235">
        <f>Commandes!BK14*CONFIG!$D19</f>
        <v>0</v>
      </c>
      <c r="BL30" s="96"/>
    </row>
    <row r="31" spans="2:64">
      <c r="B31" s="90"/>
      <c r="C31" s="224">
        <f>CONFIG!$C$20</f>
        <v>0</v>
      </c>
      <c r="D31" s="235">
        <f>Commandes!D15*CONFIG!$D20</f>
        <v>0</v>
      </c>
      <c r="E31" s="235">
        <f>Commandes!E15*CONFIG!$D20</f>
        <v>0</v>
      </c>
      <c r="F31" s="235">
        <f>Commandes!F15*CONFIG!$D20</f>
        <v>0</v>
      </c>
      <c r="G31" s="235">
        <f>Commandes!G15*CONFIG!$D20</f>
        <v>0</v>
      </c>
      <c r="H31" s="235">
        <f>Commandes!H15*CONFIG!$D20</f>
        <v>0</v>
      </c>
      <c r="I31" s="235">
        <f>Commandes!I15*CONFIG!$D20</f>
        <v>0</v>
      </c>
      <c r="J31" s="235">
        <f>Commandes!J15*CONFIG!$D20</f>
        <v>0</v>
      </c>
      <c r="K31" s="235">
        <f>Commandes!K15*CONFIG!$D20</f>
        <v>0</v>
      </c>
      <c r="L31" s="235">
        <f>Commandes!L15*CONFIG!$D20</f>
        <v>0</v>
      </c>
      <c r="M31" s="235">
        <f>Commandes!M15*CONFIG!$D20</f>
        <v>0</v>
      </c>
      <c r="N31" s="235">
        <f>Commandes!N15*CONFIG!$D20</f>
        <v>0</v>
      </c>
      <c r="O31" s="235">
        <f>Commandes!O15*CONFIG!$D20</f>
        <v>0</v>
      </c>
      <c r="P31" s="235">
        <f>Commandes!P15*CONFIG!$D20</f>
        <v>0</v>
      </c>
      <c r="Q31" s="235">
        <f>Commandes!Q15*CONFIG!$D20</f>
        <v>0</v>
      </c>
      <c r="R31" s="235">
        <f>Commandes!R15*CONFIG!$D20</f>
        <v>0</v>
      </c>
      <c r="S31" s="235">
        <f>Commandes!S15*CONFIG!$D20</f>
        <v>0</v>
      </c>
      <c r="T31" s="235">
        <f>Commandes!T15*CONFIG!$D20</f>
        <v>0</v>
      </c>
      <c r="U31" s="235">
        <f>Commandes!U15*CONFIG!$D20</f>
        <v>0</v>
      </c>
      <c r="V31" s="235">
        <f>Commandes!V15*CONFIG!$D20</f>
        <v>0</v>
      </c>
      <c r="W31" s="235">
        <f>Commandes!W15*CONFIG!$D20</f>
        <v>0</v>
      </c>
      <c r="X31" s="235">
        <f>Commandes!X15*CONFIG!$D20</f>
        <v>0</v>
      </c>
      <c r="Y31" s="235">
        <f>Commandes!Y15*CONFIG!$D20</f>
        <v>0</v>
      </c>
      <c r="Z31" s="235">
        <f>Commandes!Z15*CONFIG!$D20</f>
        <v>0</v>
      </c>
      <c r="AA31" s="235">
        <f>Commandes!AA15*CONFIG!$D20</f>
        <v>0</v>
      </c>
      <c r="AB31" s="235">
        <f>Commandes!AB15*CONFIG!$D20</f>
        <v>0</v>
      </c>
      <c r="AC31" s="235">
        <f>Commandes!AC15*CONFIG!$D20</f>
        <v>0</v>
      </c>
      <c r="AD31" s="235">
        <f>Commandes!AD15*CONFIG!$D20</f>
        <v>0</v>
      </c>
      <c r="AE31" s="235">
        <f>Commandes!AE15*CONFIG!$D20</f>
        <v>0</v>
      </c>
      <c r="AF31" s="235">
        <f>Commandes!AF15*CONFIG!$D20</f>
        <v>0</v>
      </c>
      <c r="AG31" s="235">
        <f>Commandes!AG15*CONFIG!$D20</f>
        <v>0</v>
      </c>
      <c r="AH31" s="235">
        <f>Commandes!AH15*CONFIG!$D20</f>
        <v>0</v>
      </c>
      <c r="AI31" s="235">
        <f>Commandes!AI15*CONFIG!$D20</f>
        <v>0</v>
      </c>
      <c r="AJ31" s="235">
        <f>Commandes!AJ15*CONFIG!$D20</f>
        <v>0</v>
      </c>
      <c r="AK31" s="235">
        <f>Commandes!AK15*CONFIG!$D20</f>
        <v>0</v>
      </c>
      <c r="AL31" s="235">
        <f>Commandes!AL15*CONFIG!$D20</f>
        <v>0</v>
      </c>
      <c r="AM31" s="235">
        <f>Commandes!AM15*CONFIG!$D20</f>
        <v>0</v>
      </c>
      <c r="AN31" s="235">
        <f>Commandes!AN15*CONFIG!$D20</f>
        <v>0</v>
      </c>
      <c r="AO31" s="235">
        <f>Commandes!AO15*CONFIG!$D20</f>
        <v>0</v>
      </c>
      <c r="AP31" s="235">
        <f>Commandes!AP15*CONFIG!$D20</f>
        <v>0</v>
      </c>
      <c r="AQ31" s="235">
        <f>Commandes!AQ15*CONFIG!$D20</f>
        <v>0</v>
      </c>
      <c r="AR31" s="235">
        <f>Commandes!AR15*CONFIG!$D20</f>
        <v>0</v>
      </c>
      <c r="AS31" s="235">
        <f>Commandes!AS15*CONFIG!$D20</f>
        <v>0</v>
      </c>
      <c r="AT31" s="235">
        <f>Commandes!AT15*CONFIG!$D20</f>
        <v>0</v>
      </c>
      <c r="AU31" s="235">
        <f>Commandes!AU15*CONFIG!$D20</f>
        <v>0</v>
      </c>
      <c r="AV31" s="235">
        <f>Commandes!AV15*CONFIG!$D20</f>
        <v>0</v>
      </c>
      <c r="AW31" s="235">
        <f>Commandes!AW15*CONFIG!$D20</f>
        <v>0</v>
      </c>
      <c r="AX31" s="235">
        <f>Commandes!AX15*CONFIG!$D20</f>
        <v>0</v>
      </c>
      <c r="AY31" s="235">
        <f>Commandes!AY15*CONFIG!$D20</f>
        <v>0</v>
      </c>
      <c r="AZ31" s="235">
        <f>Commandes!AZ15*CONFIG!$D20</f>
        <v>0</v>
      </c>
      <c r="BA31" s="235">
        <f>Commandes!BA15*CONFIG!$D20</f>
        <v>0</v>
      </c>
      <c r="BB31" s="235">
        <f>Commandes!BB15*CONFIG!$D20</f>
        <v>0</v>
      </c>
      <c r="BC31" s="235">
        <f>Commandes!BC15*CONFIG!$D20</f>
        <v>0</v>
      </c>
      <c r="BD31" s="235">
        <f>Commandes!BD15*CONFIG!$D20</f>
        <v>0</v>
      </c>
      <c r="BE31" s="235">
        <f>Commandes!BE15*CONFIG!$D20</f>
        <v>0</v>
      </c>
      <c r="BF31" s="235">
        <f>Commandes!BF15*CONFIG!$D20</f>
        <v>0</v>
      </c>
      <c r="BG31" s="235">
        <f>Commandes!BG15*CONFIG!$D20</f>
        <v>0</v>
      </c>
      <c r="BH31" s="235">
        <f>Commandes!BH15*CONFIG!$D20</f>
        <v>0</v>
      </c>
      <c r="BI31" s="235">
        <f>Commandes!BI15*CONFIG!$D20</f>
        <v>0</v>
      </c>
      <c r="BJ31" s="235">
        <f>Commandes!BJ15*CONFIG!$D20</f>
        <v>0</v>
      </c>
      <c r="BK31" s="235">
        <f>Commandes!BK15*CONFIG!$D20</f>
        <v>0</v>
      </c>
      <c r="BL31" s="96"/>
    </row>
    <row r="32" spans="2:64">
      <c r="B32" s="90"/>
      <c r="C32" s="224">
        <f>CONFIG!$C$21</f>
        <v>0</v>
      </c>
      <c r="D32" s="235">
        <f>Commandes!D16*CONFIG!$D21</f>
        <v>0</v>
      </c>
      <c r="E32" s="235">
        <f>Commandes!E16*CONFIG!$D21</f>
        <v>0</v>
      </c>
      <c r="F32" s="235">
        <f>Commandes!F16*CONFIG!$D21</f>
        <v>0</v>
      </c>
      <c r="G32" s="235">
        <f>Commandes!G16*CONFIG!$D21</f>
        <v>0</v>
      </c>
      <c r="H32" s="235">
        <f>Commandes!H16*CONFIG!$D21</f>
        <v>0</v>
      </c>
      <c r="I32" s="235">
        <f>Commandes!I16*CONFIG!$D21</f>
        <v>0</v>
      </c>
      <c r="J32" s="235">
        <f>Commandes!J16*CONFIG!$D21</f>
        <v>0</v>
      </c>
      <c r="K32" s="235">
        <f>Commandes!K16*CONFIG!$D21</f>
        <v>0</v>
      </c>
      <c r="L32" s="235">
        <f>Commandes!L16*CONFIG!$D21</f>
        <v>0</v>
      </c>
      <c r="M32" s="235">
        <f>Commandes!M16*CONFIG!$D21</f>
        <v>0</v>
      </c>
      <c r="N32" s="235">
        <f>Commandes!N16*CONFIG!$D21</f>
        <v>0</v>
      </c>
      <c r="O32" s="235">
        <f>Commandes!O16*CONFIG!$D21</f>
        <v>0</v>
      </c>
      <c r="P32" s="235">
        <f>Commandes!P16*CONFIG!$D21</f>
        <v>0</v>
      </c>
      <c r="Q32" s="235">
        <f>Commandes!Q16*CONFIG!$D21</f>
        <v>0</v>
      </c>
      <c r="R32" s="235">
        <f>Commandes!R16*CONFIG!$D21</f>
        <v>0</v>
      </c>
      <c r="S32" s="235">
        <f>Commandes!S16*CONFIG!$D21</f>
        <v>0</v>
      </c>
      <c r="T32" s="235">
        <f>Commandes!T16*CONFIG!$D21</f>
        <v>0</v>
      </c>
      <c r="U32" s="235">
        <f>Commandes!U16*CONFIG!$D21</f>
        <v>0</v>
      </c>
      <c r="V32" s="235">
        <f>Commandes!V16*CONFIG!$D21</f>
        <v>0</v>
      </c>
      <c r="W32" s="235">
        <f>Commandes!W16*CONFIG!$D21</f>
        <v>0</v>
      </c>
      <c r="X32" s="235">
        <f>Commandes!X16*CONFIG!$D21</f>
        <v>0</v>
      </c>
      <c r="Y32" s="235">
        <f>Commandes!Y16*CONFIG!$D21</f>
        <v>0</v>
      </c>
      <c r="Z32" s="235">
        <f>Commandes!Z16*CONFIG!$D21</f>
        <v>0</v>
      </c>
      <c r="AA32" s="235">
        <f>Commandes!AA16*CONFIG!$D21</f>
        <v>0</v>
      </c>
      <c r="AB32" s="235">
        <f>Commandes!AB16*CONFIG!$D21</f>
        <v>0</v>
      </c>
      <c r="AC32" s="235">
        <f>Commandes!AC16*CONFIG!$D21</f>
        <v>0</v>
      </c>
      <c r="AD32" s="235">
        <f>Commandes!AD16*CONFIG!$D21</f>
        <v>0</v>
      </c>
      <c r="AE32" s="235">
        <f>Commandes!AE16*CONFIG!$D21</f>
        <v>0</v>
      </c>
      <c r="AF32" s="235">
        <f>Commandes!AF16*CONFIG!$D21</f>
        <v>0</v>
      </c>
      <c r="AG32" s="235">
        <f>Commandes!AG16*CONFIG!$D21</f>
        <v>0</v>
      </c>
      <c r="AH32" s="235">
        <f>Commandes!AH16*CONFIG!$D21</f>
        <v>0</v>
      </c>
      <c r="AI32" s="235">
        <f>Commandes!AI16*CONFIG!$D21</f>
        <v>0</v>
      </c>
      <c r="AJ32" s="235">
        <f>Commandes!AJ16*CONFIG!$D21</f>
        <v>0</v>
      </c>
      <c r="AK32" s="235">
        <f>Commandes!AK16*CONFIG!$D21</f>
        <v>0</v>
      </c>
      <c r="AL32" s="235">
        <f>Commandes!AL16*CONFIG!$D21</f>
        <v>0</v>
      </c>
      <c r="AM32" s="235">
        <f>Commandes!AM16*CONFIG!$D21</f>
        <v>0</v>
      </c>
      <c r="AN32" s="235">
        <f>Commandes!AN16*CONFIG!$D21</f>
        <v>0</v>
      </c>
      <c r="AO32" s="235">
        <f>Commandes!AO16*CONFIG!$D21</f>
        <v>0</v>
      </c>
      <c r="AP32" s="235">
        <f>Commandes!AP16*CONFIG!$D21</f>
        <v>0</v>
      </c>
      <c r="AQ32" s="235">
        <f>Commandes!AQ16*CONFIG!$D21</f>
        <v>0</v>
      </c>
      <c r="AR32" s="235">
        <f>Commandes!AR16*CONFIG!$D21</f>
        <v>0</v>
      </c>
      <c r="AS32" s="235">
        <f>Commandes!AS16*CONFIG!$D21</f>
        <v>0</v>
      </c>
      <c r="AT32" s="235">
        <f>Commandes!AT16*CONFIG!$D21</f>
        <v>0</v>
      </c>
      <c r="AU32" s="235">
        <f>Commandes!AU16*CONFIG!$D21</f>
        <v>0</v>
      </c>
      <c r="AV32" s="235">
        <f>Commandes!AV16*CONFIG!$D21</f>
        <v>0</v>
      </c>
      <c r="AW32" s="235">
        <f>Commandes!AW16*CONFIG!$D21</f>
        <v>0</v>
      </c>
      <c r="AX32" s="235">
        <f>Commandes!AX16*CONFIG!$D21</f>
        <v>0</v>
      </c>
      <c r="AY32" s="235">
        <f>Commandes!AY16*CONFIG!$D21</f>
        <v>0</v>
      </c>
      <c r="AZ32" s="235">
        <f>Commandes!AZ16*CONFIG!$D21</f>
        <v>0</v>
      </c>
      <c r="BA32" s="235">
        <f>Commandes!BA16*CONFIG!$D21</f>
        <v>0</v>
      </c>
      <c r="BB32" s="235">
        <f>Commandes!BB16*CONFIG!$D21</f>
        <v>0</v>
      </c>
      <c r="BC32" s="235">
        <f>Commandes!BC16*CONFIG!$D21</f>
        <v>0</v>
      </c>
      <c r="BD32" s="235">
        <f>Commandes!BD16*CONFIG!$D21</f>
        <v>0</v>
      </c>
      <c r="BE32" s="235">
        <f>Commandes!BE16*CONFIG!$D21</f>
        <v>0</v>
      </c>
      <c r="BF32" s="235">
        <f>Commandes!BF16*CONFIG!$D21</f>
        <v>0</v>
      </c>
      <c r="BG32" s="235">
        <f>Commandes!BG16*CONFIG!$D21</f>
        <v>0</v>
      </c>
      <c r="BH32" s="235">
        <f>Commandes!BH16*CONFIG!$D21</f>
        <v>0</v>
      </c>
      <c r="BI32" s="235">
        <f>Commandes!BI16*CONFIG!$D21</f>
        <v>0</v>
      </c>
      <c r="BJ32" s="235">
        <f>Commandes!BJ16*CONFIG!$D21</f>
        <v>0</v>
      </c>
      <c r="BK32" s="235">
        <f>Commandes!BK16*CONFIG!$D21</f>
        <v>0</v>
      </c>
      <c r="BL32" s="96"/>
    </row>
    <row r="33" spans="2:64">
      <c r="B33" s="90"/>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6"/>
    </row>
    <row r="34" spans="2:64">
      <c r="B34" s="90"/>
      <c r="C34" s="74" t="s">
        <v>19</v>
      </c>
      <c r="D34" s="19">
        <f t="shared" ref="D34:AI34" si="9">SUM(D25:D32)</f>
        <v>0</v>
      </c>
      <c r="E34" s="19">
        <f t="shared" si="9"/>
        <v>0</v>
      </c>
      <c r="F34" s="19">
        <f t="shared" si="9"/>
        <v>0</v>
      </c>
      <c r="G34" s="19">
        <f t="shared" si="9"/>
        <v>0</v>
      </c>
      <c r="H34" s="19">
        <f t="shared" si="9"/>
        <v>0</v>
      </c>
      <c r="I34" s="19">
        <f t="shared" si="9"/>
        <v>0</v>
      </c>
      <c r="J34" s="19">
        <f t="shared" si="9"/>
        <v>0</v>
      </c>
      <c r="K34" s="19">
        <f t="shared" si="9"/>
        <v>0</v>
      </c>
      <c r="L34" s="19">
        <f t="shared" si="9"/>
        <v>0</v>
      </c>
      <c r="M34" s="19">
        <f t="shared" si="9"/>
        <v>0</v>
      </c>
      <c r="N34" s="19">
        <f t="shared" si="9"/>
        <v>0</v>
      </c>
      <c r="O34" s="19">
        <f t="shared" si="9"/>
        <v>0</v>
      </c>
      <c r="P34" s="19">
        <f t="shared" si="9"/>
        <v>0</v>
      </c>
      <c r="Q34" s="19">
        <f t="shared" si="9"/>
        <v>0</v>
      </c>
      <c r="R34" s="19">
        <f t="shared" si="9"/>
        <v>0</v>
      </c>
      <c r="S34" s="19">
        <f t="shared" si="9"/>
        <v>0</v>
      </c>
      <c r="T34" s="19">
        <f t="shared" si="9"/>
        <v>0</v>
      </c>
      <c r="U34" s="19">
        <f t="shared" si="9"/>
        <v>0</v>
      </c>
      <c r="V34" s="19">
        <f t="shared" si="9"/>
        <v>0</v>
      </c>
      <c r="W34" s="19">
        <f t="shared" si="9"/>
        <v>0</v>
      </c>
      <c r="X34" s="19">
        <f t="shared" si="9"/>
        <v>0</v>
      </c>
      <c r="Y34" s="19">
        <f t="shared" si="9"/>
        <v>0</v>
      </c>
      <c r="Z34" s="19">
        <f t="shared" si="9"/>
        <v>0</v>
      </c>
      <c r="AA34" s="19">
        <f t="shared" si="9"/>
        <v>0</v>
      </c>
      <c r="AB34" s="19">
        <f t="shared" si="9"/>
        <v>0</v>
      </c>
      <c r="AC34" s="19">
        <f t="shared" si="9"/>
        <v>0</v>
      </c>
      <c r="AD34" s="19">
        <f t="shared" si="9"/>
        <v>0</v>
      </c>
      <c r="AE34" s="19">
        <f t="shared" si="9"/>
        <v>0</v>
      </c>
      <c r="AF34" s="19">
        <f t="shared" si="9"/>
        <v>0</v>
      </c>
      <c r="AG34" s="19">
        <f t="shared" si="9"/>
        <v>0</v>
      </c>
      <c r="AH34" s="19">
        <f t="shared" si="9"/>
        <v>0</v>
      </c>
      <c r="AI34" s="19">
        <f t="shared" si="9"/>
        <v>0</v>
      </c>
      <c r="AJ34" s="19">
        <f t="shared" ref="AJ34:BK34" si="10">SUM(AJ25:AJ32)</f>
        <v>0</v>
      </c>
      <c r="AK34" s="19">
        <f t="shared" si="10"/>
        <v>0</v>
      </c>
      <c r="AL34" s="19">
        <f t="shared" si="10"/>
        <v>0</v>
      </c>
      <c r="AM34" s="19">
        <f t="shared" si="10"/>
        <v>0</v>
      </c>
      <c r="AN34" s="19">
        <f t="shared" si="10"/>
        <v>0</v>
      </c>
      <c r="AO34" s="19">
        <f t="shared" si="10"/>
        <v>0</v>
      </c>
      <c r="AP34" s="19">
        <f t="shared" si="10"/>
        <v>0</v>
      </c>
      <c r="AQ34" s="19">
        <f t="shared" si="10"/>
        <v>0</v>
      </c>
      <c r="AR34" s="19">
        <f t="shared" si="10"/>
        <v>0</v>
      </c>
      <c r="AS34" s="19">
        <f t="shared" si="10"/>
        <v>0</v>
      </c>
      <c r="AT34" s="19">
        <f t="shared" si="10"/>
        <v>0</v>
      </c>
      <c r="AU34" s="19">
        <f t="shared" si="10"/>
        <v>0</v>
      </c>
      <c r="AV34" s="19">
        <f t="shared" si="10"/>
        <v>0</v>
      </c>
      <c r="AW34" s="19">
        <f t="shared" si="10"/>
        <v>0</v>
      </c>
      <c r="AX34" s="19">
        <f t="shared" si="10"/>
        <v>0</v>
      </c>
      <c r="AY34" s="19">
        <f t="shared" si="10"/>
        <v>0</v>
      </c>
      <c r="AZ34" s="19">
        <f t="shared" si="10"/>
        <v>0</v>
      </c>
      <c r="BA34" s="19">
        <f t="shared" si="10"/>
        <v>0</v>
      </c>
      <c r="BB34" s="19">
        <f t="shared" si="10"/>
        <v>0</v>
      </c>
      <c r="BC34" s="19">
        <f t="shared" si="10"/>
        <v>0</v>
      </c>
      <c r="BD34" s="19">
        <f t="shared" si="10"/>
        <v>0</v>
      </c>
      <c r="BE34" s="19">
        <f t="shared" si="10"/>
        <v>0</v>
      </c>
      <c r="BF34" s="19">
        <f t="shared" si="10"/>
        <v>0</v>
      </c>
      <c r="BG34" s="19">
        <f t="shared" si="10"/>
        <v>0</v>
      </c>
      <c r="BH34" s="19">
        <f t="shared" si="10"/>
        <v>0</v>
      </c>
      <c r="BI34" s="19">
        <f t="shared" si="10"/>
        <v>0</v>
      </c>
      <c r="BJ34" s="19">
        <f t="shared" si="10"/>
        <v>0</v>
      </c>
      <c r="BK34" s="19">
        <f t="shared" si="10"/>
        <v>0</v>
      </c>
      <c r="BL34" s="96"/>
    </row>
    <row r="35" spans="2:64">
      <c r="B35" s="90"/>
      <c r="C35" s="81" t="s">
        <v>38</v>
      </c>
      <c r="D35" s="19">
        <f>D34</f>
        <v>0</v>
      </c>
      <c r="E35" s="19">
        <f t="shared" ref="E35:O35" si="11">D35+E34</f>
        <v>0</v>
      </c>
      <c r="F35" s="19">
        <f t="shared" si="11"/>
        <v>0</v>
      </c>
      <c r="G35" s="19">
        <f t="shared" si="11"/>
        <v>0</v>
      </c>
      <c r="H35" s="19">
        <f t="shared" si="11"/>
        <v>0</v>
      </c>
      <c r="I35" s="19">
        <f t="shared" si="11"/>
        <v>0</v>
      </c>
      <c r="J35" s="19">
        <f t="shared" si="11"/>
        <v>0</v>
      </c>
      <c r="K35" s="19">
        <f t="shared" si="11"/>
        <v>0</v>
      </c>
      <c r="L35" s="19">
        <f t="shared" si="11"/>
        <v>0</v>
      </c>
      <c r="M35" s="19">
        <f t="shared" si="11"/>
        <v>0</v>
      </c>
      <c r="N35" s="19">
        <f t="shared" si="11"/>
        <v>0</v>
      </c>
      <c r="O35" s="20">
        <f t="shared" si="11"/>
        <v>0</v>
      </c>
      <c r="P35" s="19">
        <f>P34</f>
        <v>0</v>
      </c>
      <c r="Q35" s="19">
        <f t="shared" ref="Q35:AA35" si="12">P35+Q34</f>
        <v>0</v>
      </c>
      <c r="R35" s="19">
        <f t="shared" si="12"/>
        <v>0</v>
      </c>
      <c r="S35" s="19">
        <f t="shared" si="12"/>
        <v>0</v>
      </c>
      <c r="T35" s="19">
        <f t="shared" si="12"/>
        <v>0</v>
      </c>
      <c r="U35" s="19">
        <f t="shared" si="12"/>
        <v>0</v>
      </c>
      <c r="V35" s="19">
        <f t="shared" si="12"/>
        <v>0</v>
      </c>
      <c r="W35" s="19">
        <f t="shared" si="12"/>
        <v>0</v>
      </c>
      <c r="X35" s="19">
        <f t="shared" si="12"/>
        <v>0</v>
      </c>
      <c r="Y35" s="19">
        <f t="shared" si="12"/>
        <v>0</v>
      </c>
      <c r="Z35" s="19">
        <f t="shared" si="12"/>
        <v>0</v>
      </c>
      <c r="AA35" s="20">
        <f t="shared" si="12"/>
        <v>0</v>
      </c>
      <c r="AB35" s="19">
        <f>AB34</f>
        <v>0</v>
      </c>
      <c r="AC35" s="19">
        <f t="shared" ref="AC35:AM35" si="13">AB35+AC34</f>
        <v>0</v>
      </c>
      <c r="AD35" s="19">
        <f t="shared" si="13"/>
        <v>0</v>
      </c>
      <c r="AE35" s="19">
        <f t="shared" si="13"/>
        <v>0</v>
      </c>
      <c r="AF35" s="19">
        <f t="shared" si="13"/>
        <v>0</v>
      </c>
      <c r="AG35" s="19">
        <f t="shared" si="13"/>
        <v>0</v>
      </c>
      <c r="AH35" s="19">
        <f t="shared" si="13"/>
        <v>0</v>
      </c>
      <c r="AI35" s="19">
        <f t="shared" si="13"/>
        <v>0</v>
      </c>
      <c r="AJ35" s="19">
        <f t="shared" si="13"/>
        <v>0</v>
      </c>
      <c r="AK35" s="19">
        <f t="shared" si="13"/>
        <v>0</v>
      </c>
      <c r="AL35" s="19">
        <f t="shared" si="13"/>
        <v>0</v>
      </c>
      <c r="AM35" s="20">
        <f t="shared" si="13"/>
        <v>0</v>
      </c>
      <c r="AN35" s="19">
        <f>AN34</f>
        <v>0</v>
      </c>
      <c r="AO35" s="19">
        <f t="shared" ref="AO35:AY35" si="14">AN35+AO34</f>
        <v>0</v>
      </c>
      <c r="AP35" s="19">
        <f t="shared" si="14"/>
        <v>0</v>
      </c>
      <c r="AQ35" s="19">
        <f t="shared" si="14"/>
        <v>0</v>
      </c>
      <c r="AR35" s="19">
        <f t="shared" si="14"/>
        <v>0</v>
      </c>
      <c r="AS35" s="19">
        <f t="shared" si="14"/>
        <v>0</v>
      </c>
      <c r="AT35" s="19">
        <f t="shared" si="14"/>
        <v>0</v>
      </c>
      <c r="AU35" s="19">
        <f t="shared" si="14"/>
        <v>0</v>
      </c>
      <c r="AV35" s="19">
        <f t="shared" si="14"/>
        <v>0</v>
      </c>
      <c r="AW35" s="19">
        <f t="shared" si="14"/>
        <v>0</v>
      </c>
      <c r="AX35" s="19">
        <f t="shared" si="14"/>
        <v>0</v>
      </c>
      <c r="AY35" s="20">
        <f t="shared" si="14"/>
        <v>0</v>
      </c>
      <c r="AZ35" s="19">
        <f>AZ34</f>
        <v>0</v>
      </c>
      <c r="BA35" s="19">
        <f t="shared" ref="BA35:BK35" si="15">AZ35+BA34</f>
        <v>0</v>
      </c>
      <c r="BB35" s="19">
        <f t="shared" si="15"/>
        <v>0</v>
      </c>
      <c r="BC35" s="19">
        <f t="shared" si="15"/>
        <v>0</v>
      </c>
      <c r="BD35" s="19">
        <f t="shared" si="15"/>
        <v>0</v>
      </c>
      <c r="BE35" s="19">
        <f t="shared" si="15"/>
        <v>0</v>
      </c>
      <c r="BF35" s="19">
        <f t="shared" si="15"/>
        <v>0</v>
      </c>
      <c r="BG35" s="19">
        <f t="shared" si="15"/>
        <v>0</v>
      </c>
      <c r="BH35" s="19">
        <f t="shared" si="15"/>
        <v>0</v>
      </c>
      <c r="BI35" s="19">
        <f t="shared" si="15"/>
        <v>0</v>
      </c>
      <c r="BJ35" s="19">
        <f t="shared" si="15"/>
        <v>0</v>
      </c>
      <c r="BK35" s="20">
        <f t="shared" si="15"/>
        <v>0</v>
      </c>
      <c r="BL35" s="96"/>
    </row>
    <row r="36" spans="2:64" ht="15.75" thickBot="1">
      <c r="B36" s="91"/>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3"/>
    </row>
  </sheetData>
  <sheetProtection sheet="1" objects="1" scenarios="1"/>
  <mergeCells count="10">
    <mergeCell ref="D23:O23"/>
    <mergeCell ref="P23:AA23"/>
    <mergeCell ref="AB23:AM23"/>
    <mergeCell ref="AN23:AY23"/>
    <mergeCell ref="AZ23:BK23"/>
    <mergeCell ref="D7:O7"/>
    <mergeCell ref="P7:AA7"/>
    <mergeCell ref="AB7:AM7"/>
    <mergeCell ref="AN7:AY7"/>
    <mergeCell ref="AZ7:BK7"/>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Feuil13">
    <tabColor theme="3" tint="0.59999389629810485"/>
  </sheetPr>
  <dimension ref="A1:AK26"/>
  <sheetViews>
    <sheetView showGridLines="0" showRowColHeaders="0" zoomScale="85" zoomScaleNormal="85" workbookViewId="0">
      <selection activeCell="C3" sqref="C3:E3"/>
    </sheetView>
  </sheetViews>
  <sheetFormatPr baseColWidth="10" defaultRowHeight="15"/>
  <cols>
    <col min="1" max="1" width="3.7109375" style="54" customWidth="1"/>
    <col min="2" max="2" width="3.5703125" customWidth="1"/>
    <col min="3" max="3" width="20.7109375" customWidth="1"/>
    <col min="4" max="6" width="9.7109375" customWidth="1"/>
    <col min="7" max="7" width="24.42578125" bestFit="1" customWidth="1"/>
    <col min="8" max="8" width="25.42578125" customWidth="1"/>
    <col min="9" max="9" width="3.42578125" customWidth="1"/>
    <col min="10" max="10" width="20.7109375" customWidth="1"/>
    <col min="11" max="13" width="9.7109375" customWidth="1"/>
    <col min="14" max="14" width="24.42578125" bestFit="1" customWidth="1"/>
    <col min="15" max="15" width="20.7109375" customWidth="1"/>
    <col min="16" max="16" width="3.42578125" customWidth="1"/>
    <col min="17" max="17" width="20.7109375" customWidth="1"/>
    <col min="18" max="20" width="9.7109375" customWidth="1"/>
    <col min="21" max="21" width="24.42578125" bestFit="1" customWidth="1"/>
    <col min="22" max="22" width="25.42578125" customWidth="1"/>
    <col min="23" max="23" width="3.42578125" customWidth="1"/>
    <col min="24" max="24" width="20.7109375" customWidth="1"/>
    <col min="25" max="27" width="9.7109375" customWidth="1"/>
    <col min="28" max="28" width="24.42578125" bestFit="1" customWidth="1"/>
    <col min="29" max="29" width="25.42578125" customWidth="1"/>
    <col min="30" max="30" width="3.42578125" customWidth="1"/>
    <col min="31" max="31" width="20.7109375" style="54" customWidth="1"/>
    <col min="32" max="34" width="9.7109375" style="54" customWidth="1"/>
    <col min="35" max="35" width="24.42578125" style="54" bestFit="1" customWidth="1"/>
    <col min="36" max="36" width="25.42578125" style="54" customWidth="1"/>
    <col min="37" max="37" width="3.42578125" customWidth="1"/>
  </cols>
  <sheetData>
    <row r="1" spans="2:37" s="54" customFormat="1" ht="15.75" thickBot="1"/>
    <row r="2" spans="2:37">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9"/>
    </row>
    <row r="3" spans="2:37">
      <c r="B3" s="90"/>
      <c r="C3" s="398" t="s">
        <v>134</v>
      </c>
      <c r="D3" s="399"/>
      <c r="E3" s="400"/>
      <c r="F3" s="94"/>
      <c r="G3" s="94"/>
      <c r="H3" s="94"/>
      <c r="I3" s="94"/>
      <c r="J3" s="373"/>
      <c r="K3" s="373"/>
      <c r="L3" s="373"/>
      <c r="M3" s="94"/>
      <c r="N3" s="94"/>
      <c r="O3" s="94"/>
      <c r="P3" s="94"/>
      <c r="Q3" s="373"/>
      <c r="R3" s="373"/>
      <c r="S3" s="373"/>
      <c r="T3" s="94"/>
      <c r="U3" s="94"/>
      <c r="V3" s="94"/>
      <c r="W3" s="94"/>
      <c r="X3" s="373"/>
      <c r="Y3" s="373"/>
      <c r="Z3" s="373"/>
      <c r="AA3" s="94"/>
      <c r="AB3" s="94"/>
      <c r="AC3" s="94"/>
      <c r="AD3" s="94"/>
      <c r="AE3" s="373"/>
      <c r="AF3" s="373"/>
      <c r="AG3" s="373"/>
      <c r="AH3" s="94"/>
      <c r="AI3" s="94"/>
      <c r="AJ3" s="94"/>
      <c r="AK3" s="96"/>
    </row>
    <row r="4" spans="2:37" s="54" customFormat="1">
      <c r="B4" s="90"/>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6"/>
    </row>
    <row r="5" spans="2:37" s="54" customFormat="1">
      <c r="B5" s="90"/>
      <c r="C5" s="367" t="s">
        <v>202</v>
      </c>
      <c r="D5" s="368"/>
      <c r="E5" s="368"/>
      <c r="F5" s="368"/>
      <c r="G5" s="368"/>
      <c r="H5" s="369"/>
      <c r="I5" s="373"/>
      <c r="J5" s="373"/>
      <c r="K5" s="373"/>
      <c r="L5" s="373"/>
      <c r="M5" s="373"/>
      <c r="N5" s="373"/>
      <c r="O5" s="212"/>
      <c r="P5" s="94"/>
      <c r="Q5" s="94"/>
      <c r="R5" s="94"/>
      <c r="S5" s="94"/>
      <c r="T5" s="94"/>
      <c r="U5" s="94"/>
      <c r="V5" s="94"/>
      <c r="W5" s="94"/>
      <c r="X5" s="94"/>
      <c r="Y5" s="94"/>
      <c r="Z5" s="94"/>
      <c r="AA5" s="94"/>
      <c r="AB5" s="94"/>
      <c r="AC5" s="94"/>
      <c r="AD5" s="94"/>
      <c r="AE5" s="94"/>
      <c r="AF5" s="94"/>
      <c r="AG5" s="94"/>
      <c r="AH5" s="94"/>
      <c r="AI5" s="94"/>
      <c r="AJ5" s="94"/>
      <c r="AK5" s="96"/>
    </row>
    <row r="6" spans="2:37" s="54" customFormat="1">
      <c r="B6" s="90"/>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6"/>
    </row>
    <row r="7" spans="2:37" s="21" customFormat="1">
      <c r="B7" s="157"/>
      <c r="C7" s="49" t="s">
        <v>16</v>
      </c>
      <c r="D7" s="159"/>
      <c r="E7" s="159"/>
      <c r="F7" s="159"/>
      <c r="G7" s="159"/>
      <c r="H7" s="159"/>
      <c r="I7" s="118"/>
      <c r="J7" s="49" t="s">
        <v>17</v>
      </c>
      <c r="K7" s="159"/>
      <c r="L7" s="159"/>
      <c r="M7" s="159"/>
      <c r="N7" s="159"/>
      <c r="O7" s="159"/>
      <c r="P7" s="118"/>
      <c r="Q7" s="49" t="s">
        <v>18</v>
      </c>
      <c r="R7" s="159"/>
      <c r="S7" s="159"/>
      <c r="T7" s="159"/>
      <c r="U7" s="159"/>
      <c r="V7" s="159"/>
      <c r="W7" s="118"/>
      <c r="X7" s="49" t="s">
        <v>25</v>
      </c>
      <c r="Y7" s="159"/>
      <c r="Z7" s="159"/>
      <c r="AA7" s="159"/>
      <c r="AB7" s="159"/>
      <c r="AC7" s="159"/>
      <c r="AD7" s="118"/>
      <c r="AE7" s="49" t="s">
        <v>26</v>
      </c>
      <c r="AF7" s="159"/>
      <c r="AG7" s="159"/>
      <c r="AH7" s="159"/>
      <c r="AI7" s="159"/>
      <c r="AJ7" s="159"/>
      <c r="AK7" s="160"/>
    </row>
    <row r="8" spans="2:37" s="10" customFormat="1">
      <c r="B8" s="90"/>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6"/>
    </row>
    <row r="9" spans="2:37" s="21" customFormat="1">
      <c r="B9" s="157"/>
      <c r="C9" s="379" t="s">
        <v>82</v>
      </c>
      <c r="D9" s="380"/>
      <c r="E9" s="380"/>
      <c r="F9" s="381"/>
      <c r="G9" s="382" t="s">
        <v>83</v>
      </c>
      <c r="H9" s="382"/>
      <c r="I9" s="118"/>
      <c r="J9" s="379" t="s">
        <v>82</v>
      </c>
      <c r="K9" s="380"/>
      <c r="L9" s="380"/>
      <c r="M9" s="381"/>
      <c r="N9" s="382" t="s">
        <v>83</v>
      </c>
      <c r="O9" s="382"/>
      <c r="P9" s="118"/>
      <c r="Q9" s="379" t="s">
        <v>82</v>
      </c>
      <c r="R9" s="380"/>
      <c r="S9" s="380"/>
      <c r="T9" s="381"/>
      <c r="U9" s="382" t="s">
        <v>83</v>
      </c>
      <c r="V9" s="382"/>
      <c r="W9" s="118"/>
      <c r="X9" s="379" t="s">
        <v>82</v>
      </c>
      <c r="Y9" s="380"/>
      <c r="Z9" s="380"/>
      <c r="AA9" s="381"/>
      <c r="AB9" s="382" t="s">
        <v>83</v>
      </c>
      <c r="AC9" s="382"/>
      <c r="AD9" s="118"/>
      <c r="AE9" s="379" t="s">
        <v>82</v>
      </c>
      <c r="AF9" s="380"/>
      <c r="AG9" s="380"/>
      <c r="AH9" s="381"/>
      <c r="AI9" s="382" t="s">
        <v>83</v>
      </c>
      <c r="AJ9" s="382"/>
      <c r="AK9" s="160"/>
    </row>
    <row r="10" spans="2:37" s="46" customFormat="1">
      <c r="B10" s="157"/>
      <c r="C10" s="158"/>
      <c r="D10" s="158"/>
      <c r="E10" s="158"/>
      <c r="F10" s="158"/>
      <c r="G10" s="158"/>
      <c r="H10" s="158"/>
      <c r="I10" s="118"/>
      <c r="J10" s="158"/>
      <c r="K10" s="158"/>
      <c r="L10" s="158"/>
      <c r="M10" s="158"/>
      <c r="N10" s="158"/>
      <c r="O10" s="158"/>
      <c r="P10" s="118"/>
      <c r="Q10" s="158"/>
      <c r="R10" s="158"/>
      <c r="S10" s="158"/>
      <c r="T10" s="158"/>
      <c r="U10" s="158"/>
      <c r="V10" s="158"/>
      <c r="W10" s="118"/>
      <c r="X10" s="158"/>
      <c r="Y10" s="158"/>
      <c r="Z10" s="158"/>
      <c r="AA10" s="158"/>
      <c r="AB10" s="158"/>
      <c r="AC10" s="158"/>
      <c r="AD10" s="118"/>
      <c r="AE10" s="158"/>
      <c r="AF10" s="158"/>
      <c r="AG10" s="158"/>
      <c r="AH10" s="158"/>
      <c r="AI10" s="158"/>
      <c r="AJ10" s="158"/>
      <c r="AK10" s="160"/>
    </row>
    <row r="11" spans="2:37" s="21" customFormat="1" ht="15" customHeight="1">
      <c r="B11" s="157"/>
      <c r="C11" s="383" t="s">
        <v>84</v>
      </c>
      <c r="D11" s="384"/>
      <c r="E11" s="384"/>
      <c r="F11" s="385"/>
      <c r="G11" s="383" t="s">
        <v>85</v>
      </c>
      <c r="H11" s="385"/>
      <c r="I11" s="118"/>
      <c r="J11" s="383" t="s">
        <v>84</v>
      </c>
      <c r="K11" s="384"/>
      <c r="L11" s="384"/>
      <c r="M11" s="385"/>
      <c r="N11" s="383" t="s">
        <v>85</v>
      </c>
      <c r="O11" s="385"/>
      <c r="P11" s="118"/>
      <c r="Q11" s="383" t="s">
        <v>84</v>
      </c>
      <c r="R11" s="384"/>
      <c r="S11" s="384"/>
      <c r="T11" s="385"/>
      <c r="U11" s="383" t="s">
        <v>85</v>
      </c>
      <c r="V11" s="385"/>
      <c r="W11" s="118"/>
      <c r="X11" s="383" t="s">
        <v>84</v>
      </c>
      <c r="Y11" s="384"/>
      <c r="Z11" s="384"/>
      <c r="AA11" s="385"/>
      <c r="AB11" s="383" t="s">
        <v>85</v>
      </c>
      <c r="AC11" s="385"/>
      <c r="AD11" s="118"/>
      <c r="AE11" s="383" t="s">
        <v>84</v>
      </c>
      <c r="AF11" s="384"/>
      <c r="AG11" s="384"/>
      <c r="AH11" s="385"/>
      <c r="AI11" s="383" t="s">
        <v>85</v>
      </c>
      <c r="AJ11" s="385"/>
      <c r="AK11" s="160"/>
    </row>
    <row r="12" spans="2:37" s="21" customFormat="1" ht="15" customHeight="1">
      <c r="B12" s="157"/>
      <c r="C12" s="386" t="s">
        <v>86</v>
      </c>
      <c r="D12" s="251" t="s">
        <v>100</v>
      </c>
      <c r="E12" s="251" t="s">
        <v>102</v>
      </c>
      <c r="F12" s="251" t="s">
        <v>101</v>
      </c>
      <c r="G12" s="43" t="s">
        <v>87</v>
      </c>
      <c r="H12" s="251">
        <f>SUM(Trésorerie!D18:O18)</f>
        <v>0</v>
      </c>
      <c r="I12" s="118"/>
      <c r="J12" s="386" t="s">
        <v>86</v>
      </c>
      <c r="K12" s="251" t="s">
        <v>100</v>
      </c>
      <c r="L12" s="251" t="s">
        <v>102</v>
      </c>
      <c r="M12" s="251" t="s">
        <v>101</v>
      </c>
      <c r="N12" s="43" t="s">
        <v>87</v>
      </c>
      <c r="O12" s="251">
        <f>H12+SUM(Trésorerie!P18:AA18)</f>
        <v>0</v>
      </c>
      <c r="P12" s="118"/>
      <c r="Q12" s="386" t="s">
        <v>86</v>
      </c>
      <c r="R12" s="251" t="s">
        <v>100</v>
      </c>
      <c r="S12" s="251" t="s">
        <v>102</v>
      </c>
      <c r="T12" s="251" t="s">
        <v>101</v>
      </c>
      <c r="U12" s="43" t="s">
        <v>87</v>
      </c>
      <c r="V12" s="251">
        <f>O12+SUM(Trésorerie!AB18:AM18)</f>
        <v>0</v>
      </c>
      <c r="W12" s="118"/>
      <c r="X12" s="386" t="s">
        <v>86</v>
      </c>
      <c r="Y12" s="251" t="s">
        <v>100</v>
      </c>
      <c r="Z12" s="251" t="s">
        <v>102</v>
      </c>
      <c r="AA12" s="251" t="s">
        <v>101</v>
      </c>
      <c r="AB12" s="43" t="s">
        <v>87</v>
      </c>
      <c r="AC12" s="251">
        <f>V12+SUM(Trésorerie!AN18:AY18)</f>
        <v>0</v>
      </c>
      <c r="AD12" s="118"/>
      <c r="AE12" s="386" t="s">
        <v>86</v>
      </c>
      <c r="AF12" s="251" t="s">
        <v>100</v>
      </c>
      <c r="AG12" s="251" t="s">
        <v>102</v>
      </c>
      <c r="AH12" s="251" t="s">
        <v>101</v>
      </c>
      <c r="AI12" s="43" t="s">
        <v>87</v>
      </c>
      <c r="AJ12" s="251">
        <f>AC12+SUM(Trésorerie!AZ18:BK18)</f>
        <v>0</v>
      </c>
      <c r="AK12" s="160"/>
    </row>
    <row r="13" spans="2:37" s="21" customFormat="1" ht="15" customHeight="1">
      <c r="B13" s="157"/>
      <c r="C13" s="387"/>
      <c r="D13" s="389">
        <f>Investissements!P29</f>
        <v>0</v>
      </c>
      <c r="E13" s="389">
        <f>'Comptes de résultats'!D24</f>
        <v>0</v>
      </c>
      <c r="F13" s="389">
        <f>D13-E13</f>
        <v>0</v>
      </c>
      <c r="G13" s="45" t="s">
        <v>194</v>
      </c>
      <c r="H13" s="251">
        <f>SUM(Trésorerie!D26:O26)-SUM(Trésorerie!D51:O51)</f>
        <v>0</v>
      </c>
      <c r="I13" s="118"/>
      <c r="J13" s="387"/>
      <c r="K13" s="389">
        <f>D13+Investissements!AC29</f>
        <v>0</v>
      </c>
      <c r="L13" s="389">
        <f>E13+'Comptes de résultats'!E24</f>
        <v>0</v>
      </c>
      <c r="M13" s="389">
        <f>K13-L13</f>
        <v>0</v>
      </c>
      <c r="N13" s="45" t="s">
        <v>194</v>
      </c>
      <c r="O13" s="251">
        <f>H13+SUM(Trésorerie!P26:AA26)-SUM(Trésorerie!P51:AA51)</f>
        <v>0</v>
      </c>
      <c r="P13" s="118"/>
      <c r="Q13" s="387"/>
      <c r="R13" s="389">
        <f>K13+Investissements!AF29</f>
        <v>0</v>
      </c>
      <c r="S13" s="389">
        <f>L13+'Comptes de résultats'!F24</f>
        <v>0</v>
      </c>
      <c r="T13" s="389">
        <f>R13-S13</f>
        <v>0</v>
      </c>
      <c r="U13" s="45" t="s">
        <v>194</v>
      </c>
      <c r="V13" s="251">
        <f>O13+SUM(Trésorerie!AB26:AM26)-SUM(Trésorerie!AB51:AM51)</f>
        <v>0</v>
      </c>
      <c r="W13" s="118"/>
      <c r="X13" s="387"/>
      <c r="Y13" s="389">
        <f>R13+Investissements!AI29</f>
        <v>0</v>
      </c>
      <c r="Z13" s="389">
        <f>S13+'Comptes de résultats'!G24</f>
        <v>0</v>
      </c>
      <c r="AA13" s="389">
        <f>Y13-Z13</f>
        <v>0</v>
      </c>
      <c r="AB13" s="45" t="s">
        <v>194</v>
      </c>
      <c r="AC13" s="251">
        <f>V13+SUM(Trésorerie!AN26:AY26)-SUM(Trésorerie!AN51:AY51)</f>
        <v>0</v>
      </c>
      <c r="AD13" s="118"/>
      <c r="AE13" s="387"/>
      <c r="AF13" s="389">
        <f>Y13+Investissements!AL29</f>
        <v>0</v>
      </c>
      <c r="AG13" s="389">
        <f>Z13+'Comptes de résultats'!H24</f>
        <v>0</v>
      </c>
      <c r="AH13" s="389">
        <f>AF13-AG13</f>
        <v>0</v>
      </c>
      <c r="AI13" s="45" t="s">
        <v>194</v>
      </c>
      <c r="AJ13" s="251">
        <f>AC13+SUM(Trésorerie!AZ26:BK26)-SUM(Trésorerie!AZ51:BK51)</f>
        <v>0</v>
      </c>
      <c r="AK13" s="160"/>
    </row>
    <row r="14" spans="2:37" s="21" customFormat="1" ht="15" customHeight="1">
      <c r="B14" s="157"/>
      <c r="C14" s="388"/>
      <c r="D14" s="390"/>
      <c r="E14" s="390"/>
      <c r="F14" s="390"/>
      <c r="G14" s="45" t="s">
        <v>99</v>
      </c>
      <c r="H14" s="251">
        <f>'Comptes de résultats'!D34</f>
        <v>-27240.89</v>
      </c>
      <c r="I14" s="118"/>
      <c r="J14" s="388"/>
      <c r="K14" s="390"/>
      <c r="L14" s="390"/>
      <c r="M14" s="390"/>
      <c r="N14" s="45" t="s">
        <v>99</v>
      </c>
      <c r="O14" s="251">
        <f>H14+'Comptes de résultats'!E34</f>
        <v>-54481.78</v>
      </c>
      <c r="P14" s="118"/>
      <c r="Q14" s="388"/>
      <c r="R14" s="390"/>
      <c r="S14" s="390"/>
      <c r="T14" s="390"/>
      <c r="U14" s="45" t="s">
        <v>99</v>
      </c>
      <c r="V14" s="251">
        <f>O14+'Comptes de résultats'!F34</f>
        <v>-81722.67</v>
      </c>
      <c r="W14" s="118"/>
      <c r="X14" s="388"/>
      <c r="Y14" s="390"/>
      <c r="Z14" s="390"/>
      <c r="AA14" s="390"/>
      <c r="AB14" s="45" t="s">
        <v>99</v>
      </c>
      <c r="AC14" s="251">
        <f>V14+'Comptes de résultats'!G34</f>
        <v>-108963.56</v>
      </c>
      <c r="AD14" s="118"/>
      <c r="AE14" s="388"/>
      <c r="AF14" s="390"/>
      <c r="AG14" s="390"/>
      <c r="AH14" s="390"/>
      <c r="AI14" s="45" t="s">
        <v>99</v>
      </c>
      <c r="AJ14" s="251">
        <f>AC14+'Comptes de résultats'!H34</f>
        <v>-136204.45000000001</v>
      </c>
      <c r="AK14" s="160"/>
    </row>
    <row r="15" spans="2:37" s="21" customFormat="1" ht="15" customHeight="1">
      <c r="B15" s="157"/>
      <c r="C15" s="85" t="s">
        <v>92</v>
      </c>
      <c r="D15" s="377">
        <f>F13</f>
        <v>0</v>
      </c>
      <c r="E15" s="377"/>
      <c r="F15" s="378"/>
      <c r="G15" s="85" t="s">
        <v>93</v>
      </c>
      <c r="H15" s="86">
        <f>SUM(H12:H14)</f>
        <v>-27240.89</v>
      </c>
      <c r="I15" s="118"/>
      <c r="J15" s="85" t="s">
        <v>92</v>
      </c>
      <c r="K15" s="377">
        <f>M13</f>
        <v>0</v>
      </c>
      <c r="L15" s="377"/>
      <c r="M15" s="378"/>
      <c r="N15" s="85" t="s">
        <v>93</v>
      </c>
      <c r="O15" s="86">
        <f>SUM(O12:O14)</f>
        <v>-54481.78</v>
      </c>
      <c r="P15" s="118"/>
      <c r="Q15" s="85" t="s">
        <v>92</v>
      </c>
      <c r="R15" s="377">
        <f>T13</f>
        <v>0</v>
      </c>
      <c r="S15" s="377"/>
      <c r="T15" s="378"/>
      <c r="U15" s="85" t="s">
        <v>93</v>
      </c>
      <c r="V15" s="86">
        <f>SUM(V12:V14)</f>
        <v>-81722.67</v>
      </c>
      <c r="W15" s="118"/>
      <c r="X15" s="85" t="s">
        <v>92</v>
      </c>
      <c r="Y15" s="377">
        <f>AA13</f>
        <v>0</v>
      </c>
      <c r="Z15" s="377"/>
      <c r="AA15" s="378"/>
      <c r="AB15" s="85" t="s">
        <v>93</v>
      </c>
      <c r="AC15" s="86">
        <f>SUM(AC12:AC14)</f>
        <v>-108963.56</v>
      </c>
      <c r="AD15" s="118"/>
      <c r="AE15" s="85" t="s">
        <v>92</v>
      </c>
      <c r="AF15" s="377">
        <f>AH13</f>
        <v>0</v>
      </c>
      <c r="AG15" s="377"/>
      <c r="AH15" s="378"/>
      <c r="AI15" s="85" t="s">
        <v>93</v>
      </c>
      <c r="AJ15" s="86">
        <f>SUM(AJ12:AJ14)</f>
        <v>-136204.45000000001</v>
      </c>
      <c r="AK15" s="160"/>
    </row>
    <row r="16" spans="2:37" s="10" customFormat="1">
      <c r="B16" s="90"/>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6"/>
    </row>
    <row r="17" spans="2:37" s="21" customFormat="1" ht="15" customHeight="1">
      <c r="B17" s="157"/>
      <c r="C17" s="383" t="s">
        <v>88</v>
      </c>
      <c r="D17" s="384"/>
      <c r="E17" s="384"/>
      <c r="F17" s="385"/>
      <c r="G17" s="391" t="s">
        <v>89</v>
      </c>
      <c r="H17" s="391"/>
      <c r="I17" s="118"/>
      <c r="J17" s="383" t="s">
        <v>88</v>
      </c>
      <c r="K17" s="384"/>
      <c r="L17" s="384"/>
      <c r="M17" s="385"/>
      <c r="N17" s="391" t="s">
        <v>89</v>
      </c>
      <c r="O17" s="391"/>
      <c r="P17" s="118"/>
      <c r="Q17" s="383" t="s">
        <v>88</v>
      </c>
      <c r="R17" s="384"/>
      <c r="S17" s="384"/>
      <c r="T17" s="385"/>
      <c r="U17" s="391" t="s">
        <v>89</v>
      </c>
      <c r="V17" s="391"/>
      <c r="W17" s="118"/>
      <c r="X17" s="383" t="s">
        <v>88</v>
      </c>
      <c r="Y17" s="384"/>
      <c r="Z17" s="384"/>
      <c r="AA17" s="385"/>
      <c r="AB17" s="391" t="s">
        <v>89</v>
      </c>
      <c r="AC17" s="391"/>
      <c r="AD17" s="118"/>
      <c r="AE17" s="383" t="s">
        <v>88</v>
      </c>
      <c r="AF17" s="384"/>
      <c r="AG17" s="384"/>
      <c r="AH17" s="385"/>
      <c r="AI17" s="391" t="s">
        <v>89</v>
      </c>
      <c r="AJ17" s="391"/>
      <c r="AK17" s="160"/>
    </row>
    <row r="18" spans="2:37" s="21" customFormat="1">
      <c r="B18" s="157"/>
      <c r="C18" s="44" t="s">
        <v>33</v>
      </c>
      <c r="D18" s="374">
        <f>BFR!O34</f>
        <v>0</v>
      </c>
      <c r="E18" s="375"/>
      <c r="F18" s="376"/>
      <c r="G18" s="80" t="s">
        <v>226</v>
      </c>
      <c r="H18" s="252">
        <f>SUM(Trésorerie!D19:O20)+SUM(Trésorerie!D31:O31)-SUM(Trésorerie!D49:O50)-SUM(Trésorerie!D56:O56)+'Comptes de résultats'!D28</f>
        <v>0</v>
      </c>
      <c r="I18" s="118"/>
      <c r="J18" s="44" t="s">
        <v>33</v>
      </c>
      <c r="K18" s="374">
        <f>BFR!AA34</f>
        <v>0</v>
      </c>
      <c r="L18" s="375"/>
      <c r="M18" s="376"/>
      <c r="N18" s="80" t="s">
        <v>226</v>
      </c>
      <c r="O18" s="252">
        <f>H18+SUM(Trésorerie!P19:AA20)+SUM(Trésorerie!P31:AA31)-SUM(Trésorerie!P49:AA50)-SUM(Trésorerie!P56:AA56)+'Comptes de résultats'!E28</f>
        <v>0</v>
      </c>
      <c r="P18" s="118"/>
      <c r="Q18" s="44" t="s">
        <v>33</v>
      </c>
      <c r="R18" s="374">
        <f>BFR!AM34</f>
        <v>0</v>
      </c>
      <c r="S18" s="375"/>
      <c r="T18" s="376"/>
      <c r="U18" s="80" t="s">
        <v>226</v>
      </c>
      <c r="V18" s="252">
        <f>O18+SUM(Trésorerie!AB19:AM20)+SUM(Trésorerie!AB31:AM31)-SUM(Trésorerie!AB49:AM50)-SUM(Trésorerie!AB56:AM56)+'Comptes de résultats'!F28</f>
        <v>0</v>
      </c>
      <c r="W18" s="118"/>
      <c r="X18" s="44" t="s">
        <v>33</v>
      </c>
      <c r="Y18" s="374">
        <f>BFR!AY34</f>
        <v>0</v>
      </c>
      <c r="Z18" s="375"/>
      <c r="AA18" s="376"/>
      <c r="AB18" s="80" t="s">
        <v>226</v>
      </c>
      <c r="AC18" s="252">
        <f>V18+SUM(Trésorerie!AN19:AY20)+SUM(Trésorerie!AN31:AY31)-SUM(Trésorerie!AN49:AY50)-SUM(Trésorerie!AN56:AY56)+'Comptes de résultats'!G28</f>
        <v>0</v>
      </c>
      <c r="AD18" s="118"/>
      <c r="AE18" s="44" t="s">
        <v>33</v>
      </c>
      <c r="AF18" s="374">
        <f>BFR!BK34</f>
        <v>0</v>
      </c>
      <c r="AG18" s="375"/>
      <c r="AH18" s="376"/>
      <c r="AI18" s="80" t="s">
        <v>226</v>
      </c>
      <c r="AJ18" s="252">
        <f>AC18+SUM(Trésorerie!AZ19:BK20)+SUM(Trésorerie!AZ31:BK31)-SUM(Trésorerie!AZ49:BK50)-SUM(Trésorerie!AZ56:BK56)+'Comptes de résultats'!H28</f>
        <v>0</v>
      </c>
      <c r="AK18" s="160"/>
    </row>
    <row r="19" spans="2:37" s="21" customFormat="1" ht="15" customHeight="1">
      <c r="B19" s="157"/>
      <c r="C19" s="44" t="s">
        <v>34</v>
      </c>
      <c r="D19" s="374">
        <f>TVA!O20</f>
        <v>450</v>
      </c>
      <c r="E19" s="375"/>
      <c r="F19" s="376"/>
      <c r="G19" s="45" t="s">
        <v>40</v>
      </c>
      <c r="H19" s="251">
        <f>BFR!O49</f>
        <v>0</v>
      </c>
      <c r="I19" s="118"/>
      <c r="J19" s="44" t="s">
        <v>34</v>
      </c>
      <c r="K19" s="374">
        <f>TVA!AA20</f>
        <v>450</v>
      </c>
      <c r="L19" s="375"/>
      <c r="M19" s="376"/>
      <c r="N19" s="45" t="s">
        <v>40</v>
      </c>
      <c r="O19" s="251">
        <f>BFR!AA49</f>
        <v>0</v>
      </c>
      <c r="P19" s="118"/>
      <c r="Q19" s="44" t="s">
        <v>34</v>
      </c>
      <c r="R19" s="374">
        <f>TVA!AM20</f>
        <v>450</v>
      </c>
      <c r="S19" s="375"/>
      <c r="T19" s="376"/>
      <c r="U19" s="45" t="s">
        <v>40</v>
      </c>
      <c r="V19" s="251">
        <f>BFR!AM49</f>
        <v>0</v>
      </c>
      <c r="W19" s="118"/>
      <c r="X19" s="44" t="s">
        <v>34</v>
      </c>
      <c r="Y19" s="374">
        <f>TVA!AY20</f>
        <v>450</v>
      </c>
      <c r="Z19" s="375"/>
      <c r="AA19" s="376"/>
      <c r="AB19" s="45" t="s">
        <v>40</v>
      </c>
      <c r="AC19" s="251">
        <f>BFR!AY49</f>
        <v>0</v>
      </c>
      <c r="AD19" s="118"/>
      <c r="AE19" s="44" t="s">
        <v>34</v>
      </c>
      <c r="AF19" s="374">
        <f>TVA!BK20</f>
        <v>450</v>
      </c>
      <c r="AG19" s="375"/>
      <c r="AH19" s="376"/>
      <c r="AI19" s="45" t="s">
        <v>40</v>
      </c>
      <c r="AJ19" s="251">
        <f>BFR!BK49</f>
        <v>0</v>
      </c>
      <c r="AK19" s="160"/>
    </row>
    <row r="20" spans="2:37" s="21" customFormat="1">
      <c r="B20" s="157"/>
      <c r="C20" s="386" t="s">
        <v>90</v>
      </c>
      <c r="D20" s="392">
        <f>Trésorerie!O64</f>
        <v>-27690.889999999996</v>
      </c>
      <c r="E20" s="393"/>
      <c r="F20" s="394"/>
      <c r="G20" s="45" t="s">
        <v>195</v>
      </c>
      <c r="H20" s="251">
        <f>TVA!O35</f>
        <v>0</v>
      </c>
      <c r="I20" s="118"/>
      <c r="J20" s="386" t="s">
        <v>90</v>
      </c>
      <c r="K20" s="392">
        <f>Trésorerie!AA64</f>
        <v>-54931.779999999984</v>
      </c>
      <c r="L20" s="393"/>
      <c r="M20" s="394"/>
      <c r="N20" s="45" t="s">
        <v>195</v>
      </c>
      <c r="O20" s="251">
        <f>TVA!AA35</f>
        <v>0</v>
      </c>
      <c r="P20" s="118"/>
      <c r="Q20" s="386" t="s">
        <v>90</v>
      </c>
      <c r="R20" s="392">
        <f>Trésorerie!AM64</f>
        <v>-82172.670000000027</v>
      </c>
      <c r="S20" s="393"/>
      <c r="T20" s="394"/>
      <c r="U20" s="45" t="s">
        <v>195</v>
      </c>
      <c r="V20" s="251">
        <f>TVA!AM35</f>
        <v>0</v>
      </c>
      <c r="W20" s="118"/>
      <c r="X20" s="386" t="s">
        <v>90</v>
      </c>
      <c r="Y20" s="392">
        <f>Trésorerie!AY64</f>
        <v>-109413.5600000001</v>
      </c>
      <c r="Z20" s="393"/>
      <c r="AA20" s="394"/>
      <c r="AB20" s="45" t="s">
        <v>195</v>
      </c>
      <c r="AC20" s="251">
        <f>TVA!AY35</f>
        <v>0</v>
      </c>
      <c r="AD20" s="118"/>
      <c r="AE20" s="386" t="s">
        <v>90</v>
      </c>
      <c r="AF20" s="392">
        <f>Trésorerie!BK64</f>
        <v>-136654.45000000013</v>
      </c>
      <c r="AG20" s="393"/>
      <c r="AH20" s="394"/>
      <c r="AI20" s="45" t="s">
        <v>195</v>
      </c>
      <c r="AJ20" s="251">
        <f>TVA!BK35</f>
        <v>0</v>
      </c>
      <c r="AK20" s="160"/>
    </row>
    <row r="21" spans="2:37" s="21" customFormat="1" ht="15" customHeight="1">
      <c r="B21" s="157"/>
      <c r="C21" s="388"/>
      <c r="D21" s="395"/>
      <c r="E21" s="396"/>
      <c r="F21" s="397"/>
      <c r="G21" s="45" t="s">
        <v>105</v>
      </c>
      <c r="H21" s="251">
        <f>'Comptes de résultats'!D33</f>
        <v>0</v>
      </c>
      <c r="I21" s="118"/>
      <c r="J21" s="388"/>
      <c r="K21" s="395"/>
      <c r="L21" s="396"/>
      <c r="M21" s="397"/>
      <c r="N21" s="45" t="s">
        <v>105</v>
      </c>
      <c r="O21" s="251">
        <f>'Comptes de résultats'!E33-'Comptes de résultats'!D33</f>
        <v>0</v>
      </c>
      <c r="P21" s="118"/>
      <c r="Q21" s="388"/>
      <c r="R21" s="395"/>
      <c r="S21" s="396"/>
      <c r="T21" s="397"/>
      <c r="U21" s="45" t="s">
        <v>105</v>
      </c>
      <c r="V21" s="251">
        <f>'Comptes de résultats'!F33-'Comptes de résultats'!E33</f>
        <v>0</v>
      </c>
      <c r="W21" s="118"/>
      <c r="X21" s="388"/>
      <c r="Y21" s="395"/>
      <c r="Z21" s="396"/>
      <c r="AA21" s="397"/>
      <c r="AB21" s="45" t="s">
        <v>105</v>
      </c>
      <c r="AC21" s="251">
        <f>'Comptes de résultats'!G33-'Comptes de résultats'!F33</f>
        <v>0</v>
      </c>
      <c r="AD21" s="118"/>
      <c r="AE21" s="388"/>
      <c r="AF21" s="395"/>
      <c r="AG21" s="396"/>
      <c r="AH21" s="397"/>
      <c r="AI21" s="45" t="s">
        <v>105</v>
      </c>
      <c r="AJ21" s="251">
        <f>'Comptes de résultats'!H33-'Comptes de résultats'!G33</f>
        <v>0</v>
      </c>
      <c r="AK21" s="160"/>
    </row>
    <row r="22" spans="2:37" s="21" customFormat="1" ht="15" customHeight="1">
      <c r="B22" s="157"/>
      <c r="C22" s="85" t="s">
        <v>94</v>
      </c>
      <c r="D22" s="377">
        <f>SUM(D18:F21)</f>
        <v>-27240.889999999996</v>
      </c>
      <c r="E22" s="377"/>
      <c r="F22" s="378"/>
      <c r="G22" s="85" t="s">
        <v>95</v>
      </c>
      <c r="H22" s="86">
        <f>SUM(H18:H21)</f>
        <v>0</v>
      </c>
      <c r="I22" s="118"/>
      <c r="J22" s="85" t="s">
        <v>94</v>
      </c>
      <c r="K22" s="377">
        <f>SUM(K18:M21)</f>
        <v>-54481.779999999984</v>
      </c>
      <c r="L22" s="377"/>
      <c r="M22" s="378"/>
      <c r="N22" s="85" t="s">
        <v>95</v>
      </c>
      <c r="O22" s="86">
        <f>SUM(O18:O21)</f>
        <v>0</v>
      </c>
      <c r="P22" s="118"/>
      <c r="Q22" s="85" t="s">
        <v>94</v>
      </c>
      <c r="R22" s="377">
        <f>SUM(R18:T21)</f>
        <v>-81722.670000000027</v>
      </c>
      <c r="S22" s="377"/>
      <c r="T22" s="378"/>
      <c r="U22" s="85" t="s">
        <v>95</v>
      </c>
      <c r="V22" s="86">
        <f>SUM(V18:V21)</f>
        <v>0</v>
      </c>
      <c r="W22" s="118"/>
      <c r="X22" s="85" t="s">
        <v>94</v>
      </c>
      <c r="Y22" s="377">
        <f>SUM(Y18:AA21)</f>
        <v>-108963.5600000001</v>
      </c>
      <c r="Z22" s="377"/>
      <c r="AA22" s="378"/>
      <c r="AB22" s="85" t="s">
        <v>95</v>
      </c>
      <c r="AC22" s="86">
        <f>SUM(AC18:AC21)</f>
        <v>0</v>
      </c>
      <c r="AD22" s="118"/>
      <c r="AE22" s="85" t="s">
        <v>94</v>
      </c>
      <c r="AF22" s="377">
        <f>SUM(AF18:AH21)</f>
        <v>-136204.45000000013</v>
      </c>
      <c r="AG22" s="377"/>
      <c r="AH22" s="378"/>
      <c r="AI22" s="85" t="s">
        <v>95</v>
      </c>
      <c r="AJ22" s="86">
        <f>SUM(AJ18:AJ21)</f>
        <v>0</v>
      </c>
      <c r="AK22" s="160"/>
    </row>
    <row r="23" spans="2:37">
      <c r="B23" s="90"/>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6"/>
    </row>
    <row r="24" spans="2:37" ht="15" customHeight="1">
      <c r="B24" s="90"/>
      <c r="C24" s="85" t="s">
        <v>91</v>
      </c>
      <c r="D24" s="377">
        <f>D15+D22</f>
        <v>-27240.889999999996</v>
      </c>
      <c r="E24" s="377"/>
      <c r="F24" s="378"/>
      <c r="G24" s="85" t="s">
        <v>96</v>
      </c>
      <c r="H24" s="86">
        <f>H15+H22</f>
        <v>-27240.89</v>
      </c>
      <c r="I24" s="94"/>
      <c r="J24" s="85" t="s">
        <v>91</v>
      </c>
      <c r="K24" s="377">
        <f>K15+K22</f>
        <v>-54481.779999999984</v>
      </c>
      <c r="L24" s="377"/>
      <c r="M24" s="378"/>
      <c r="N24" s="85" t="s">
        <v>96</v>
      </c>
      <c r="O24" s="86">
        <f>O15+O22</f>
        <v>-54481.78</v>
      </c>
      <c r="P24" s="94"/>
      <c r="Q24" s="85" t="s">
        <v>91</v>
      </c>
      <c r="R24" s="377">
        <f>R15+R22</f>
        <v>-81722.670000000027</v>
      </c>
      <c r="S24" s="377"/>
      <c r="T24" s="378"/>
      <c r="U24" s="85" t="s">
        <v>96</v>
      </c>
      <c r="V24" s="86">
        <f>V15+V22</f>
        <v>-81722.67</v>
      </c>
      <c r="W24" s="94"/>
      <c r="X24" s="85" t="s">
        <v>91</v>
      </c>
      <c r="Y24" s="377">
        <f>Y15+Y22</f>
        <v>-108963.5600000001</v>
      </c>
      <c r="Z24" s="377"/>
      <c r="AA24" s="378"/>
      <c r="AB24" s="85" t="s">
        <v>96</v>
      </c>
      <c r="AC24" s="86">
        <f>AC15+AC22</f>
        <v>-108963.56</v>
      </c>
      <c r="AD24" s="94"/>
      <c r="AE24" s="85" t="s">
        <v>91</v>
      </c>
      <c r="AF24" s="377">
        <f>AF15+AF22</f>
        <v>-136204.45000000013</v>
      </c>
      <c r="AG24" s="377"/>
      <c r="AH24" s="378"/>
      <c r="AI24" s="85" t="s">
        <v>96</v>
      </c>
      <c r="AJ24" s="86">
        <f>AJ15+AJ22</f>
        <v>-136204.45000000001</v>
      </c>
      <c r="AK24" s="96"/>
    </row>
    <row r="25" spans="2:37" ht="15.75" thickBot="1">
      <c r="B25" s="91"/>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3"/>
    </row>
    <row r="26" spans="2:37">
      <c r="F26" s="14"/>
      <c r="G26" s="14"/>
      <c r="H26" s="14"/>
      <c r="M26" s="14"/>
      <c r="N26" s="14"/>
      <c r="O26" s="14"/>
      <c r="T26" s="14"/>
      <c r="U26" s="14"/>
      <c r="V26" s="14"/>
      <c r="AA26" s="14"/>
      <c r="AB26" s="14"/>
      <c r="AC26" s="14"/>
      <c r="AH26" s="14"/>
      <c r="AI26" s="14"/>
      <c r="AJ26" s="14"/>
    </row>
  </sheetData>
  <sheetProtection sheet="1" objects="1" scenarios="1"/>
  <mergeCells count="93">
    <mergeCell ref="C3:E3"/>
    <mergeCell ref="J3:L3"/>
    <mergeCell ref="J9:M9"/>
    <mergeCell ref="N9:O9"/>
    <mergeCell ref="J11:M11"/>
    <mergeCell ref="N11:O11"/>
    <mergeCell ref="G11:H11"/>
    <mergeCell ref="G9:H9"/>
    <mergeCell ref="I5:K5"/>
    <mergeCell ref="L5:N5"/>
    <mergeCell ref="C5:H5"/>
    <mergeCell ref="C20:C21"/>
    <mergeCell ref="D20:F21"/>
    <mergeCell ref="J20:J21"/>
    <mergeCell ref="K20:M21"/>
    <mergeCell ref="C17:F17"/>
    <mergeCell ref="C12:C14"/>
    <mergeCell ref="C11:F11"/>
    <mergeCell ref="C9:F9"/>
    <mergeCell ref="J12:J14"/>
    <mergeCell ref="K13:K14"/>
    <mergeCell ref="L13:L14"/>
    <mergeCell ref="M13:M14"/>
    <mergeCell ref="D13:D14"/>
    <mergeCell ref="E13:E14"/>
    <mergeCell ref="F13:F14"/>
    <mergeCell ref="D15:F15"/>
    <mergeCell ref="K15:M15"/>
    <mergeCell ref="J17:M17"/>
    <mergeCell ref="N17:O17"/>
    <mergeCell ref="K24:M24"/>
    <mergeCell ref="D24:F24"/>
    <mergeCell ref="K18:M18"/>
    <mergeCell ref="K19:M19"/>
    <mergeCell ref="D22:F22"/>
    <mergeCell ref="D19:F19"/>
    <mergeCell ref="D18:F18"/>
    <mergeCell ref="K22:M22"/>
    <mergeCell ref="G17:H17"/>
    <mergeCell ref="R22:T22"/>
    <mergeCell ref="R24:T24"/>
    <mergeCell ref="Q17:T17"/>
    <mergeCell ref="Y22:AA22"/>
    <mergeCell ref="Y24:AA24"/>
    <mergeCell ref="X17:AA17"/>
    <mergeCell ref="Y18:AA18"/>
    <mergeCell ref="U17:V17"/>
    <mergeCell ref="R18:T18"/>
    <mergeCell ref="Q20:Q21"/>
    <mergeCell ref="R20:T21"/>
    <mergeCell ref="X20:X21"/>
    <mergeCell ref="Y20:AA21"/>
    <mergeCell ref="X11:AA11"/>
    <mergeCell ref="AB11:AC11"/>
    <mergeCell ref="R19:T19"/>
    <mergeCell ref="Q3:S3"/>
    <mergeCell ref="X3:Z3"/>
    <mergeCell ref="Y19:AA19"/>
    <mergeCell ref="X12:X14"/>
    <mergeCell ref="Y13:Y14"/>
    <mergeCell ref="Z13:Z14"/>
    <mergeCell ref="AA13:AA14"/>
    <mergeCell ref="Y15:AA15"/>
    <mergeCell ref="X9:AA9"/>
    <mergeCell ref="AB17:AC17"/>
    <mergeCell ref="R15:T15"/>
    <mergeCell ref="Q9:T9"/>
    <mergeCell ref="U9:V9"/>
    <mergeCell ref="Q11:T11"/>
    <mergeCell ref="U11:V11"/>
    <mergeCell ref="Q12:Q14"/>
    <mergeCell ref="R13:R14"/>
    <mergeCell ref="S13:S14"/>
    <mergeCell ref="T13:T14"/>
    <mergeCell ref="AF24:AH24"/>
    <mergeCell ref="AF15:AH15"/>
    <mergeCell ref="AE17:AH17"/>
    <mergeCell ref="AI17:AJ17"/>
    <mergeCell ref="AF18:AH18"/>
    <mergeCell ref="AE20:AE21"/>
    <mergeCell ref="AF20:AH21"/>
    <mergeCell ref="AI9:AJ9"/>
    <mergeCell ref="AE11:AH11"/>
    <mergeCell ref="AI11:AJ11"/>
    <mergeCell ref="AE12:AE14"/>
    <mergeCell ref="AF13:AF14"/>
    <mergeCell ref="AG13:AG14"/>
    <mergeCell ref="AH13:AH14"/>
    <mergeCell ref="AE3:AG3"/>
    <mergeCell ref="AF19:AH19"/>
    <mergeCell ref="AF22:AH22"/>
    <mergeCell ref="AE9:AH9"/>
    <mergeCell ref="AB9:AC9"/>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sheetPr codeName="Feuil9">
    <tabColor theme="3" tint="0.39997558519241921"/>
  </sheetPr>
  <dimension ref="A1:BL51"/>
  <sheetViews>
    <sheetView showGridLines="0" showRowColHeaders="0" zoomScale="85" zoomScaleNormal="85" workbookViewId="0">
      <pane xSplit="3" topLeftCell="D1" activePane="topRight" state="frozen"/>
      <selection activeCell="I35" sqref="I35"/>
      <selection pane="topRight" activeCell="C3" sqref="C3"/>
    </sheetView>
  </sheetViews>
  <sheetFormatPr baseColWidth="10" defaultRowHeight="15"/>
  <cols>
    <col min="1" max="1" width="3.5703125" style="54" customWidth="1"/>
    <col min="2" max="2" width="3.85546875" customWidth="1"/>
    <col min="3" max="3" width="35.7109375" style="55" customWidth="1"/>
    <col min="64" max="64" width="3.140625" customWidth="1"/>
  </cols>
  <sheetData>
    <row r="1" spans="2:64" s="54" customFormat="1" ht="15.75" thickBot="1"/>
    <row r="2" spans="2:64" s="54" customFormat="1">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9"/>
    </row>
    <row r="3" spans="2:64">
      <c r="B3" s="90"/>
      <c r="C3" s="58" t="s">
        <v>137</v>
      </c>
      <c r="D3" s="94"/>
      <c r="E3" s="115"/>
      <c r="F3" s="115"/>
      <c r="G3" s="115"/>
      <c r="H3" s="115"/>
      <c r="I3" s="115"/>
      <c r="J3" s="115"/>
      <c r="K3" s="115"/>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6"/>
    </row>
    <row r="4" spans="2:64">
      <c r="B4" s="90"/>
      <c r="C4" s="149"/>
      <c r="D4" s="94"/>
      <c r="E4" s="115"/>
      <c r="F4" s="115"/>
      <c r="G4" s="115"/>
      <c r="H4" s="115"/>
      <c r="I4" s="115"/>
      <c r="J4" s="115"/>
      <c r="K4" s="115"/>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6"/>
    </row>
    <row r="5" spans="2:64">
      <c r="B5" s="90"/>
      <c r="C5" s="305" t="s">
        <v>183</v>
      </c>
      <c r="D5" s="306"/>
      <c r="E5" s="306"/>
      <c r="F5" s="306"/>
      <c r="G5" s="306"/>
      <c r="H5" s="306"/>
      <c r="I5" s="306"/>
      <c r="J5" s="306"/>
      <c r="K5" s="307"/>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6"/>
    </row>
    <row r="6" spans="2:64" s="54" customFormat="1">
      <c r="B6" s="90"/>
      <c r="C6" s="149"/>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6"/>
    </row>
    <row r="7" spans="2:64">
      <c r="B7" s="90"/>
      <c r="C7" s="58" t="s">
        <v>34</v>
      </c>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6"/>
    </row>
    <row r="8" spans="2:64">
      <c r="B8" s="90"/>
      <c r="C8" s="149"/>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6"/>
    </row>
    <row r="9" spans="2:64">
      <c r="B9" s="90"/>
      <c r="C9" s="139"/>
      <c r="D9" s="330" t="s">
        <v>16</v>
      </c>
      <c r="E9" s="330"/>
      <c r="F9" s="330"/>
      <c r="G9" s="330"/>
      <c r="H9" s="330"/>
      <c r="I9" s="330"/>
      <c r="J9" s="330"/>
      <c r="K9" s="330"/>
      <c r="L9" s="330"/>
      <c r="M9" s="330"/>
      <c r="N9" s="330"/>
      <c r="O9" s="330"/>
      <c r="P9" s="330" t="s">
        <v>17</v>
      </c>
      <c r="Q9" s="330"/>
      <c r="R9" s="330"/>
      <c r="S9" s="330"/>
      <c r="T9" s="330"/>
      <c r="U9" s="330"/>
      <c r="V9" s="330"/>
      <c r="W9" s="330"/>
      <c r="X9" s="330"/>
      <c r="Y9" s="330"/>
      <c r="Z9" s="330"/>
      <c r="AA9" s="330"/>
      <c r="AB9" s="330" t="s">
        <v>18</v>
      </c>
      <c r="AC9" s="330"/>
      <c r="AD9" s="330"/>
      <c r="AE9" s="330"/>
      <c r="AF9" s="330"/>
      <c r="AG9" s="330"/>
      <c r="AH9" s="330"/>
      <c r="AI9" s="330"/>
      <c r="AJ9" s="330"/>
      <c r="AK9" s="330"/>
      <c r="AL9" s="330"/>
      <c r="AM9" s="330"/>
      <c r="AN9" s="333" t="s">
        <v>25</v>
      </c>
      <c r="AO9" s="331"/>
      <c r="AP9" s="331"/>
      <c r="AQ9" s="331"/>
      <c r="AR9" s="331"/>
      <c r="AS9" s="331"/>
      <c r="AT9" s="331"/>
      <c r="AU9" s="331"/>
      <c r="AV9" s="331"/>
      <c r="AW9" s="331"/>
      <c r="AX9" s="331"/>
      <c r="AY9" s="332"/>
      <c r="AZ9" s="330" t="s">
        <v>26</v>
      </c>
      <c r="BA9" s="330"/>
      <c r="BB9" s="330"/>
      <c r="BC9" s="330"/>
      <c r="BD9" s="330"/>
      <c r="BE9" s="330"/>
      <c r="BF9" s="330"/>
      <c r="BG9" s="330"/>
      <c r="BH9" s="330"/>
      <c r="BI9" s="330"/>
      <c r="BJ9" s="330"/>
      <c r="BK9" s="330"/>
      <c r="BL9" s="96"/>
    </row>
    <row r="10" spans="2:64">
      <c r="B10" s="90"/>
      <c r="C10" s="58" t="s">
        <v>27</v>
      </c>
      <c r="D10" s="17">
        <f>CONFIG!$D$7</f>
        <v>41640</v>
      </c>
      <c r="E10" s="17">
        <f>DATE(YEAR(D10),MONTH(D10)+1,DAY(D10))</f>
        <v>41671</v>
      </c>
      <c r="F10" s="17">
        <f t="shared" ref="F10:BK10" si="0">DATE(YEAR(E10),MONTH(E10)+1,DAY(E10))</f>
        <v>41699</v>
      </c>
      <c r="G10" s="17">
        <f t="shared" si="0"/>
        <v>41730</v>
      </c>
      <c r="H10" s="17">
        <f t="shared" si="0"/>
        <v>41760</v>
      </c>
      <c r="I10" s="17">
        <f t="shared" si="0"/>
        <v>41791</v>
      </c>
      <c r="J10" s="17">
        <f t="shared" si="0"/>
        <v>41821</v>
      </c>
      <c r="K10" s="17">
        <f t="shared" si="0"/>
        <v>41852</v>
      </c>
      <c r="L10" s="17">
        <f t="shared" si="0"/>
        <v>41883</v>
      </c>
      <c r="M10" s="17">
        <f t="shared" si="0"/>
        <v>41913</v>
      </c>
      <c r="N10" s="17">
        <f t="shared" si="0"/>
        <v>41944</v>
      </c>
      <c r="O10" s="17">
        <f t="shared" si="0"/>
        <v>41974</v>
      </c>
      <c r="P10" s="17">
        <f t="shared" si="0"/>
        <v>42005</v>
      </c>
      <c r="Q10" s="17">
        <f t="shared" si="0"/>
        <v>42036</v>
      </c>
      <c r="R10" s="17">
        <f t="shared" si="0"/>
        <v>42064</v>
      </c>
      <c r="S10" s="17">
        <f t="shared" si="0"/>
        <v>42095</v>
      </c>
      <c r="T10" s="17">
        <f t="shared" si="0"/>
        <v>42125</v>
      </c>
      <c r="U10" s="17">
        <f t="shared" si="0"/>
        <v>42156</v>
      </c>
      <c r="V10" s="17">
        <f t="shared" si="0"/>
        <v>42186</v>
      </c>
      <c r="W10" s="17">
        <f t="shared" si="0"/>
        <v>42217</v>
      </c>
      <c r="X10" s="17">
        <f t="shared" si="0"/>
        <v>42248</v>
      </c>
      <c r="Y10" s="17">
        <f t="shared" si="0"/>
        <v>42278</v>
      </c>
      <c r="Z10" s="17">
        <f t="shared" si="0"/>
        <v>42309</v>
      </c>
      <c r="AA10" s="17">
        <f t="shared" si="0"/>
        <v>42339</v>
      </c>
      <c r="AB10" s="17">
        <f t="shared" si="0"/>
        <v>42370</v>
      </c>
      <c r="AC10" s="17">
        <f t="shared" si="0"/>
        <v>42401</v>
      </c>
      <c r="AD10" s="17">
        <f t="shared" si="0"/>
        <v>42430</v>
      </c>
      <c r="AE10" s="17">
        <f t="shared" si="0"/>
        <v>42461</v>
      </c>
      <c r="AF10" s="17">
        <f t="shared" si="0"/>
        <v>42491</v>
      </c>
      <c r="AG10" s="17">
        <f t="shared" si="0"/>
        <v>42522</v>
      </c>
      <c r="AH10" s="17">
        <f t="shared" si="0"/>
        <v>42552</v>
      </c>
      <c r="AI10" s="17">
        <f t="shared" si="0"/>
        <v>42583</v>
      </c>
      <c r="AJ10" s="17">
        <f t="shared" si="0"/>
        <v>42614</v>
      </c>
      <c r="AK10" s="17">
        <f t="shared" si="0"/>
        <v>42644</v>
      </c>
      <c r="AL10" s="17">
        <f t="shared" si="0"/>
        <v>42675</v>
      </c>
      <c r="AM10" s="17">
        <f t="shared" si="0"/>
        <v>42705</v>
      </c>
      <c r="AN10" s="17">
        <f t="shared" si="0"/>
        <v>42736</v>
      </c>
      <c r="AO10" s="17">
        <f t="shared" si="0"/>
        <v>42767</v>
      </c>
      <c r="AP10" s="17">
        <f t="shared" si="0"/>
        <v>42795</v>
      </c>
      <c r="AQ10" s="17">
        <f t="shared" si="0"/>
        <v>42826</v>
      </c>
      <c r="AR10" s="17">
        <f t="shared" si="0"/>
        <v>42856</v>
      </c>
      <c r="AS10" s="17">
        <f t="shared" si="0"/>
        <v>42887</v>
      </c>
      <c r="AT10" s="17">
        <f t="shared" si="0"/>
        <v>42917</v>
      </c>
      <c r="AU10" s="17">
        <f t="shared" si="0"/>
        <v>42948</v>
      </c>
      <c r="AV10" s="17">
        <f t="shared" si="0"/>
        <v>42979</v>
      </c>
      <c r="AW10" s="17">
        <f t="shared" si="0"/>
        <v>43009</v>
      </c>
      <c r="AX10" s="17">
        <f t="shared" si="0"/>
        <v>43040</v>
      </c>
      <c r="AY10" s="17">
        <f t="shared" si="0"/>
        <v>43070</v>
      </c>
      <c r="AZ10" s="17">
        <f t="shared" si="0"/>
        <v>43101</v>
      </c>
      <c r="BA10" s="17">
        <f t="shared" si="0"/>
        <v>43132</v>
      </c>
      <c r="BB10" s="17">
        <f t="shared" si="0"/>
        <v>43160</v>
      </c>
      <c r="BC10" s="17">
        <f t="shared" si="0"/>
        <v>43191</v>
      </c>
      <c r="BD10" s="17">
        <f t="shared" si="0"/>
        <v>43221</v>
      </c>
      <c r="BE10" s="17">
        <f t="shared" si="0"/>
        <v>43252</v>
      </c>
      <c r="BF10" s="17">
        <f t="shared" si="0"/>
        <v>43282</v>
      </c>
      <c r="BG10" s="17">
        <f t="shared" si="0"/>
        <v>43313</v>
      </c>
      <c r="BH10" s="17">
        <f t="shared" si="0"/>
        <v>43344</v>
      </c>
      <c r="BI10" s="17">
        <f t="shared" si="0"/>
        <v>43374</v>
      </c>
      <c r="BJ10" s="17">
        <f t="shared" si="0"/>
        <v>43405</v>
      </c>
      <c r="BK10" s="17">
        <f t="shared" si="0"/>
        <v>43435</v>
      </c>
      <c r="BL10" s="96"/>
    </row>
    <row r="11" spans="2:64">
      <c r="B11" s="90"/>
      <c r="C11" s="224" t="str">
        <f>CONFIG!$C$14</f>
        <v>Activité de revenu 1</v>
      </c>
      <c r="D11" s="235">
        <f>'Charges variables'!D9*CONFIG!$D73</f>
        <v>0</v>
      </c>
      <c r="E11" s="235">
        <f>'Charges variables'!E9*CONFIG!$D73</f>
        <v>0</v>
      </c>
      <c r="F11" s="235">
        <f>'Charges variables'!F9*CONFIG!$D73</f>
        <v>0</v>
      </c>
      <c r="G11" s="235">
        <f>'Charges variables'!G9*CONFIG!$D73</f>
        <v>0</v>
      </c>
      <c r="H11" s="235">
        <f>'Charges variables'!H9*CONFIG!$D73</f>
        <v>0</v>
      </c>
      <c r="I11" s="235">
        <f>'Charges variables'!I9*CONFIG!$D73</f>
        <v>0</v>
      </c>
      <c r="J11" s="235">
        <f>'Charges variables'!J9*CONFIG!$D73</f>
        <v>0</v>
      </c>
      <c r="K11" s="235">
        <f>'Charges variables'!K9*CONFIG!$D73</f>
        <v>0</v>
      </c>
      <c r="L11" s="235">
        <f>'Charges variables'!L9*CONFIG!$D73</f>
        <v>0</v>
      </c>
      <c r="M11" s="235">
        <f>'Charges variables'!M9*CONFIG!$D73</f>
        <v>0</v>
      </c>
      <c r="N11" s="235">
        <f>'Charges variables'!N9*CONFIG!$D73</f>
        <v>0</v>
      </c>
      <c r="O11" s="235">
        <f>'Charges variables'!O9*CONFIG!$D73</f>
        <v>0</v>
      </c>
      <c r="P11" s="235">
        <f>'Charges variables'!P9*CONFIG!$D73</f>
        <v>0</v>
      </c>
      <c r="Q11" s="235">
        <f>'Charges variables'!Q9*CONFIG!$D73</f>
        <v>0</v>
      </c>
      <c r="R11" s="235">
        <f>'Charges variables'!R9*CONFIG!$D73</f>
        <v>0</v>
      </c>
      <c r="S11" s="235">
        <f>'Charges variables'!S9*CONFIG!$D73</f>
        <v>0</v>
      </c>
      <c r="T11" s="235">
        <f>'Charges variables'!T9*CONFIG!$D73</f>
        <v>0</v>
      </c>
      <c r="U11" s="235">
        <f>'Charges variables'!U9*CONFIG!$D73</f>
        <v>0</v>
      </c>
      <c r="V11" s="235">
        <f>'Charges variables'!V9*CONFIG!$D73</f>
        <v>0</v>
      </c>
      <c r="W11" s="235">
        <f>'Charges variables'!W9*CONFIG!$D73</f>
        <v>0</v>
      </c>
      <c r="X11" s="235">
        <f>'Charges variables'!X9*CONFIG!$D73</f>
        <v>0</v>
      </c>
      <c r="Y11" s="235">
        <f>'Charges variables'!Y9*CONFIG!$D73</f>
        <v>0</v>
      </c>
      <c r="Z11" s="235">
        <f>'Charges variables'!Z9*CONFIG!$D73</f>
        <v>0</v>
      </c>
      <c r="AA11" s="235">
        <f>'Charges variables'!AA9*CONFIG!$D73</f>
        <v>0</v>
      </c>
      <c r="AB11" s="235">
        <f>'Charges variables'!AB9*CONFIG!$D73</f>
        <v>0</v>
      </c>
      <c r="AC11" s="235">
        <f>'Charges variables'!AC9*CONFIG!$D73</f>
        <v>0</v>
      </c>
      <c r="AD11" s="235">
        <f>'Charges variables'!AD9*CONFIG!$D73</f>
        <v>0</v>
      </c>
      <c r="AE11" s="235">
        <f>'Charges variables'!AE9*CONFIG!$D73</f>
        <v>0</v>
      </c>
      <c r="AF11" s="235">
        <f>'Charges variables'!AF9*CONFIG!$D73</f>
        <v>0</v>
      </c>
      <c r="AG11" s="235">
        <f>'Charges variables'!AG9*CONFIG!$D73</f>
        <v>0</v>
      </c>
      <c r="AH11" s="235">
        <f>'Charges variables'!AH9*CONFIG!$D73</f>
        <v>0</v>
      </c>
      <c r="AI11" s="235">
        <f>'Charges variables'!AI9*CONFIG!$D73</f>
        <v>0</v>
      </c>
      <c r="AJ11" s="235">
        <f>'Charges variables'!AJ9*CONFIG!$D73</f>
        <v>0</v>
      </c>
      <c r="AK11" s="235">
        <f>'Charges variables'!AK9*CONFIG!$D73</f>
        <v>0</v>
      </c>
      <c r="AL11" s="235">
        <f>'Charges variables'!AL9*CONFIG!$D73</f>
        <v>0</v>
      </c>
      <c r="AM11" s="235">
        <f>'Charges variables'!AM9*CONFIG!$D73</f>
        <v>0</v>
      </c>
      <c r="AN11" s="235">
        <f>'Charges variables'!AN9*CONFIG!$D73</f>
        <v>0</v>
      </c>
      <c r="AO11" s="235">
        <f>'Charges variables'!AO9*CONFIG!$D73</f>
        <v>0</v>
      </c>
      <c r="AP11" s="235">
        <f>'Charges variables'!AP9*CONFIG!$D73</f>
        <v>0</v>
      </c>
      <c r="AQ11" s="235">
        <f>'Charges variables'!AQ9*CONFIG!$D73</f>
        <v>0</v>
      </c>
      <c r="AR11" s="235">
        <f>'Charges variables'!AR9*CONFIG!$D73</f>
        <v>0</v>
      </c>
      <c r="AS11" s="235">
        <f>'Charges variables'!AS9*CONFIG!$D73</f>
        <v>0</v>
      </c>
      <c r="AT11" s="235">
        <f>'Charges variables'!AT9*CONFIG!$D73</f>
        <v>0</v>
      </c>
      <c r="AU11" s="235">
        <f>'Charges variables'!AU9*CONFIG!$D73</f>
        <v>0</v>
      </c>
      <c r="AV11" s="235">
        <f>'Charges variables'!AV9*CONFIG!$D73</f>
        <v>0</v>
      </c>
      <c r="AW11" s="235">
        <f>'Charges variables'!AW9*CONFIG!$D73</f>
        <v>0</v>
      </c>
      <c r="AX11" s="235">
        <f>'Charges variables'!AX9*CONFIG!$D73</f>
        <v>0</v>
      </c>
      <c r="AY11" s="235">
        <f>'Charges variables'!AY9*CONFIG!$D73</f>
        <v>0</v>
      </c>
      <c r="AZ11" s="235">
        <f>'Charges variables'!AZ9*CONFIG!$D73</f>
        <v>0</v>
      </c>
      <c r="BA11" s="235">
        <f>'Charges variables'!BA9*CONFIG!$D73</f>
        <v>0</v>
      </c>
      <c r="BB11" s="235">
        <f>'Charges variables'!BB9*CONFIG!$D73</f>
        <v>0</v>
      </c>
      <c r="BC11" s="235">
        <f>'Charges variables'!BC9*CONFIG!$D73</f>
        <v>0</v>
      </c>
      <c r="BD11" s="235">
        <f>'Charges variables'!BD9*CONFIG!$D73</f>
        <v>0</v>
      </c>
      <c r="BE11" s="235">
        <f>'Charges variables'!BE9*CONFIG!$D73</f>
        <v>0</v>
      </c>
      <c r="BF11" s="235">
        <f>'Charges variables'!BF9*CONFIG!$D73</f>
        <v>0</v>
      </c>
      <c r="BG11" s="235">
        <f>'Charges variables'!BG9*CONFIG!$D73</f>
        <v>0</v>
      </c>
      <c r="BH11" s="235">
        <f>'Charges variables'!BH9*CONFIG!$D73</f>
        <v>0</v>
      </c>
      <c r="BI11" s="235">
        <f>'Charges variables'!BI9*CONFIG!$D73</f>
        <v>0</v>
      </c>
      <c r="BJ11" s="235">
        <f>'Charges variables'!BJ9*CONFIG!$D73</f>
        <v>0</v>
      </c>
      <c r="BK11" s="235">
        <f>'Charges variables'!BK9*CONFIG!$D73</f>
        <v>0</v>
      </c>
      <c r="BL11" s="96"/>
    </row>
    <row r="12" spans="2:64">
      <c r="B12" s="90"/>
      <c r="C12" s="224" t="str">
        <f>CONFIG!$C$15</f>
        <v>Activité de revenu 2</v>
      </c>
      <c r="D12" s="235">
        <f>'Charges variables'!D10*CONFIG!$D74</f>
        <v>0</v>
      </c>
      <c r="E12" s="235">
        <f>'Charges variables'!E10*CONFIG!$D74</f>
        <v>0</v>
      </c>
      <c r="F12" s="235">
        <f>'Charges variables'!F10*CONFIG!$D74</f>
        <v>0</v>
      </c>
      <c r="G12" s="235">
        <f>'Charges variables'!G10*CONFIG!$D74</f>
        <v>0</v>
      </c>
      <c r="H12" s="235">
        <f>'Charges variables'!H10*CONFIG!$D74</f>
        <v>0</v>
      </c>
      <c r="I12" s="235">
        <f>'Charges variables'!I10*CONFIG!$D74</f>
        <v>0</v>
      </c>
      <c r="J12" s="235">
        <f>'Charges variables'!J10*CONFIG!$D74</f>
        <v>0</v>
      </c>
      <c r="K12" s="235">
        <f>'Charges variables'!K10*CONFIG!$D74</f>
        <v>0</v>
      </c>
      <c r="L12" s="235">
        <f>'Charges variables'!L10*CONFIG!$D74</f>
        <v>0</v>
      </c>
      <c r="M12" s="235">
        <f>'Charges variables'!M10*CONFIG!$D74</f>
        <v>0</v>
      </c>
      <c r="N12" s="235">
        <f>'Charges variables'!N10*CONFIG!$D74</f>
        <v>0</v>
      </c>
      <c r="O12" s="235">
        <f>'Charges variables'!O10*CONFIG!$D74</f>
        <v>0</v>
      </c>
      <c r="P12" s="235">
        <f>'Charges variables'!P10*CONFIG!$D74</f>
        <v>0</v>
      </c>
      <c r="Q12" s="235">
        <f>'Charges variables'!Q10*CONFIG!$D74</f>
        <v>0</v>
      </c>
      <c r="R12" s="235">
        <f>'Charges variables'!R10*CONFIG!$D74</f>
        <v>0</v>
      </c>
      <c r="S12" s="235">
        <f>'Charges variables'!S10*CONFIG!$D74</f>
        <v>0</v>
      </c>
      <c r="T12" s="235">
        <f>'Charges variables'!T10*CONFIG!$D74</f>
        <v>0</v>
      </c>
      <c r="U12" s="235">
        <f>'Charges variables'!U10*CONFIG!$D74</f>
        <v>0</v>
      </c>
      <c r="V12" s="235">
        <f>'Charges variables'!V10*CONFIG!$D74</f>
        <v>0</v>
      </c>
      <c r="W12" s="235">
        <f>'Charges variables'!W10*CONFIG!$D74</f>
        <v>0</v>
      </c>
      <c r="X12" s="235">
        <f>'Charges variables'!X10*CONFIG!$D74</f>
        <v>0</v>
      </c>
      <c r="Y12" s="235">
        <f>'Charges variables'!Y10*CONFIG!$D74</f>
        <v>0</v>
      </c>
      <c r="Z12" s="235">
        <f>'Charges variables'!Z10*CONFIG!$D74</f>
        <v>0</v>
      </c>
      <c r="AA12" s="235">
        <f>'Charges variables'!AA10*CONFIG!$D74</f>
        <v>0</v>
      </c>
      <c r="AB12" s="235">
        <f>'Charges variables'!AB10*CONFIG!$D74</f>
        <v>0</v>
      </c>
      <c r="AC12" s="235">
        <f>'Charges variables'!AC10*CONFIG!$D74</f>
        <v>0</v>
      </c>
      <c r="AD12" s="235">
        <f>'Charges variables'!AD10*CONFIG!$D74</f>
        <v>0</v>
      </c>
      <c r="AE12" s="235">
        <f>'Charges variables'!AE10*CONFIG!$D74</f>
        <v>0</v>
      </c>
      <c r="AF12" s="235">
        <f>'Charges variables'!AF10*CONFIG!$D74</f>
        <v>0</v>
      </c>
      <c r="AG12" s="235">
        <f>'Charges variables'!AG10*CONFIG!$D74</f>
        <v>0</v>
      </c>
      <c r="AH12" s="235">
        <f>'Charges variables'!AH10*CONFIG!$D74</f>
        <v>0</v>
      </c>
      <c r="AI12" s="235">
        <f>'Charges variables'!AI10*CONFIG!$D74</f>
        <v>0</v>
      </c>
      <c r="AJ12" s="235">
        <f>'Charges variables'!AJ10*CONFIG!$D74</f>
        <v>0</v>
      </c>
      <c r="AK12" s="235">
        <f>'Charges variables'!AK10*CONFIG!$D74</f>
        <v>0</v>
      </c>
      <c r="AL12" s="235">
        <f>'Charges variables'!AL10*CONFIG!$D74</f>
        <v>0</v>
      </c>
      <c r="AM12" s="235">
        <f>'Charges variables'!AM10*CONFIG!$D74</f>
        <v>0</v>
      </c>
      <c r="AN12" s="235">
        <f>'Charges variables'!AN10*CONFIG!$D74</f>
        <v>0</v>
      </c>
      <c r="AO12" s="235">
        <f>'Charges variables'!AO10*CONFIG!$D74</f>
        <v>0</v>
      </c>
      <c r="AP12" s="235">
        <f>'Charges variables'!AP10*CONFIG!$D74</f>
        <v>0</v>
      </c>
      <c r="AQ12" s="235">
        <f>'Charges variables'!AQ10*CONFIG!$D74</f>
        <v>0</v>
      </c>
      <c r="AR12" s="235">
        <f>'Charges variables'!AR10*CONFIG!$D74</f>
        <v>0</v>
      </c>
      <c r="AS12" s="235">
        <f>'Charges variables'!AS10*CONFIG!$D74</f>
        <v>0</v>
      </c>
      <c r="AT12" s="235">
        <f>'Charges variables'!AT10*CONFIG!$D74</f>
        <v>0</v>
      </c>
      <c r="AU12" s="235">
        <f>'Charges variables'!AU10*CONFIG!$D74</f>
        <v>0</v>
      </c>
      <c r="AV12" s="235">
        <f>'Charges variables'!AV10*CONFIG!$D74</f>
        <v>0</v>
      </c>
      <c r="AW12" s="235">
        <f>'Charges variables'!AW10*CONFIG!$D74</f>
        <v>0</v>
      </c>
      <c r="AX12" s="235">
        <f>'Charges variables'!AX10*CONFIG!$D74</f>
        <v>0</v>
      </c>
      <c r="AY12" s="235">
        <f>'Charges variables'!AY10*CONFIG!$D74</f>
        <v>0</v>
      </c>
      <c r="AZ12" s="235">
        <f>'Charges variables'!AZ10*CONFIG!$D74</f>
        <v>0</v>
      </c>
      <c r="BA12" s="235">
        <f>'Charges variables'!BA10*CONFIG!$D74</f>
        <v>0</v>
      </c>
      <c r="BB12" s="235">
        <f>'Charges variables'!BB10*CONFIG!$D74</f>
        <v>0</v>
      </c>
      <c r="BC12" s="235">
        <f>'Charges variables'!BC10*CONFIG!$D74</f>
        <v>0</v>
      </c>
      <c r="BD12" s="235">
        <f>'Charges variables'!BD10*CONFIG!$D74</f>
        <v>0</v>
      </c>
      <c r="BE12" s="235">
        <f>'Charges variables'!BE10*CONFIG!$D74</f>
        <v>0</v>
      </c>
      <c r="BF12" s="235">
        <f>'Charges variables'!BF10*CONFIG!$D74</f>
        <v>0</v>
      </c>
      <c r="BG12" s="235">
        <f>'Charges variables'!BG10*CONFIG!$D74</f>
        <v>0</v>
      </c>
      <c r="BH12" s="235">
        <f>'Charges variables'!BH10*CONFIG!$D74</f>
        <v>0</v>
      </c>
      <c r="BI12" s="235">
        <f>'Charges variables'!BI10*CONFIG!$D74</f>
        <v>0</v>
      </c>
      <c r="BJ12" s="235">
        <f>'Charges variables'!BJ10*CONFIG!$D74</f>
        <v>0</v>
      </c>
      <c r="BK12" s="235">
        <f>'Charges variables'!BK10*CONFIG!$D74</f>
        <v>0</v>
      </c>
      <c r="BL12" s="96"/>
    </row>
    <row r="13" spans="2:64">
      <c r="B13" s="90"/>
      <c r="C13" s="224" t="str">
        <f>CONFIG!$C$16</f>
        <v>ETC …</v>
      </c>
      <c r="D13" s="235">
        <f>'Charges variables'!D11*CONFIG!$D75</f>
        <v>0</v>
      </c>
      <c r="E13" s="235">
        <f>'Charges variables'!E11*CONFIG!$D75</f>
        <v>0</v>
      </c>
      <c r="F13" s="235">
        <f>'Charges variables'!F11*CONFIG!$D75</f>
        <v>0</v>
      </c>
      <c r="G13" s="235">
        <f>'Charges variables'!G11*CONFIG!$D75</f>
        <v>0</v>
      </c>
      <c r="H13" s="235">
        <f>'Charges variables'!H11*CONFIG!$D75</f>
        <v>0</v>
      </c>
      <c r="I13" s="235">
        <f>'Charges variables'!I11*CONFIG!$D75</f>
        <v>0</v>
      </c>
      <c r="J13" s="235">
        <f>'Charges variables'!J11*CONFIG!$D75</f>
        <v>0</v>
      </c>
      <c r="K13" s="235">
        <f>'Charges variables'!K11*CONFIG!$D75</f>
        <v>0</v>
      </c>
      <c r="L13" s="235">
        <f>'Charges variables'!L11*CONFIG!$D75</f>
        <v>0</v>
      </c>
      <c r="M13" s="235">
        <f>'Charges variables'!M11*CONFIG!$D75</f>
        <v>0</v>
      </c>
      <c r="N13" s="235">
        <f>'Charges variables'!N11*CONFIG!$D75</f>
        <v>0</v>
      </c>
      <c r="O13" s="235">
        <f>'Charges variables'!O11*CONFIG!$D75</f>
        <v>0</v>
      </c>
      <c r="P13" s="235">
        <f>'Charges variables'!P11*CONFIG!$D75</f>
        <v>0</v>
      </c>
      <c r="Q13" s="235">
        <f>'Charges variables'!Q11*CONFIG!$D75</f>
        <v>0</v>
      </c>
      <c r="R13" s="235">
        <f>'Charges variables'!R11*CONFIG!$D75</f>
        <v>0</v>
      </c>
      <c r="S13" s="235">
        <f>'Charges variables'!S11*CONFIG!$D75</f>
        <v>0</v>
      </c>
      <c r="T13" s="235">
        <f>'Charges variables'!T11*CONFIG!$D75</f>
        <v>0</v>
      </c>
      <c r="U13" s="235">
        <f>'Charges variables'!U11*CONFIG!$D75</f>
        <v>0</v>
      </c>
      <c r="V13" s="235">
        <f>'Charges variables'!V11*CONFIG!$D75</f>
        <v>0</v>
      </c>
      <c r="W13" s="235">
        <f>'Charges variables'!W11*CONFIG!$D75</f>
        <v>0</v>
      </c>
      <c r="X13" s="235">
        <f>'Charges variables'!X11*CONFIG!$D75</f>
        <v>0</v>
      </c>
      <c r="Y13" s="235">
        <f>'Charges variables'!Y11*CONFIG!$D75</f>
        <v>0</v>
      </c>
      <c r="Z13" s="235">
        <f>'Charges variables'!Z11*CONFIG!$D75</f>
        <v>0</v>
      </c>
      <c r="AA13" s="235">
        <f>'Charges variables'!AA11*CONFIG!$D75</f>
        <v>0</v>
      </c>
      <c r="AB13" s="235">
        <f>'Charges variables'!AB11*CONFIG!$D75</f>
        <v>0</v>
      </c>
      <c r="AC13" s="235">
        <f>'Charges variables'!AC11*CONFIG!$D75</f>
        <v>0</v>
      </c>
      <c r="AD13" s="235">
        <f>'Charges variables'!AD11*CONFIG!$D75</f>
        <v>0</v>
      </c>
      <c r="AE13" s="235">
        <f>'Charges variables'!AE11*CONFIG!$D75</f>
        <v>0</v>
      </c>
      <c r="AF13" s="235">
        <f>'Charges variables'!AF11*CONFIG!$D75</f>
        <v>0</v>
      </c>
      <c r="AG13" s="235">
        <f>'Charges variables'!AG11*CONFIG!$D75</f>
        <v>0</v>
      </c>
      <c r="AH13" s="235">
        <f>'Charges variables'!AH11*CONFIG!$D75</f>
        <v>0</v>
      </c>
      <c r="AI13" s="235">
        <f>'Charges variables'!AI11*CONFIG!$D75</f>
        <v>0</v>
      </c>
      <c r="AJ13" s="235">
        <f>'Charges variables'!AJ11*CONFIG!$D75</f>
        <v>0</v>
      </c>
      <c r="AK13" s="235">
        <f>'Charges variables'!AK11*CONFIG!$D75</f>
        <v>0</v>
      </c>
      <c r="AL13" s="235">
        <f>'Charges variables'!AL11*CONFIG!$D75</f>
        <v>0</v>
      </c>
      <c r="AM13" s="235">
        <f>'Charges variables'!AM11*CONFIG!$D75</f>
        <v>0</v>
      </c>
      <c r="AN13" s="235">
        <f>'Charges variables'!AN11*CONFIG!$D75</f>
        <v>0</v>
      </c>
      <c r="AO13" s="235">
        <f>'Charges variables'!AO11*CONFIG!$D75</f>
        <v>0</v>
      </c>
      <c r="AP13" s="235">
        <f>'Charges variables'!AP11*CONFIG!$D75</f>
        <v>0</v>
      </c>
      <c r="AQ13" s="235">
        <f>'Charges variables'!AQ11*CONFIG!$D75</f>
        <v>0</v>
      </c>
      <c r="AR13" s="235">
        <f>'Charges variables'!AR11*CONFIG!$D75</f>
        <v>0</v>
      </c>
      <c r="AS13" s="235">
        <f>'Charges variables'!AS11*CONFIG!$D75</f>
        <v>0</v>
      </c>
      <c r="AT13" s="235">
        <f>'Charges variables'!AT11*CONFIG!$D75</f>
        <v>0</v>
      </c>
      <c r="AU13" s="235">
        <f>'Charges variables'!AU11*CONFIG!$D75</f>
        <v>0</v>
      </c>
      <c r="AV13" s="235">
        <f>'Charges variables'!AV11*CONFIG!$D75</f>
        <v>0</v>
      </c>
      <c r="AW13" s="235">
        <f>'Charges variables'!AW11*CONFIG!$D75</f>
        <v>0</v>
      </c>
      <c r="AX13" s="235">
        <f>'Charges variables'!AX11*CONFIG!$D75</f>
        <v>0</v>
      </c>
      <c r="AY13" s="235">
        <f>'Charges variables'!AY11*CONFIG!$D75</f>
        <v>0</v>
      </c>
      <c r="AZ13" s="235">
        <f>'Charges variables'!AZ11*CONFIG!$D75</f>
        <v>0</v>
      </c>
      <c r="BA13" s="235">
        <f>'Charges variables'!BA11*CONFIG!$D75</f>
        <v>0</v>
      </c>
      <c r="BB13" s="235">
        <f>'Charges variables'!BB11*CONFIG!$D75</f>
        <v>0</v>
      </c>
      <c r="BC13" s="235">
        <f>'Charges variables'!BC11*CONFIG!$D75</f>
        <v>0</v>
      </c>
      <c r="BD13" s="235">
        <f>'Charges variables'!BD11*CONFIG!$D75</f>
        <v>0</v>
      </c>
      <c r="BE13" s="235">
        <f>'Charges variables'!BE11*CONFIG!$D75</f>
        <v>0</v>
      </c>
      <c r="BF13" s="235">
        <f>'Charges variables'!BF11*CONFIG!$D75</f>
        <v>0</v>
      </c>
      <c r="BG13" s="235">
        <f>'Charges variables'!BG11*CONFIG!$D75</f>
        <v>0</v>
      </c>
      <c r="BH13" s="235">
        <f>'Charges variables'!BH11*CONFIG!$D75</f>
        <v>0</v>
      </c>
      <c r="BI13" s="235">
        <f>'Charges variables'!BI11*CONFIG!$D75</f>
        <v>0</v>
      </c>
      <c r="BJ13" s="235">
        <f>'Charges variables'!BJ11*CONFIG!$D75</f>
        <v>0</v>
      </c>
      <c r="BK13" s="235">
        <f>'Charges variables'!BK11*CONFIG!$D75</f>
        <v>0</v>
      </c>
      <c r="BL13" s="96"/>
    </row>
    <row r="14" spans="2:64">
      <c r="B14" s="90"/>
      <c r="C14" s="224">
        <f>CONFIG!$C$17</f>
        <v>0</v>
      </c>
      <c r="D14" s="235">
        <f>'Charges variables'!D12*CONFIG!$D76</f>
        <v>0</v>
      </c>
      <c r="E14" s="235">
        <f>'Charges variables'!E12*CONFIG!$D76</f>
        <v>0</v>
      </c>
      <c r="F14" s="235">
        <f>'Charges variables'!F12*CONFIG!$D76</f>
        <v>0</v>
      </c>
      <c r="G14" s="235">
        <f>'Charges variables'!G12*CONFIG!$D76</f>
        <v>0</v>
      </c>
      <c r="H14" s="235">
        <f>'Charges variables'!H12*CONFIG!$D76</f>
        <v>0</v>
      </c>
      <c r="I14" s="235">
        <f>'Charges variables'!I12*CONFIG!$D76</f>
        <v>0</v>
      </c>
      <c r="J14" s="235">
        <f>'Charges variables'!J12*CONFIG!$D76</f>
        <v>0</v>
      </c>
      <c r="K14" s="235">
        <f>'Charges variables'!K12*CONFIG!$D76</f>
        <v>0</v>
      </c>
      <c r="L14" s="235">
        <f>'Charges variables'!L12*CONFIG!$D76</f>
        <v>0</v>
      </c>
      <c r="M14" s="235">
        <f>'Charges variables'!M12*CONFIG!$D76</f>
        <v>0</v>
      </c>
      <c r="N14" s="235">
        <f>'Charges variables'!N12*CONFIG!$D76</f>
        <v>0</v>
      </c>
      <c r="O14" s="235">
        <f>'Charges variables'!O12*CONFIG!$D76</f>
        <v>0</v>
      </c>
      <c r="P14" s="235">
        <f>'Charges variables'!P12*CONFIG!$D76</f>
        <v>0</v>
      </c>
      <c r="Q14" s="235">
        <f>'Charges variables'!Q12*CONFIG!$D76</f>
        <v>0</v>
      </c>
      <c r="R14" s="235">
        <f>'Charges variables'!R12*CONFIG!$D76</f>
        <v>0</v>
      </c>
      <c r="S14" s="235">
        <f>'Charges variables'!S12*CONFIG!$D76</f>
        <v>0</v>
      </c>
      <c r="T14" s="235">
        <f>'Charges variables'!T12*CONFIG!$D76</f>
        <v>0</v>
      </c>
      <c r="U14" s="235">
        <f>'Charges variables'!U12*CONFIG!$D76</f>
        <v>0</v>
      </c>
      <c r="V14" s="235">
        <f>'Charges variables'!V12*CONFIG!$D76</f>
        <v>0</v>
      </c>
      <c r="W14" s="235">
        <f>'Charges variables'!W12*CONFIG!$D76</f>
        <v>0</v>
      </c>
      <c r="X14" s="235">
        <f>'Charges variables'!X12*CONFIG!$D76</f>
        <v>0</v>
      </c>
      <c r="Y14" s="235">
        <f>'Charges variables'!Y12*CONFIG!$D76</f>
        <v>0</v>
      </c>
      <c r="Z14" s="235">
        <f>'Charges variables'!Z12*CONFIG!$D76</f>
        <v>0</v>
      </c>
      <c r="AA14" s="235">
        <f>'Charges variables'!AA12*CONFIG!$D76</f>
        <v>0</v>
      </c>
      <c r="AB14" s="235">
        <f>'Charges variables'!AB12*CONFIG!$D76</f>
        <v>0</v>
      </c>
      <c r="AC14" s="235">
        <f>'Charges variables'!AC12*CONFIG!$D76</f>
        <v>0</v>
      </c>
      <c r="AD14" s="235">
        <f>'Charges variables'!AD12*CONFIG!$D76</f>
        <v>0</v>
      </c>
      <c r="AE14" s="235">
        <f>'Charges variables'!AE12*CONFIG!$D76</f>
        <v>0</v>
      </c>
      <c r="AF14" s="235">
        <f>'Charges variables'!AF12*CONFIG!$D76</f>
        <v>0</v>
      </c>
      <c r="AG14" s="235">
        <f>'Charges variables'!AG12*CONFIG!$D76</f>
        <v>0</v>
      </c>
      <c r="AH14" s="235">
        <f>'Charges variables'!AH12*CONFIG!$D76</f>
        <v>0</v>
      </c>
      <c r="AI14" s="235">
        <f>'Charges variables'!AI12*CONFIG!$D76</f>
        <v>0</v>
      </c>
      <c r="AJ14" s="235">
        <f>'Charges variables'!AJ12*CONFIG!$D76</f>
        <v>0</v>
      </c>
      <c r="AK14" s="235">
        <f>'Charges variables'!AK12*CONFIG!$D76</f>
        <v>0</v>
      </c>
      <c r="AL14" s="235">
        <f>'Charges variables'!AL12*CONFIG!$D76</f>
        <v>0</v>
      </c>
      <c r="AM14" s="235">
        <f>'Charges variables'!AM12*CONFIG!$D76</f>
        <v>0</v>
      </c>
      <c r="AN14" s="235">
        <f>'Charges variables'!AN12*CONFIG!$D76</f>
        <v>0</v>
      </c>
      <c r="AO14" s="235">
        <f>'Charges variables'!AO12*CONFIG!$D76</f>
        <v>0</v>
      </c>
      <c r="AP14" s="235">
        <f>'Charges variables'!AP12*CONFIG!$D76</f>
        <v>0</v>
      </c>
      <c r="AQ14" s="235">
        <f>'Charges variables'!AQ12*CONFIG!$D76</f>
        <v>0</v>
      </c>
      <c r="AR14" s="235">
        <f>'Charges variables'!AR12*CONFIG!$D76</f>
        <v>0</v>
      </c>
      <c r="AS14" s="235">
        <f>'Charges variables'!AS12*CONFIG!$D76</f>
        <v>0</v>
      </c>
      <c r="AT14" s="235">
        <f>'Charges variables'!AT12*CONFIG!$D76</f>
        <v>0</v>
      </c>
      <c r="AU14" s="235">
        <f>'Charges variables'!AU12*CONFIG!$D76</f>
        <v>0</v>
      </c>
      <c r="AV14" s="235">
        <f>'Charges variables'!AV12*CONFIG!$D76</f>
        <v>0</v>
      </c>
      <c r="AW14" s="235">
        <f>'Charges variables'!AW12*CONFIG!$D76</f>
        <v>0</v>
      </c>
      <c r="AX14" s="235">
        <f>'Charges variables'!AX12*CONFIG!$D76</f>
        <v>0</v>
      </c>
      <c r="AY14" s="235">
        <f>'Charges variables'!AY12*CONFIG!$D76</f>
        <v>0</v>
      </c>
      <c r="AZ14" s="235">
        <f>'Charges variables'!AZ12*CONFIG!$D76</f>
        <v>0</v>
      </c>
      <c r="BA14" s="235">
        <f>'Charges variables'!BA12*CONFIG!$D76</f>
        <v>0</v>
      </c>
      <c r="BB14" s="235">
        <f>'Charges variables'!BB12*CONFIG!$D76</f>
        <v>0</v>
      </c>
      <c r="BC14" s="235">
        <f>'Charges variables'!BC12*CONFIG!$D76</f>
        <v>0</v>
      </c>
      <c r="BD14" s="235">
        <f>'Charges variables'!BD12*CONFIG!$D76</f>
        <v>0</v>
      </c>
      <c r="BE14" s="235">
        <f>'Charges variables'!BE12*CONFIG!$D76</f>
        <v>0</v>
      </c>
      <c r="BF14" s="235">
        <f>'Charges variables'!BF12*CONFIG!$D76</f>
        <v>0</v>
      </c>
      <c r="BG14" s="235">
        <f>'Charges variables'!BG12*CONFIG!$D76</f>
        <v>0</v>
      </c>
      <c r="BH14" s="235">
        <f>'Charges variables'!BH12*CONFIG!$D76</f>
        <v>0</v>
      </c>
      <c r="BI14" s="235">
        <f>'Charges variables'!BI12*CONFIG!$D76</f>
        <v>0</v>
      </c>
      <c r="BJ14" s="235">
        <f>'Charges variables'!BJ12*CONFIG!$D76</f>
        <v>0</v>
      </c>
      <c r="BK14" s="235">
        <f>'Charges variables'!BK12*CONFIG!$D76</f>
        <v>0</v>
      </c>
      <c r="BL14" s="96"/>
    </row>
    <row r="15" spans="2:64">
      <c r="B15" s="90"/>
      <c r="C15" s="224">
        <f>CONFIG!$C$18</f>
        <v>0</v>
      </c>
      <c r="D15" s="235">
        <f>'Charges variables'!D13*CONFIG!$D77</f>
        <v>0</v>
      </c>
      <c r="E15" s="235">
        <f>'Charges variables'!E13*CONFIG!$D77</f>
        <v>0</v>
      </c>
      <c r="F15" s="235">
        <f>'Charges variables'!F13*CONFIG!$D77</f>
        <v>0</v>
      </c>
      <c r="G15" s="235">
        <f>'Charges variables'!G13*CONFIG!$D77</f>
        <v>0</v>
      </c>
      <c r="H15" s="235">
        <f>'Charges variables'!H13*CONFIG!$D77</f>
        <v>0</v>
      </c>
      <c r="I15" s="235">
        <f>'Charges variables'!I13*CONFIG!$D77</f>
        <v>0</v>
      </c>
      <c r="J15" s="235">
        <f>'Charges variables'!J13*CONFIG!$D77</f>
        <v>0</v>
      </c>
      <c r="K15" s="235">
        <f>'Charges variables'!K13*CONFIG!$D77</f>
        <v>0</v>
      </c>
      <c r="L15" s="235">
        <f>'Charges variables'!L13*CONFIG!$D77</f>
        <v>0</v>
      </c>
      <c r="M15" s="235">
        <f>'Charges variables'!M13*CONFIG!$D77</f>
        <v>0</v>
      </c>
      <c r="N15" s="235">
        <f>'Charges variables'!N13*CONFIG!$D77</f>
        <v>0</v>
      </c>
      <c r="O15" s="235">
        <f>'Charges variables'!O13*CONFIG!$D77</f>
        <v>0</v>
      </c>
      <c r="P15" s="235">
        <f>'Charges variables'!P13*CONFIG!$D77</f>
        <v>0</v>
      </c>
      <c r="Q15" s="235">
        <f>'Charges variables'!Q13*CONFIG!$D77</f>
        <v>0</v>
      </c>
      <c r="R15" s="235">
        <f>'Charges variables'!R13*CONFIG!$D77</f>
        <v>0</v>
      </c>
      <c r="S15" s="235">
        <f>'Charges variables'!S13*CONFIG!$D77</f>
        <v>0</v>
      </c>
      <c r="T15" s="235">
        <f>'Charges variables'!T13*CONFIG!$D77</f>
        <v>0</v>
      </c>
      <c r="U15" s="235">
        <f>'Charges variables'!U13*CONFIG!$D77</f>
        <v>0</v>
      </c>
      <c r="V15" s="235">
        <f>'Charges variables'!V13*CONFIG!$D77</f>
        <v>0</v>
      </c>
      <c r="W15" s="235">
        <f>'Charges variables'!W13*CONFIG!$D77</f>
        <v>0</v>
      </c>
      <c r="X15" s="235">
        <f>'Charges variables'!X13*CONFIG!$D77</f>
        <v>0</v>
      </c>
      <c r="Y15" s="235">
        <f>'Charges variables'!Y13*CONFIG!$D77</f>
        <v>0</v>
      </c>
      <c r="Z15" s="235">
        <f>'Charges variables'!Z13*CONFIG!$D77</f>
        <v>0</v>
      </c>
      <c r="AA15" s="235">
        <f>'Charges variables'!AA13*CONFIG!$D77</f>
        <v>0</v>
      </c>
      <c r="AB15" s="235">
        <f>'Charges variables'!AB13*CONFIG!$D77</f>
        <v>0</v>
      </c>
      <c r="AC15" s="235">
        <f>'Charges variables'!AC13*CONFIG!$D77</f>
        <v>0</v>
      </c>
      <c r="AD15" s="235">
        <f>'Charges variables'!AD13*CONFIG!$D77</f>
        <v>0</v>
      </c>
      <c r="AE15" s="235">
        <f>'Charges variables'!AE13*CONFIG!$D77</f>
        <v>0</v>
      </c>
      <c r="AF15" s="235">
        <f>'Charges variables'!AF13*CONFIG!$D77</f>
        <v>0</v>
      </c>
      <c r="AG15" s="235">
        <f>'Charges variables'!AG13*CONFIG!$D77</f>
        <v>0</v>
      </c>
      <c r="AH15" s="235">
        <f>'Charges variables'!AH13*CONFIG!$D77</f>
        <v>0</v>
      </c>
      <c r="AI15" s="235">
        <f>'Charges variables'!AI13*CONFIG!$D77</f>
        <v>0</v>
      </c>
      <c r="AJ15" s="235">
        <f>'Charges variables'!AJ13*CONFIG!$D77</f>
        <v>0</v>
      </c>
      <c r="AK15" s="235">
        <f>'Charges variables'!AK13*CONFIG!$D77</f>
        <v>0</v>
      </c>
      <c r="AL15" s="235">
        <f>'Charges variables'!AL13*CONFIG!$D77</f>
        <v>0</v>
      </c>
      <c r="AM15" s="235">
        <f>'Charges variables'!AM13*CONFIG!$D77</f>
        <v>0</v>
      </c>
      <c r="AN15" s="235">
        <f>'Charges variables'!AN13*CONFIG!$D77</f>
        <v>0</v>
      </c>
      <c r="AO15" s="235">
        <f>'Charges variables'!AO13*CONFIG!$D77</f>
        <v>0</v>
      </c>
      <c r="AP15" s="235">
        <f>'Charges variables'!AP13*CONFIG!$D77</f>
        <v>0</v>
      </c>
      <c r="AQ15" s="235">
        <f>'Charges variables'!AQ13*CONFIG!$D77</f>
        <v>0</v>
      </c>
      <c r="AR15" s="235">
        <f>'Charges variables'!AR13*CONFIG!$D77</f>
        <v>0</v>
      </c>
      <c r="AS15" s="235">
        <f>'Charges variables'!AS13*CONFIG!$D77</f>
        <v>0</v>
      </c>
      <c r="AT15" s="235">
        <f>'Charges variables'!AT13*CONFIG!$D77</f>
        <v>0</v>
      </c>
      <c r="AU15" s="235">
        <f>'Charges variables'!AU13*CONFIG!$D77</f>
        <v>0</v>
      </c>
      <c r="AV15" s="235">
        <f>'Charges variables'!AV13*CONFIG!$D77</f>
        <v>0</v>
      </c>
      <c r="AW15" s="235">
        <f>'Charges variables'!AW13*CONFIG!$D77</f>
        <v>0</v>
      </c>
      <c r="AX15" s="235">
        <f>'Charges variables'!AX13*CONFIG!$D77</f>
        <v>0</v>
      </c>
      <c r="AY15" s="235">
        <f>'Charges variables'!AY13*CONFIG!$D77</f>
        <v>0</v>
      </c>
      <c r="AZ15" s="235">
        <f>'Charges variables'!AZ13*CONFIG!$D77</f>
        <v>0</v>
      </c>
      <c r="BA15" s="235">
        <f>'Charges variables'!BA13*CONFIG!$D77</f>
        <v>0</v>
      </c>
      <c r="BB15" s="235">
        <f>'Charges variables'!BB13*CONFIG!$D77</f>
        <v>0</v>
      </c>
      <c r="BC15" s="235">
        <f>'Charges variables'!BC13*CONFIG!$D77</f>
        <v>0</v>
      </c>
      <c r="BD15" s="235">
        <f>'Charges variables'!BD13*CONFIG!$D77</f>
        <v>0</v>
      </c>
      <c r="BE15" s="235">
        <f>'Charges variables'!BE13*CONFIG!$D77</f>
        <v>0</v>
      </c>
      <c r="BF15" s="235">
        <f>'Charges variables'!BF13*CONFIG!$D77</f>
        <v>0</v>
      </c>
      <c r="BG15" s="235">
        <f>'Charges variables'!BG13*CONFIG!$D77</f>
        <v>0</v>
      </c>
      <c r="BH15" s="235">
        <f>'Charges variables'!BH13*CONFIG!$D77</f>
        <v>0</v>
      </c>
      <c r="BI15" s="235">
        <f>'Charges variables'!BI13*CONFIG!$D77</f>
        <v>0</v>
      </c>
      <c r="BJ15" s="235">
        <f>'Charges variables'!BJ13*CONFIG!$D77</f>
        <v>0</v>
      </c>
      <c r="BK15" s="235">
        <f>'Charges variables'!BK13*CONFIG!$D77</f>
        <v>0</v>
      </c>
      <c r="BL15" s="96"/>
    </row>
    <row r="16" spans="2:64">
      <c r="B16" s="90"/>
      <c r="C16" s="224">
        <f>CONFIG!$C$19</f>
        <v>0</v>
      </c>
      <c r="D16" s="235">
        <f>'Charges variables'!D14*CONFIG!$D78</f>
        <v>0</v>
      </c>
      <c r="E16" s="235">
        <f>'Charges variables'!E14*CONFIG!$D78</f>
        <v>0</v>
      </c>
      <c r="F16" s="235">
        <f>'Charges variables'!F14*CONFIG!$D78</f>
        <v>0</v>
      </c>
      <c r="G16" s="235">
        <f>'Charges variables'!G14*CONFIG!$D78</f>
        <v>0</v>
      </c>
      <c r="H16" s="235">
        <f>'Charges variables'!H14*CONFIG!$D78</f>
        <v>0</v>
      </c>
      <c r="I16" s="235">
        <f>'Charges variables'!I14*CONFIG!$D78</f>
        <v>0</v>
      </c>
      <c r="J16" s="235">
        <f>'Charges variables'!J14*CONFIG!$D78</f>
        <v>0</v>
      </c>
      <c r="K16" s="235">
        <f>'Charges variables'!K14*CONFIG!$D78</f>
        <v>0</v>
      </c>
      <c r="L16" s="235">
        <f>'Charges variables'!L14*CONFIG!$D78</f>
        <v>0</v>
      </c>
      <c r="M16" s="235">
        <f>'Charges variables'!M14*CONFIG!$D78</f>
        <v>0</v>
      </c>
      <c r="N16" s="235">
        <f>'Charges variables'!N14*CONFIG!$D78</f>
        <v>0</v>
      </c>
      <c r="O16" s="235">
        <f>'Charges variables'!O14*CONFIG!$D78</f>
        <v>0</v>
      </c>
      <c r="P16" s="235">
        <f>'Charges variables'!P14*CONFIG!$D78</f>
        <v>0</v>
      </c>
      <c r="Q16" s="235">
        <f>'Charges variables'!Q14*CONFIG!$D78</f>
        <v>0</v>
      </c>
      <c r="R16" s="235">
        <f>'Charges variables'!R14*CONFIG!$D78</f>
        <v>0</v>
      </c>
      <c r="S16" s="235">
        <f>'Charges variables'!S14*CONFIG!$D78</f>
        <v>0</v>
      </c>
      <c r="T16" s="235">
        <f>'Charges variables'!T14*CONFIG!$D78</f>
        <v>0</v>
      </c>
      <c r="U16" s="235">
        <f>'Charges variables'!U14*CONFIG!$D78</f>
        <v>0</v>
      </c>
      <c r="V16" s="235">
        <f>'Charges variables'!V14*CONFIG!$D78</f>
        <v>0</v>
      </c>
      <c r="W16" s="235">
        <f>'Charges variables'!W14*CONFIG!$D78</f>
        <v>0</v>
      </c>
      <c r="X16" s="235">
        <f>'Charges variables'!X14*CONFIG!$D78</f>
        <v>0</v>
      </c>
      <c r="Y16" s="235">
        <f>'Charges variables'!Y14*CONFIG!$D78</f>
        <v>0</v>
      </c>
      <c r="Z16" s="235">
        <f>'Charges variables'!Z14*CONFIG!$D78</f>
        <v>0</v>
      </c>
      <c r="AA16" s="235">
        <f>'Charges variables'!AA14*CONFIG!$D78</f>
        <v>0</v>
      </c>
      <c r="AB16" s="235">
        <f>'Charges variables'!AB14*CONFIG!$D78</f>
        <v>0</v>
      </c>
      <c r="AC16" s="235">
        <f>'Charges variables'!AC14*CONFIG!$D78</f>
        <v>0</v>
      </c>
      <c r="AD16" s="235">
        <f>'Charges variables'!AD14*CONFIG!$D78</f>
        <v>0</v>
      </c>
      <c r="AE16" s="235">
        <f>'Charges variables'!AE14*CONFIG!$D78</f>
        <v>0</v>
      </c>
      <c r="AF16" s="235">
        <f>'Charges variables'!AF14*CONFIG!$D78</f>
        <v>0</v>
      </c>
      <c r="AG16" s="235">
        <f>'Charges variables'!AG14*CONFIG!$D78</f>
        <v>0</v>
      </c>
      <c r="AH16" s="235">
        <f>'Charges variables'!AH14*CONFIG!$D78</f>
        <v>0</v>
      </c>
      <c r="AI16" s="235">
        <f>'Charges variables'!AI14*CONFIG!$D78</f>
        <v>0</v>
      </c>
      <c r="AJ16" s="235">
        <f>'Charges variables'!AJ14*CONFIG!$D78</f>
        <v>0</v>
      </c>
      <c r="AK16" s="235">
        <f>'Charges variables'!AK14*CONFIG!$D78</f>
        <v>0</v>
      </c>
      <c r="AL16" s="235">
        <f>'Charges variables'!AL14*CONFIG!$D78</f>
        <v>0</v>
      </c>
      <c r="AM16" s="235">
        <f>'Charges variables'!AM14*CONFIG!$D78</f>
        <v>0</v>
      </c>
      <c r="AN16" s="235">
        <f>'Charges variables'!AN14*CONFIG!$D78</f>
        <v>0</v>
      </c>
      <c r="AO16" s="235">
        <f>'Charges variables'!AO14*CONFIG!$D78</f>
        <v>0</v>
      </c>
      <c r="AP16" s="235">
        <f>'Charges variables'!AP14*CONFIG!$D78</f>
        <v>0</v>
      </c>
      <c r="AQ16" s="235">
        <f>'Charges variables'!AQ14*CONFIG!$D78</f>
        <v>0</v>
      </c>
      <c r="AR16" s="235">
        <f>'Charges variables'!AR14*CONFIG!$D78</f>
        <v>0</v>
      </c>
      <c r="AS16" s="235">
        <f>'Charges variables'!AS14*CONFIG!$D78</f>
        <v>0</v>
      </c>
      <c r="AT16" s="235">
        <f>'Charges variables'!AT14*CONFIG!$D78</f>
        <v>0</v>
      </c>
      <c r="AU16" s="235">
        <f>'Charges variables'!AU14*CONFIG!$D78</f>
        <v>0</v>
      </c>
      <c r="AV16" s="235">
        <f>'Charges variables'!AV14*CONFIG!$D78</f>
        <v>0</v>
      </c>
      <c r="AW16" s="235">
        <f>'Charges variables'!AW14*CONFIG!$D78</f>
        <v>0</v>
      </c>
      <c r="AX16" s="235">
        <f>'Charges variables'!AX14*CONFIG!$D78</f>
        <v>0</v>
      </c>
      <c r="AY16" s="235">
        <f>'Charges variables'!AY14*CONFIG!$D78</f>
        <v>0</v>
      </c>
      <c r="AZ16" s="235">
        <f>'Charges variables'!AZ14*CONFIG!$D78</f>
        <v>0</v>
      </c>
      <c r="BA16" s="235">
        <f>'Charges variables'!BA14*CONFIG!$D78</f>
        <v>0</v>
      </c>
      <c r="BB16" s="235">
        <f>'Charges variables'!BB14*CONFIG!$D78</f>
        <v>0</v>
      </c>
      <c r="BC16" s="235">
        <f>'Charges variables'!BC14*CONFIG!$D78</f>
        <v>0</v>
      </c>
      <c r="BD16" s="235">
        <f>'Charges variables'!BD14*CONFIG!$D78</f>
        <v>0</v>
      </c>
      <c r="BE16" s="235">
        <f>'Charges variables'!BE14*CONFIG!$D78</f>
        <v>0</v>
      </c>
      <c r="BF16" s="235">
        <f>'Charges variables'!BF14*CONFIG!$D78</f>
        <v>0</v>
      </c>
      <c r="BG16" s="235">
        <f>'Charges variables'!BG14*CONFIG!$D78</f>
        <v>0</v>
      </c>
      <c r="BH16" s="235">
        <f>'Charges variables'!BH14*CONFIG!$D78</f>
        <v>0</v>
      </c>
      <c r="BI16" s="235">
        <f>'Charges variables'!BI14*CONFIG!$D78</f>
        <v>0</v>
      </c>
      <c r="BJ16" s="235">
        <f>'Charges variables'!BJ14*CONFIG!$D78</f>
        <v>0</v>
      </c>
      <c r="BK16" s="235">
        <f>'Charges variables'!BK14*CONFIG!$D78</f>
        <v>0</v>
      </c>
      <c r="BL16" s="96"/>
    </row>
    <row r="17" spans="2:64">
      <c r="B17" s="90"/>
      <c r="C17" s="224">
        <f>CONFIG!$C$20</f>
        <v>0</v>
      </c>
      <c r="D17" s="235">
        <f>'Charges variables'!D15*CONFIG!$D79</f>
        <v>0</v>
      </c>
      <c r="E17" s="235">
        <f>'Charges variables'!E15*CONFIG!$D79</f>
        <v>0</v>
      </c>
      <c r="F17" s="235">
        <f>'Charges variables'!F15*CONFIG!$D79</f>
        <v>0</v>
      </c>
      <c r="G17" s="235">
        <f>'Charges variables'!G15*CONFIG!$D79</f>
        <v>0</v>
      </c>
      <c r="H17" s="235">
        <f>'Charges variables'!H15*CONFIG!$D79</f>
        <v>0</v>
      </c>
      <c r="I17" s="235">
        <f>'Charges variables'!I15*CONFIG!$D79</f>
        <v>0</v>
      </c>
      <c r="J17" s="235">
        <f>'Charges variables'!J15*CONFIG!$D79</f>
        <v>0</v>
      </c>
      <c r="K17" s="235">
        <f>'Charges variables'!K15*CONFIG!$D79</f>
        <v>0</v>
      </c>
      <c r="L17" s="235">
        <f>'Charges variables'!L15*CONFIG!$D79</f>
        <v>0</v>
      </c>
      <c r="M17" s="235">
        <f>'Charges variables'!M15*CONFIG!$D79</f>
        <v>0</v>
      </c>
      <c r="N17" s="235">
        <f>'Charges variables'!N15*CONFIG!$D79</f>
        <v>0</v>
      </c>
      <c r="O17" s="235">
        <f>'Charges variables'!O15*CONFIG!$D79</f>
        <v>0</v>
      </c>
      <c r="P17" s="235">
        <f>'Charges variables'!P15*CONFIG!$D79</f>
        <v>0</v>
      </c>
      <c r="Q17" s="235">
        <f>'Charges variables'!Q15*CONFIG!$D79</f>
        <v>0</v>
      </c>
      <c r="R17" s="235">
        <f>'Charges variables'!R15*CONFIG!$D79</f>
        <v>0</v>
      </c>
      <c r="S17" s="235">
        <f>'Charges variables'!S15*CONFIG!$D79</f>
        <v>0</v>
      </c>
      <c r="T17" s="235">
        <f>'Charges variables'!T15*CONFIG!$D79</f>
        <v>0</v>
      </c>
      <c r="U17" s="235">
        <f>'Charges variables'!U15*CONFIG!$D79</f>
        <v>0</v>
      </c>
      <c r="V17" s="235">
        <f>'Charges variables'!V15*CONFIG!$D79</f>
        <v>0</v>
      </c>
      <c r="W17" s="235">
        <f>'Charges variables'!W15*CONFIG!$D79</f>
        <v>0</v>
      </c>
      <c r="X17" s="235">
        <f>'Charges variables'!X15*CONFIG!$D79</f>
        <v>0</v>
      </c>
      <c r="Y17" s="235">
        <f>'Charges variables'!Y15*CONFIG!$D79</f>
        <v>0</v>
      </c>
      <c r="Z17" s="235">
        <f>'Charges variables'!Z15*CONFIG!$D79</f>
        <v>0</v>
      </c>
      <c r="AA17" s="235">
        <f>'Charges variables'!AA15*CONFIG!$D79</f>
        <v>0</v>
      </c>
      <c r="AB17" s="235">
        <f>'Charges variables'!AB15*CONFIG!$D79</f>
        <v>0</v>
      </c>
      <c r="AC17" s="235">
        <f>'Charges variables'!AC15*CONFIG!$D79</f>
        <v>0</v>
      </c>
      <c r="AD17" s="235">
        <f>'Charges variables'!AD15*CONFIG!$D79</f>
        <v>0</v>
      </c>
      <c r="AE17" s="235">
        <f>'Charges variables'!AE15*CONFIG!$D79</f>
        <v>0</v>
      </c>
      <c r="AF17" s="235">
        <f>'Charges variables'!AF15*CONFIG!$D79</f>
        <v>0</v>
      </c>
      <c r="AG17" s="235">
        <f>'Charges variables'!AG15*CONFIG!$D79</f>
        <v>0</v>
      </c>
      <c r="AH17" s="235">
        <f>'Charges variables'!AH15*CONFIG!$D79</f>
        <v>0</v>
      </c>
      <c r="AI17" s="235">
        <f>'Charges variables'!AI15*CONFIG!$D79</f>
        <v>0</v>
      </c>
      <c r="AJ17" s="235">
        <f>'Charges variables'!AJ15*CONFIG!$D79</f>
        <v>0</v>
      </c>
      <c r="AK17" s="235">
        <f>'Charges variables'!AK15*CONFIG!$D79</f>
        <v>0</v>
      </c>
      <c r="AL17" s="235">
        <f>'Charges variables'!AL15*CONFIG!$D79</f>
        <v>0</v>
      </c>
      <c r="AM17" s="235">
        <f>'Charges variables'!AM15*CONFIG!$D79</f>
        <v>0</v>
      </c>
      <c r="AN17" s="235">
        <f>'Charges variables'!AN15*CONFIG!$D79</f>
        <v>0</v>
      </c>
      <c r="AO17" s="235">
        <f>'Charges variables'!AO15*CONFIG!$D79</f>
        <v>0</v>
      </c>
      <c r="AP17" s="235">
        <f>'Charges variables'!AP15*CONFIG!$D79</f>
        <v>0</v>
      </c>
      <c r="AQ17" s="235">
        <f>'Charges variables'!AQ15*CONFIG!$D79</f>
        <v>0</v>
      </c>
      <c r="AR17" s="235">
        <f>'Charges variables'!AR15*CONFIG!$D79</f>
        <v>0</v>
      </c>
      <c r="AS17" s="235">
        <f>'Charges variables'!AS15*CONFIG!$D79</f>
        <v>0</v>
      </c>
      <c r="AT17" s="235">
        <f>'Charges variables'!AT15*CONFIG!$D79</f>
        <v>0</v>
      </c>
      <c r="AU17" s="235">
        <f>'Charges variables'!AU15*CONFIG!$D79</f>
        <v>0</v>
      </c>
      <c r="AV17" s="235">
        <f>'Charges variables'!AV15*CONFIG!$D79</f>
        <v>0</v>
      </c>
      <c r="AW17" s="235">
        <f>'Charges variables'!AW15*CONFIG!$D79</f>
        <v>0</v>
      </c>
      <c r="AX17" s="235">
        <f>'Charges variables'!AX15*CONFIG!$D79</f>
        <v>0</v>
      </c>
      <c r="AY17" s="235">
        <f>'Charges variables'!AY15*CONFIG!$D79</f>
        <v>0</v>
      </c>
      <c r="AZ17" s="235">
        <f>'Charges variables'!AZ15*CONFIG!$D79</f>
        <v>0</v>
      </c>
      <c r="BA17" s="235">
        <f>'Charges variables'!BA15*CONFIG!$D79</f>
        <v>0</v>
      </c>
      <c r="BB17" s="235">
        <f>'Charges variables'!BB15*CONFIG!$D79</f>
        <v>0</v>
      </c>
      <c r="BC17" s="235">
        <f>'Charges variables'!BC15*CONFIG!$D79</f>
        <v>0</v>
      </c>
      <c r="BD17" s="235">
        <f>'Charges variables'!BD15*CONFIG!$D79</f>
        <v>0</v>
      </c>
      <c r="BE17" s="235">
        <f>'Charges variables'!BE15*CONFIG!$D79</f>
        <v>0</v>
      </c>
      <c r="BF17" s="235">
        <f>'Charges variables'!BF15*CONFIG!$D79</f>
        <v>0</v>
      </c>
      <c r="BG17" s="235">
        <f>'Charges variables'!BG15*CONFIG!$D79</f>
        <v>0</v>
      </c>
      <c r="BH17" s="235">
        <f>'Charges variables'!BH15*CONFIG!$D79</f>
        <v>0</v>
      </c>
      <c r="BI17" s="235">
        <f>'Charges variables'!BI15*CONFIG!$D79</f>
        <v>0</v>
      </c>
      <c r="BJ17" s="235">
        <f>'Charges variables'!BJ15*CONFIG!$D79</f>
        <v>0</v>
      </c>
      <c r="BK17" s="235">
        <f>'Charges variables'!BK15*CONFIG!$D79</f>
        <v>0</v>
      </c>
      <c r="BL17" s="96"/>
    </row>
    <row r="18" spans="2:64">
      <c r="B18" s="90"/>
      <c r="C18" s="224">
        <f>CONFIG!$C$21</f>
        <v>0</v>
      </c>
      <c r="D18" s="235">
        <f>'Charges variables'!D16*CONFIG!$D80</f>
        <v>0</v>
      </c>
      <c r="E18" s="235">
        <f>'Charges variables'!E16*CONFIG!$D80</f>
        <v>0</v>
      </c>
      <c r="F18" s="235">
        <f>'Charges variables'!F16*CONFIG!$D80</f>
        <v>0</v>
      </c>
      <c r="G18" s="235">
        <f>'Charges variables'!G16*CONFIG!$D80</f>
        <v>0</v>
      </c>
      <c r="H18" s="235">
        <f>'Charges variables'!H16*CONFIG!$D80</f>
        <v>0</v>
      </c>
      <c r="I18" s="235">
        <f>'Charges variables'!I16*CONFIG!$D80</f>
        <v>0</v>
      </c>
      <c r="J18" s="235">
        <f>'Charges variables'!J16*CONFIG!$D80</f>
        <v>0</v>
      </c>
      <c r="K18" s="235">
        <f>'Charges variables'!K16*CONFIG!$D80</f>
        <v>0</v>
      </c>
      <c r="L18" s="235">
        <f>'Charges variables'!L16*CONFIG!$D80</f>
        <v>0</v>
      </c>
      <c r="M18" s="235">
        <f>'Charges variables'!M16*CONFIG!$D80</f>
        <v>0</v>
      </c>
      <c r="N18" s="235">
        <f>'Charges variables'!N16*CONFIG!$D80</f>
        <v>0</v>
      </c>
      <c r="O18" s="235">
        <f>'Charges variables'!O16*CONFIG!$D80</f>
        <v>0</v>
      </c>
      <c r="P18" s="235">
        <f>'Charges variables'!P16*CONFIG!$D80</f>
        <v>0</v>
      </c>
      <c r="Q18" s="235">
        <f>'Charges variables'!Q16*CONFIG!$D80</f>
        <v>0</v>
      </c>
      <c r="R18" s="235">
        <f>'Charges variables'!R16*CONFIG!$D80</f>
        <v>0</v>
      </c>
      <c r="S18" s="235">
        <f>'Charges variables'!S16*CONFIG!$D80</f>
        <v>0</v>
      </c>
      <c r="T18" s="235">
        <f>'Charges variables'!T16*CONFIG!$D80</f>
        <v>0</v>
      </c>
      <c r="U18" s="235">
        <f>'Charges variables'!U16*CONFIG!$D80</f>
        <v>0</v>
      </c>
      <c r="V18" s="235">
        <f>'Charges variables'!V16*CONFIG!$D80</f>
        <v>0</v>
      </c>
      <c r="W18" s="235">
        <f>'Charges variables'!W16*CONFIG!$D80</f>
        <v>0</v>
      </c>
      <c r="X18" s="235">
        <f>'Charges variables'!X16*CONFIG!$D80</f>
        <v>0</v>
      </c>
      <c r="Y18" s="235">
        <f>'Charges variables'!Y16*CONFIG!$D80</f>
        <v>0</v>
      </c>
      <c r="Z18" s="235">
        <f>'Charges variables'!Z16*CONFIG!$D80</f>
        <v>0</v>
      </c>
      <c r="AA18" s="235">
        <f>'Charges variables'!AA16*CONFIG!$D80</f>
        <v>0</v>
      </c>
      <c r="AB18" s="235">
        <f>'Charges variables'!AB16*CONFIG!$D80</f>
        <v>0</v>
      </c>
      <c r="AC18" s="235">
        <f>'Charges variables'!AC16*CONFIG!$D80</f>
        <v>0</v>
      </c>
      <c r="AD18" s="235">
        <f>'Charges variables'!AD16*CONFIG!$D80</f>
        <v>0</v>
      </c>
      <c r="AE18" s="235">
        <f>'Charges variables'!AE16*CONFIG!$D80</f>
        <v>0</v>
      </c>
      <c r="AF18" s="235">
        <f>'Charges variables'!AF16*CONFIG!$D80</f>
        <v>0</v>
      </c>
      <c r="AG18" s="235">
        <f>'Charges variables'!AG16*CONFIG!$D80</f>
        <v>0</v>
      </c>
      <c r="AH18" s="235">
        <f>'Charges variables'!AH16*CONFIG!$D80</f>
        <v>0</v>
      </c>
      <c r="AI18" s="235">
        <f>'Charges variables'!AI16*CONFIG!$D80</f>
        <v>0</v>
      </c>
      <c r="AJ18" s="235">
        <f>'Charges variables'!AJ16*CONFIG!$D80</f>
        <v>0</v>
      </c>
      <c r="AK18" s="235">
        <f>'Charges variables'!AK16*CONFIG!$D80</f>
        <v>0</v>
      </c>
      <c r="AL18" s="235">
        <f>'Charges variables'!AL16*CONFIG!$D80</f>
        <v>0</v>
      </c>
      <c r="AM18" s="235">
        <f>'Charges variables'!AM16*CONFIG!$D80</f>
        <v>0</v>
      </c>
      <c r="AN18" s="235">
        <f>'Charges variables'!AN16*CONFIG!$D80</f>
        <v>0</v>
      </c>
      <c r="AO18" s="235">
        <f>'Charges variables'!AO16*CONFIG!$D80</f>
        <v>0</v>
      </c>
      <c r="AP18" s="235">
        <f>'Charges variables'!AP16*CONFIG!$D80</f>
        <v>0</v>
      </c>
      <c r="AQ18" s="235">
        <f>'Charges variables'!AQ16*CONFIG!$D80</f>
        <v>0</v>
      </c>
      <c r="AR18" s="235">
        <f>'Charges variables'!AR16*CONFIG!$D80</f>
        <v>0</v>
      </c>
      <c r="AS18" s="235">
        <f>'Charges variables'!AS16*CONFIG!$D80</f>
        <v>0</v>
      </c>
      <c r="AT18" s="235">
        <f>'Charges variables'!AT16*CONFIG!$D80</f>
        <v>0</v>
      </c>
      <c r="AU18" s="235">
        <f>'Charges variables'!AU16*CONFIG!$D80</f>
        <v>0</v>
      </c>
      <c r="AV18" s="235">
        <f>'Charges variables'!AV16*CONFIG!$D80</f>
        <v>0</v>
      </c>
      <c r="AW18" s="235">
        <f>'Charges variables'!AW16*CONFIG!$D80</f>
        <v>0</v>
      </c>
      <c r="AX18" s="235">
        <f>'Charges variables'!AX16*CONFIG!$D80</f>
        <v>0</v>
      </c>
      <c r="AY18" s="235">
        <f>'Charges variables'!AY16*CONFIG!$D80</f>
        <v>0</v>
      </c>
      <c r="AZ18" s="235">
        <f>'Charges variables'!AZ16*CONFIG!$D80</f>
        <v>0</v>
      </c>
      <c r="BA18" s="235">
        <f>'Charges variables'!BA16*CONFIG!$D80</f>
        <v>0</v>
      </c>
      <c r="BB18" s="235">
        <f>'Charges variables'!BB16*CONFIG!$D80</f>
        <v>0</v>
      </c>
      <c r="BC18" s="235">
        <f>'Charges variables'!BC16*CONFIG!$D80</f>
        <v>0</v>
      </c>
      <c r="BD18" s="235">
        <f>'Charges variables'!BD16*CONFIG!$D80</f>
        <v>0</v>
      </c>
      <c r="BE18" s="235">
        <f>'Charges variables'!BE16*CONFIG!$D80</f>
        <v>0</v>
      </c>
      <c r="BF18" s="235">
        <f>'Charges variables'!BF16*CONFIG!$D80</f>
        <v>0</v>
      </c>
      <c r="BG18" s="235">
        <f>'Charges variables'!BG16*CONFIG!$D80</f>
        <v>0</v>
      </c>
      <c r="BH18" s="235">
        <f>'Charges variables'!BH16*CONFIG!$D80</f>
        <v>0</v>
      </c>
      <c r="BI18" s="235">
        <f>'Charges variables'!BI16*CONFIG!$D80</f>
        <v>0</v>
      </c>
      <c r="BJ18" s="235">
        <f>'Charges variables'!BJ16*CONFIG!$D80</f>
        <v>0</v>
      </c>
      <c r="BK18" s="235">
        <f>'Charges variables'!BK16*CONFIG!$D80</f>
        <v>0</v>
      </c>
      <c r="BL18" s="96"/>
    </row>
    <row r="19" spans="2:64">
      <c r="B19" s="90"/>
      <c r="C19" s="149"/>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6"/>
    </row>
    <row r="20" spans="2:64">
      <c r="B20" s="90"/>
      <c r="C20" s="58" t="s">
        <v>19</v>
      </c>
      <c r="D20" s="19">
        <f>SUM(D11:D18)+(SUM(Investissements!D$9:D$27)+'Charges externes'!J29)*CONFIG!$D$82</f>
        <v>450</v>
      </c>
      <c r="E20" s="19">
        <f>SUM(E11:E18)+(SUM(Investissements!E$9:E$27)+'Charges externes'!K29)*CONFIG!$D$82</f>
        <v>450</v>
      </c>
      <c r="F20" s="19">
        <f>SUM(F11:F18)+(SUM(Investissements!F$9:F$27)+'Charges externes'!L29)*CONFIG!$D$82</f>
        <v>450</v>
      </c>
      <c r="G20" s="19">
        <f>SUM(G11:G18)+(SUM(Investissements!G$9:G$27)+'Charges externes'!M29)*CONFIG!$D$82</f>
        <v>450</v>
      </c>
      <c r="H20" s="19">
        <f>SUM(H11:H18)+(SUM(Investissements!H$9:H$27)+'Charges externes'!N29)*CONFIG!$D$82</f>
        <v>450</v>
      </c>
      <c r="I20" s="19">
        <f>SUM(I11:I18)+(SUM(Investissements!I$9:I$27)+'Charges externes'!O29)*CONFIG!$D$82</f>
        <v>450</v>
      </c>
      <c r="J20" s="19">
        <f>SUM(J11:J18)+(SUM(Investissements!J$9:J$27)+'Charges externes'!P29)*CONFIG!$D$82</f>
        <v>450</v>
      </c>
      <c r="K20" s="19">
        <f>SUM(K11:K18)+(SUM(Investissements!K$9:K$27)+'Charges externes'!Q29)*CONFIG!$D$82</f>
        <v>450</v>
      </c>
      <c r="L20" s="19">
        <f>SUM(L11:L18)+(SUM(Investissements!L$9:L$27)+'Charges externes'!R29)*CONFIG!$D$82</f>
        <v>450</v>
      </c>
      <c r="M20" s="19">
        <f>SUM(M11:M18)+(SUM(Investissements!M$9:M$27)+'Charges externes'!S29)*CONFIG!$D$82</f>
        <v>450</v>
      </c>
      <c r="N20" s="19">
        <f>SUM(N11:N18)+(SUM(Investissements!N$9:N$27)+'Charges externes'!T29)*CONFIG!$D$82</f>
        <v>450</v>
      </c>
      <c r="O20" s="19">
        <f>SUM(O11:O18)+(SUM(Investissements!O$9:O$27)+'Charges externes'!U29)*CONFIG!$D$82</f>
        <v>450</v>
      </c>
      <c r="P20" s="19">
        <f>SUM(P11:P18)+(SUM(Investissements!Q$9:Q$27)+'Charges externes'!V29)*CONFIG!$D$82</f>
        <v>450</v>
      </c>
      <c r="Q20" s="19">
        <f>SUM(Q11:Q18)+(SUM(Investissements!R$9:R$27)+'Charges externes'!W29)*CONFIG!$D$82</f>
        <v>450</v>
      </c>
      <c r="R20" s="19">
        <f>SUM(R11:R18)+(SUM(Investissements!S$9:S$27)+'Charges externes'!X29)*CONFIG!$D$82</f>
        <v>450</v>
      </c>
      <c r="S20" s="19">
        <f>SUM(S11:S18)+(SUM(Investissements!T$9:T$27)+'Charges externes'!Y29)*CONFIG!$D$82</f>
        <v>450</v>
      </c>
      <c r="T20" s="19">
        <f>SUM(T11:T18)+(SUM(Investissements!U$9:U$27)+'Charges externes'!Z29)*CONFIG!$D$82</f>
        <v>450</v>
      </c>
      <c r="U20" s="19">
        <f>SUM(U11:U18)+(SUM(Investissements!V$9:V$27)+'Charges externes'!AA29)*CONFIG!$D$82</f>
        <v>450</v>
      </c>
      <c r="V20" s="19">
        <f>SUM(V11:V18)+(SUM(Investissements!W$9:W$27)+'Charges externes'!AB29)*CONFIG!$D$82</f>
        <v>450</v>
      </c>
      <c r="W20" s="19">
        <f>SUM(W11:W18)+(SUM(Investissements!X$9:X$27)+'Charges externes'!AC29)*CONFIG!$D$82</f>
        <v>450</v>
      </c>
      <c r="X20" s="19">
        <f>SUM(X11:X18)+(SUM(Investissements!Y$9:Y$27)+'Charges externes'!AD29)*CONFIG!$D$82</f>
        <v>450</v>
      </c>
      <c r="Y20" s="19">
        <f>SUM(Y11:Y18)+(SUM(Investissements!Z$9:Z$27)+'Charges externes'!AE29)*CONFIG!$D$82</f>
        <v>450</v>
      </c>
      <c r="Z20" s="19">
        <f>SUM(Z11:Z18)+(SUM(Investissements!AA$9:AA$27)+'Charges externes'!AF29)*CONFIG!$D$82</f>
        <v>450</v>
      </c>
      <c r="AA20" s="19">
        <f>SUM(AA11:AA18)+(SUM(Investissements!AB$9:AB$27)+'Charges externes'!AG29)*CONFIG!$D$82</f>
        <v>450</v>
      </c>
      <c r="AB20" s="19">
        <f>SUM(AB11:AB18)+(SUM(Investissements!$AD$9:$AD$27)/6+'Charges externes'!AH29)*CONFIG!$D$82</f>
        <v>450</v>
      </c>
      <c r="AC20" s="19">
        <f>SUM(AC11:AC18)+(SUM(Investissements!$AD$9:$AD$27)/6+'Charges externes'!AI29)*CONFIG!$D$82</f>
        <v>450</v>
      </c>
      <c r="AD20" s="19">
        <f>SUM(AD11:AD18)+(SUM(Investissements!$AD$9:$AD$27)/6+'Charges externes'!AJ29)*CONFIG!$D$82</f>
        <v>450</v>
      </c>
      <c r="AE20" s="19">
        <f>SUM(AE11:AE18)+(SUM(Investissements!$AD$9:$AD$27)/6+'Charges externes'!AK29)*CONFIG!$D$82</f>
        <v>450</v>
      </c>
      <c r="AF20" s="19">
        <f>SUM(AF11:AF18)+(SUM(Investissements!$AD$9:$AD$27)/6+'Charges externes'!AL29)*CONFIG!$D$82</f>
        <v>450</v>
      </c>
      <c r="AG20" s="19">
        <f>SUM(AG11:AG18)+(SUM(Investissements!$AD$9:$AD$27)/6+'Charges externes'!AM29)*CONFIG!$D$82</f>
        <v>450</v>
      </c>
      <c r="AH20" s="19">
        <f>SUM(AH11:AH18)+(SUM(Investissements!$AD$9:$AD$27)/6+'Charges externes'!AN29)*CONFIG!$D$82</f>
        <v>450</v>
      </c>
      <c r="AI20" s="19">
        <f>SUM(AI11:AI18)+(SUM(Investissements!$AD$9:$AD$27)/6+'Charges externes'!AO29)*CONFIG!$D$82</f>
        <v>450</v>
      </c>
      <c r="AJ20" s="19">
        <f>SUM(AJ11:AJ18)+(SUM(Investissements!$AD$9:$AD$27)/6+'Charges externes'!AP29)*CONFIG!$D$82</f>
        <v>450</v>
      </c>
      <c r="AK20" s="19">
        <f>SUM(AK11:AK18)+(SUM(Investissements!$AD$9:$AD$27)/6+'Charges externes'!AQ29)*CONFIG!$D$82</f>
        <v>450</v>
      </c>
      <c r="AL20" s="19">
        <f>SUM(AL11:AL18)+(SUM(Investissements!$AD$9:$AD$27)/6+'Charges externes'!AR29)*CONFIG!$D$82</f>
        <v>450</v>
      </c>
      <c r="AM20" s="19">
        <f>SUM(AM11:AM18)+(SUM(Investissements!$AD$9:$AD$27)/6+'Charges externes'!AS29)*CONFIG!$D$82</f>
        <v>450</v>
      </c>
      <c r="AN20" s="19">
        <f>SUM(AN11:AN18)+(SUM(Investissements!$AG$9:$AG$27)/6+'Charges externes'!AT29)*CONFIG!$D$82</f>
        <v>450</v>
      </c>
      <c r="AO20" s="19">
        <f>SUM(AO11:AO18)+(SUM(Investissements!$AG$9:$AG$27)/6+'Charges externes'!AU29)*CONFIG!$D$82</f>
        <v>450</v>
      </c>
      <c r="AP20" s="19">
        <f>SUM(AP11:AP18)+(SUM(Investissements!$AG$9:$AG$27)/6+'Charges externes'!AV29)*CONFIG!$D$82</f>
        <v>450</v>
      </c>
      <c r="AQ20" s="19">
        <f>SUM(AQ11:AQ18)+(SUM(Investissements!$AG$9:$AG$27)/6+'Charges externes'!AW29)*CONFIG!$D$82</f>
        <v>450</v>
      </c>
      <c r="AR20" s="19">
        <f>SUM(AR11:AR18)+(SUM(Investissements!$AG$9:$AG$27)/6+'Charges externes'!AX29)*CONFIG!$D$82</f>
        <v>450</v>
      </c>
      <c r="AS20" s="19">
        <f>SUM(AS11:AS18)+(SUM(Investissements!$AG$9:$AG$27)/6+'Charges externes'!AY29)*CONFIG!$D$82</f>
        <v>450</v>
      </c>
      <c r="AT20" s="19">
        <f>SUM(AT11:AT18)+(SUM(Investissements!$AG$9:$AG$27)/6+'Charges externes'!AZ29)*CONFIG!$D$82</f>
        <v>450</v>
      </c>
      <c r="AU20" s="19">
        <f>SUM(AU11:AU18)+(SUM(Investissements!$AG$9:$AG$27)/6+'Charges externes'!BA29)*CONFIG!$D$82</f>
        <v>450</v>
      </c>
      <c r="AV20" s="19">
        <f>SUM(AV11:AV18)+(SUM(Investissements!$AG$9:$AG$27)/6+'Charges externes'!BB29)*CONFIG!$D$82</f>
        <v>450</v>
      </c>
      <c r="AW20" s="19">
        <f>SUM(AW11:AW18)+(SUM(Investissements!$AG$9:$AG$27)/6+'Charges externes'!BC29)*CONFIG!$D$82</f>
        <v>450</v>
      </c>
      <c r="AX20" s="19">
        <f>SUM(AX11:AX18)+(SUM(Investissements!$AG$9:$AG$27)/6+'Charges externes'!BD29)*CONFIG!$D$82</f>
        <v>450</v>
      </c>
      <c r="AY20" s="19">
        <f>SUM(AY11:AY18)+(SUM(Investissements!$AG$9:$AG$27)/6+'Charges externes'!BE29)*CONFIG!$D$82</f>
        <v>450</v>
      </c>
      <c r="AZ20" s="19">
        <f>SUM(AZ11:AZ18)+(SUM(Investissements!$AJ$9:$AJ$27)/6+'Charges externes'!BF29)*CONFIG!$D$82</f>
        <v>450</v>
      </c>
      <c r="BA20" s="19">
        <f>SUM(BA11:BA18)+(SUM(Investissements!$AJ$9:$AJ$27)/6+'Charges externes'!BG29)*CONFIG!$D$82</f>
        <v>450</v>
      </c>
      <c r="BB20" s="19">
        <f>SUM(BB11:BB18)+(SUM(Investissements!$AJ$9:$AJ$27)/6+'Charges externes'!BH29)*CONFIG!$D$82</f>
        <v>450</v>
      </c>
      <c r="BC20" s="19">
        <f>SUM(BC11:BC18)+(SUM(Investissements!$AJ$9:$AJ$27)/6+'Charges externes'!BI29)*CONFIG!$D$82</f>
        <v>450</v>
      </c>
      <c r="BD20" s="19">
        <f>SUM(BD11:BD18)+(SUM(Investissements!$AJ$9:$AJ$27)/6+'Charges externes'!BJ29)*CONFIG!$D$82</f>
        <v>450</v>
      </c>
      <c r="BE20" s="19">
        <f>SUM(BE11:BE18)+(SUM(Investissements!$AJ$9:$AJ$27)/6+'Charges externes'!BK29)*CONFIG!$D$82</f>
        <v>450</v>
      </c>
      <c r="BF20" s="19">
        <f>SUM(BF11:BF18)+(SUM(Investissements!$AJ$9:$AJ$27)/6+'Charges externes'!BL29)*CONFIG!$D$82</f>
        <v>450</v>
      </c>
      <c r="BG20" s="19">
        <f>SUM(BG11:BG18)+(SUM(Investissements!$AJ$9:$AJ$27)/6+'Charges externes'!BM29)*CONFIG!$D$82</f>
        <v>450</v>
      </c>
      <c r="BH20" s="19">
        <f>SUM(BH11:BH18)+(SUM(Investissements!$AJ$9:$AJ$27)/6+'Charges externes'!BN29)*CONFIG!$D$82</f>
        <v>450</v>
      </c>
      <c r="BI20" s="19">
        <f>SUM(BI11:BI18)+(SUM(Investissements!$AJ$9:$AJ$27)/6+'Charges externes'!BO29)*CONFIG!$D$82</f>
        <v>450</v>
      </c>
      <c r="BJ20" s="19">
        <f>SUM(BJ11:BJ18)+(SUM(Investissements!$AJ$9:$AJ$27)/6+'Charges externes'!BP29)*CONFIG!$D$82</f>
        <v>450</v>
      </c>
      <c r="BK20" s="19">
        <f>SUM(BK11:BK18)+(SUM(Investissements!$AJ$9:$AJ$27)/6+'Charges externes'!BQ29)*CONFIG!$D$82</f>
        <v>450</v>
      </c>
      <c r="BL20" s="96"/>
    </row>
    <row r="21" spans="2:64">
      <c r="B21" s="90"/>
      <c r="C21" s="149"/>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6"/>
    </row>
    <row r="22" spans="2:64">
      <c r="B22" s="90"/>
      <c r="C22" s="58" t="s">
        <v>35</v>
      </c>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6"/>
    </row>
    <row r="23" spans="2:64">
      <c r="B23" s="90"/>
      <c r="C23" s="149"/>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6"/>
    </row>
    <row r="24" spans="2:64">
      <c r="B24" s="90"/>
      <c r="C24" s="139"/>
      <c r="D24" s="330" t="s">
        <v>16</v>
      </c>
      <c r="E24" s="330"/>
      <c r="F24" s="330"/>
      <c r="G24" s="330"/>
      <c r="H24" s="330"/>
      <c r="I24" s="330"/>
      <c r="J24" s="330"/>
      <c r="K24" s="330"/>
      <c r="L24" s="330"/>
      <c r="M24" s="330"/>
      <c r="N24" s="330"/>
      <c r="O24" s="330"/>
      <c r="P24" s="330" t="s">
        <v>17</v>
      </c>
      <c r="Q24" s="330"/>
      <c r="R24" s="330"/>
      <c r="S24" s="330"/>
      <c r="T24" s="330"/>
      <c r="U24" s="330"/>
      <c r="V24" s="330"/>
      <c r="W24" s="330"/>
      <c r="X24" s="330"/>
      <c r="Y24" s="330"/>
      <c r="Z24" s="330"/>
      <c r="AA24" s="330"/>
      <c r="AB24" s="330" t="s">
        <v>18</v>
      </c>
      <c r="AC24" s="330"/>
      <c r="AD24" s="330"/>
      <c r="AE24" s="330"/>
      <c r="AF24" s="330"/>
      <c r="AG24" s="330"/>
      <c r="AH24" s="330"/>
      <c r="AI24" s="330"/>
      <c r="AJ24" s="330"/>
      <c r="AK24" s="330"/>
      <c r="AL24" s="330"/>
      <c r="AM24" s="330"/>
      <c r="AN24" s="333" t="s">
        <v>25</v>
      </c>
      <c r="AO24" s="331"/>
      <c r="AP24" s="331"/>
      <c r="AQ24" s="331"/>
      <c r="AR24" s="331"/>
      <c r="AS24" s="331"/>
      <c r="AT24" s="331"/>
      <c r="AU24" s="331"/>
      <c r="AV24" s="331"/>
      <c r="AW24" s="331"/>
      <c r="AX24" s="331"/>
      <c r="AY24" s="332"/>
      <c r="AZ24" s="330" t="s">
        <v>26</v>
      </c>
      <c r="BA24" s="330"/>
      <c r="BB24" s="330"/>
      <c r="BC24" s="330"/>
      <c r="BD24" s="330"/>
      <c r="BE24" s="330"/>
      <c r="BF24" s="330"/>
      <c r="BG24" s="330"/>
      <c r="BH24" s="330"/>
      <c r="BI24" s="330"/>
      <c r="BJ24" s="330"/>
      <c r="BK24" s="330"/>
      <c r="BL24" s="96"/>
    </row>
    <row r="25" spans="2:64">
      <c r="B25" s="90"/>
      <c r="C25" s="58" t="s">
        <v>27</v>
      </c>
      <c r="D25" s="17">
        <f>CONFIG!$D$7</f>
        <v>41640</v>
      </c>
      <c r="E25" s="17">
        <f>DATE(YEAR(D25),MONTH(D25)+1,DAY(D25))</f>
        <v>41671</v>
      </c>
      <c r="F25" s="17">
        <f t="shared" ref="F25:BK25" si="1">DATE(YEAR(E25),MONTH(E25)+1,DAY(E25))</f>
        <v>41699</v>
      </c>
      <c r="G25" s="17">
        <f t="shared" si="1"/>
        <v>41730</v>
      </c>
      <c r="H25" s="17">
        <f t="shared" si="1"/>
        <v>41760</v>
      </c>
      <c r="I25" s="17">
        <f t="shared" si="1"/>
        <v>41791</v>
      </c>
      <c r="J25" s="17">
        <f t="shared" si="1"/>
        <v>41821</v>
      </c>
      <c r="K25" s="17">
        <f t="shared" si="1"/>
        <v>41852</v>
      </c>
      <c r="L25" s="17">
        <f t="shared" si="1"/>
        <v>41883</v>
      </c>
      <c r="M25" s="17">
        <f t="shared" si="1"/>
        <v>41913</v>
      </c>
      <c r="N25" s="17">
        <f t="shared" si="1"/>
        <v>41944</v>
      </c>
      <c r="O25" s="17">
        <f t="shared" si="1"/>
        <v>41974</v>
      </c>
      <c r="P25" s="17">
        <f t="shared" si="1"/>
        <v>42005</v>
      </c>
      <c r="Q25" s="17">
        <f t="shared" si="1"/>
        <v>42036</v>
      </c>
      <c r="R25" s="17">
        <f t="shared" si="1"/>
        <v>42064</v>
      </c>
      <c r="S25" s="17">
        <f t="shared" si="1"/>
        <v>42095</v>
      </c>
      <c r="T25" s="17">
        <f t="shared" si="1"/>
        <v>42125</v>
      </c>
      <c r="U25" s="17">
        <f t="shared" si="1"/>
        <v>42156</v>
      </c>
      <c r="V25" s="17">
        <f t="shared" si="1"/>
        <v>42186</v>
      </c>
      <c r="W25" s="17">
        <f t="shared" si="1"/>
        <v>42217</v>
      </c>
      <c r="X25" s="17">
        <f t="shared" si="1"/>
        <v>42248</v>
      </c>
      <c r="Y25" s="17">
        <f t="shared" si="1"/>
        <v>42278</v>
      </c>
      <c r="Z25" s="17">
        <f t="shared" si="1"/>
        <v>42309</v>
      </c>
      <c r="AA25" s="17">
        <f t="shared" si="1"/>
        <v>42339</v>
      </c>
      <c r="AB25" s="17">
        <f t="shared" si="1"/>
        <v>42370</v>
      </c>
      <c r="AC25" s="17">
        <f t="shared" si="1"/>
        <v>42401</v>
      </c>
      <c r="AD25" s="17">
        <f t="shared" si="1"/>
        <v>42430</v>
      </c>
      <c r="AE25" s="17">
        <f t="shared" si="1"/>
        <v>42461</v>
      </c>
      <c r="AF25" s="17">
        <f t="shared" si="1"/>
        <v>42491</v>
      </c>
      <c r="AG25" s="17">
        <f t="shared" si="1"/>
        <v>42522</v>
      </c>
      <c r="AH25" s="17">
        <f t="shared" si="1"/>
        <v>42552</v>
      </c>
      <c r="AI25" s="17">
        <f t="shared" si="1"/>
        <v>42583</v>
      </c>
      <c r="AJ25" s="17">
        <f t="shared" si="1"/>
        <v>42614</v>
      </c>
      <c r="AK25" s="17">
        <f t="shared" si="1"/>
        <v>42644</v>
      </c>
      <c r="AL25" s="17">
        <f t="shared" si="1"/>
        <v>42675</v>
      </c>
      <c r="AM25" s="17">
        <f t="shared" si="1"/>
        <v>42705</v>
      </c>
      <c r="AN25" s="17">
        <f t="shared" si="1"/>
        <v>42736</v>
      </c>
      <c r="AO25" s="17">
        <f t="shared" si="1"/>
        <v>42767</v>
      </c>
      <c r="AP25" s="17">
        <f t="shared" si="1"/>
        <v>42795</v>
      </c>
      <c r="AQ25" s="17">
        <f t="shared" si="1"/>
        <v>42826</v>
      </c>
      <c r="AR25" s="17">
        <f t="shared" si="1"/>
        <v>42856</v>
      </c>
      <c r="AS25" s="17">
        <f t="shared" si="1"/>
        <v>42887</v>
      </c>
      <c r="AT25" s="17">
        <f t="shared" si="1"/>
        <v>42917</v>
      </c>
      <c r="AU25" s="17">
        <f t="shared" si="1"/>
        <v>42948</v>
      </c>
      <c r="AV25" s="17">
        <f t="shared" si="1"/>
        <v>42979</v>
      </c>
      <c r="AW25" s="17">
        <f t="shared" si="1"/>
        <v>43009</v>
      </c>
      <c r="AX25" s="17">
        <f t="shared" si="1"/>
        <v>43040</v>
      </c>
      <c r="AY25" s="17">
        <f t="shared" si="1"/>
        <v>43070</v>
      </c>
      <c r="AZ25" s="17">
        <f t="shared" si="1"/>
        <v>43101</v>
      </c>
      <c r="BA25" s="17">
        <f t="shared" si="1"/>
        <v>43132</v>
      </c>
      <c r="BB25" s="17">
        <f t="shared" si="1"/>
        <v>43160</v>
      </c>
      <c r="BC25" s="17">
        <f t="shared" si="1"/>
        <v>43191</v>
      </c>
      <c r="BD25" s="17">
        <f t="shared" si="1"/>
        <v>43221</v>
      </c>
      <c r="BE25" s="17">
        <f t="shared" si="1"/>
        <v>43252</v>
      </c>
      <c r="BF25" s="17">
        <f t="shared" si="1"/>
        <v>43282</v>
      </c>
      <c r="BG25" s="17">
        <f t="shared" si="1"/>
        <v>43313</v>
      </c>
      <c r="BH25" s="17">
        <f t="shared" si="1"/>
        <v>43344</v>
      </c>
      <c r="BI25" s="17">
        <f t="shared" si="1"/>
        <v>43374</v>
      </c>
      <c r="BJ25" s="17">
        <f t="shared" si="1"/>
        <v>43405</v>
      </c>
      <c r="BK25" s="17">
        <f t="shared" si="1"/>
        <v>43435</v>
      </c>
      <c r="BL25" s="96"/>
    </row>
    <row r="26" spans="2:64">
      <c r="B26" s="90"/>
      <c r="C26" s="224" t="str">
        <f>CONFIG!$C$14</f>
        <v>Activité de revenu 1</v>
      </c>
      <c r="D26" s="235">
        <f>CONFIG!$E73*'Commandes - Calculs auto'!D9</f>
        <v>0</v>
      </c>
      <c r="E26" s="235">
        <f>CONFIG!$E73*'Commandes - Calculs auto'!E9</f>
        <v>0</v>
      </c>
      <c r="F26" s="235">
        <f>CONFIG!$E73*'Commandes - Calculs auto'!F9</f>
        <v>0</v>
      </c>
      <c r="G26" s="235">
        <f>CONFIG!$E73*'Commandes - Calculs auto'!G9</f>
        <v>0</v>
      </c>
      <c r="H26" s="235">
        <f>CONFIG!$E73*'Commandes - Calculs auto'!H9</f>
        <v>0</v>
      </c>
      <c r="I26" s="235">
        <f>CONFIG!$E73*'Commandes - Calculs auto'!I9</f>
        <v>0</v>
      </c>
      <c r="J26" s="235">
        <f>CONFIG!$E73*'Commandes - Calculs auto'!J9</f>
        <v>0</v>
      </c>
      <c r="K26" s="235">
        <f>CONFIG!$E73*'Commandes - Calculs auto'!K9</f>
        <v>0</v>
      </c>
      <c r="L26" s="235">
        <f>CONFIG!$E73*'Commandes - Calculs auto'!L9</f>
        <v>0</v>
      </c>
      <c r="M26" s="235">
        <f>CONFIG!$E73*'Commandes - Calculs auto'!M9</f>
        <v>0</v>
      </c>
      <c r="N26" s="235">
        <f>CONFIG!$E73*'Commandes - Calculs auto'!N9</f>
        <v>0</v>
      </c>
      <c r="O26" s="235">
        <f>CONFIG!$E73*'Commandes - Calculs auto'!O9</f>
        <v>0</v>
      </c>
      <c r="P26" s="235">
        <f>CONFIG!$E73*'Commandes - Calculs auto'!P9</f>
        <v>0</v>
      </c>
      <c r="Q26" s="235">
        <f>CONFIG!$E73*'Commandes - Calculs auto'!Q9</f>
        <v>0</v>
      </c>
      <c r="R26" s="235">
        <f>CONFIG!$E73*'Commandes - Calculs auto'!R9</f>
        <v>0</v>
      </c>
      <c r="S26" s="235">
        <f>CONFIG!$E73*'Commandes - Calculs auto'!S9</f>
        <v>0</v>
      </c>
      <c r="T26" s="235">
        <f>CONFIG!$E73*'Commandes - Calculs auto'!T9</f>
        <v>0</v>
      </c>
      <c r="U26" s="235">
        <f>CONFIG!$E73*'Commandes - Calculs auto'!U9</f>
        <v>0</v>
      </c>
      <c r="V26" s="235">
        <f>CONFIG!$E73*'Commandes - Calculs auto'!V9</f>
        <v>0</v>
      </c>
      <c r="W26" s="235">
        <f>CONFIG!$E73*'Commandes - Calculs auto'!W9</f>
        <v>0</v>
      </c>
      <c r="X26" s="235">
        <f>CONFIG!$E73*'Commandes - Calculs auto'!X9</f>
        <v>0</v>
      </c>
      <c r="Y26" s="235">
        <f>CONFIG!$E73*'Commandes - Calculs auto'!Y9</f>
        <v>0</v>
      </c>
      <c r="Z26" s="235">
        <f>CONFIG!$E73*'Commandes - Calculs auto'!Z9</f>
        <v>0</v>
      </c>
      <c r="AA26" s="235">
        <f>CONFIG!$E73*'Commandes - Calculs auto'!AA9</f>
        <v>0</v>
      </c>
      <c r="AB26" s="235">
        <f>CONFIG!$E73*'Commandes - Calculs auto'!AB9</f>
        <v>0</v>
      </c>
      <c r="AC26" s="235">
        <f>CONFIG!$E73*'Commandes - Calculs auto'!AC9</f>
        <v>0</v>
      </c>
      <c r="AD26" s="235">
        <f>CONFIG!$E73*'Commandes - Calculs auto'!AD9</f>
        <v>0</v>
      </c>
      <c r="AE26" s="235">
        <f>CONFIG!$E73*'Commandes - Calculs auto'!AE9</f>
        <v>0</v>
      </c>
      <c r="AF26" s="235">
        <f>CONFIG!$E73*'Commandes - Calculs auto'!AF9</f>
        <v>0</v>
      </c>
      <c r="AG26" s="235">
        <f>CONFIG!$E73*'Commandes - Calculs auto'!AG9</f>
        <v>0</v>
      </c>
      <c r="AH26" s="235">
        <f>CONFIG!$E73*'Commandes - Calculs auto'!AH9</f>
        <v>0</v>
      </c>
      <c r="AI26" s="235">
        <f>CONFIG!$E73*'Commandes - Calculs auto'!AI9</f>
        <v>0</v>
      </c>
      <c r="AJ26" s="235">
        <f>CONFIG!$E73*'Commandes - Calculs auto'!AJ9</f>
        <v>0</v>
      </c>
      <c r="AK26" s="235">
        <f>CONFIG!$E73*'Commandes - Calculs auto'!AK9</f>
        <v>0</v>
      </c>
      <c r="AL26" s="235">
        <f>CONFIG!$E73*'Commandes - Calculs auto'!AL9</f>
        <v>0</v>
      </c>
      <c r="AM26" s="235">
        <f>CONFIG!$E73*'Commandes - Calculs auto'!AM9</f>
        <v>0</v>
      </c>
      <c r="AN26" s="235">
        <f>CONFIG!$E73*'Commandes - Calculs auto'!AN9</f>
        <v>0</v>
      </c>
      <c r="AO26" s="235">
        <f>CONFIG!$E73*'Commandes - Calculs auto'!AO9</f>
        <v>0</v>
      </c>
      <c r="AP26" s="235">
        <f>CONFIG!$E73*'Commandes - Calculs auto'!AP9</f>
        <v>0</v>
      </c>
      <c r="AQ26" s="235">
        <f>CONFIG!$E73*'Commandes - Calculs auto'!AQ9</f>
        <v>0</v>
      </c>
      <c r="AR26" s="235">
        <f>CONFIG!$E73*'Commandes - Calculs auto'!AR9</f>
        <v>0</v>
      </c>
      <c r="AS26" s="235">
        <f>CONFIG!$E73*'Commandes - Calculs auto'!AS9</f>
        <v>0</v>
      </c>
      <c r="AT26" s="235">
        <f>CONFIG!$E73*'Commandes - Calculs auto'!AT9</f>
        <v>0</v>
      </c>
      <c r="AU26" s="235">
        <f>CONFIG!$E73*'Commandes - Calculs auto'!AU9</f>
        <v>0</v>
      </c>
      <c r="AV26" s="235">
        <f>CONFIG!$E73*'Commandes - Calculs auto'!AV9</f>
        <v>0</v>
      </c>
      <c r="AW26" s="235">
        <f>CONFIG!$E73*'Commandes - Calculs auto'!AW9</f>
        <v>0</v>
      </c>
      <c r="AX26" s="235">
        <f>CONFIG!$E73*'Commandes - Calculs auto'!AX9</f>
        <v>0</v>
      </c>
      <c r="AY26" s="235">
        <f>CONFIG!$E73*'Commandes - Calculs auto'!AY9</f>
        <v>0</v>
      </c>
      <c r="AZ26" s="235">
        <f>CONFIG!$E73*'Commandes - Calculs auto'!AZ9</f>
        <v>0</v>
      </c>
      <c r="BA26" s="235">
        <f>CONFIG!$E73*'Commandes - Calculs auto'!BA9</f>
        <v>0</v>
      </c>
      <c r="BB26" s="235">
        <f>CONFIG!$E73*'Commandes - Calculs auto'!BB9</f>
        <v>0</v>
      </c>
      <c r="BC26" s="235">
        <f>CONFIG!$E73*'Commandes - Calculs auto'!BC9</f>
        <v>0</v>
      </c>
      <c r="BD26" s="235">
        <f>CONFIG!$E73*'Commandes - Calculs auto'!BD9</f>
        <v>0</v>
      </c>
      <c r="BE26" s="235">
        <f>CONFIG!$E73*'Commandes - Calculs auto'!BE9</f>
        <v>0</v>
      </c>
      <c r="BF26" s="235">
        <f>CONFIG!$E73*'Commandes - Calculs auto'!BF9</f>
        <v>0</v>
      </c>
      <c r="BG26" s="235">
        <f>CONFIG!$E73*'Commandes - Calculs auto'!BG9</f>
        <v>0</v>
      </c>
      <c r="BH26" s="235">
        <f>CONFIG!$E73*'Commandes - Calculs auto'!BH9</f>
        <v>0</v>
      </c>
      <c r="BI26" s="235">
        <f>CONFIG!$E73*'Commandes - Calculs auto'!BI9</f>
        <v>0</v>
      </c>
      <c r="BJ26" s="235">
        <f>CONFIG!$E73*'Commandes - Calculs auto'!BJ9</f>
        <v>0</v>
      </c>
      <c r="BK26" s="235">
        <f>CONFIG!$E73*'Commandes - Calculs auto'!BK9</f>
        <v>0</v>
      </c>
      <c r="BL26" s="96"/>
    </row>
    <row r="27" spans="2:64">
      <c r="B27" s="90"/>
      <c r="C27" s="224" t="str">
        <f>CONFIG!$C$15</f>
        <v>Activité de revenu 2</v>
      </c>
      <c r="D27" s="235">
        <f>CONFIG!$E74*'Commandes - Calculs auto'!D10</f>
        <v>0</v>
      </c>
      <c r="E27" s="235">
        <f>CONFIG!$E74*'Commandes - Calculs auto'!E10</f>
        <v>0</v>
      </c>
      <c r="F27" s="235">
        <f>CONFIG!$E74*'Commandes - Calculs auto'!F10</f>
        <v>0</v>
      </c>
      <c r="G27" s="235">
        <f>CONFIG!$E74*'Commandes - Calculs auto'!G10</f>
        <v>0</v>
      </c>
      <c r="H27" s="235">
        <f>CONFIG!$E74*'Commandes - Calculs auto'!H10</f>
        <v>0</v>
      </c>
      <c r="I27" s="235">
        <f>CONFIG!$E74*'Commandes - Calculs auto'!I10</f>
        <v>0</v>
      </c>
      <c r="J27" s="235">
        <f>CONFIG!$E74*'Commandes - Calculs auto'!J10</f>
        <v>0</v>
      </c>
      <c r="K27" s="235">
        <f>CONFIG!$E74*'Commandes - Calculs auto'!K10</f>
        <v>0</v>
      </c>
      <c r="L27" s="235">
        <f>CONFIG!$E74*'Commandes - Calculs auto'!L10</f>
        <v>0</v>
      </c>
      <c r="M27" s="235">
        <f>CONFIG!$E74*'Commandes - Calculs auto'!M10</f>
        <v>0</v>
      </c>
      <c r="N27" s="235">
        <f>CONFIG!$E74*'Commandes - Calculs auto'!N10</f>
        <v>0</v>
      </c>
      <c r="O27" s="235">
        <f>CONFIG!$E74*'Commandes - Calculs auto'!O10</f>
        <v>0</v>
      </c>
      <c r="P27" s="235">
        <f>CONFIG!$E74*'Commandes - Calculs auto'!P10</f>
        <v>0</v>
      </c>
      <c r="Q27" s="235">
        <f>CONFIG!$E74*'Commandes - Calculs auto'!Q10</f>
        <v>0</v>
      </c>
      <c r="R27" s="235">
        <f>CONFIG!$E74*'Commandes - Calculs auto'!R10</f>
        <v>0</v>
      </c>
      <c r="S27" s="235">
        <f>CONFIG!$E74*'Commandes - Calculs auto'!S10</f>
        <v>0</v>
      </c>
      <c r="T27" s="235">
        <f>CONFIG!$E74*'Commandes - Calculs auto'!T10</f>
        <v>0</v>
      </c>
      <c r="U27" s="235">
        <f>CONFIG!$E74*'Commandes - Calculs auto'!U10</f>
        <v>0</v>
      </c>
      <c r="V27" s="235">
        <f>CONFIG!$E74*'Commandes - Calculs auto'!V10</f>
        <v>0</v>
      </c>
      <c r="W27" s="235">
        <f>CONFIG!$E74*'Commandes - Calculs auto'!W10</f>
        <v>0</v>
      </c>
      <c r="X27" s="235">
        <f>CONFIG!$E74*'Commandes - Calculs auto'!X10</f>
        <v>0</v>
      </c>
      <c r="Y27" s="235">
        <f>CONFIG!$E74*'Commandes - Calculs auto'!Y10</f>
        <v>0</v>
      </c>
      <c r="Z27" s="235">
        <f>CONFIG!$E74*'Commandes - Calculs auto'!Z10</f>
        <v>0</v>
      </c>
      <c r="AA27" s="235">
        <f>CONFIG!$E74*'Commandes - Calculs auto'!AA10</f>
        <v>0</v>
      </c>
      <c r="AB27" s="235">
        <f>CONFIG!$E74*'Commandes - Calculs auto'!AB10</f>
        <v>0</v>
      </c>
      <c r="AC27" s="235">
        <f>CONFIG!$E74*'Commandes - Calculs auto'!AC10</f>
        <v>0</v>
      </c>
      <c r="AD27" s="235">
        <f>CONFIG!$E74*'Commandes - Calculs auto'!AD10</f>
        <v>0</v>
      </c>
      <c r="AE27" s="235">
        <f>CONFIG!$E74*'Commandes - Calculs auto'!AE10</f>
        <v>0</v>
      </c>
      <c r="AF27" s="235">
        <f>CONFIG!$E74*'Commandes - Calculs auto'!AF10</f>
        <v>0</v>
      </c>
      <c r="AG27" s="235">
        <f>CONFIG!$E74*'Commandes - Calculs auto'!AG10</f>
        <v>0</v>
      </c>
      <c r="AH27" s="235">
        <f>CONFIG!$E74*'Commandes - Calculs auto'!AH10</f>
        <v>0</v>
      </c>
      <c r="AI27" s="235">
        <f>CONFIG!$E74*'Commandes - Calculs auto'!AI10</f>
        <v>0</v>
      </c>
      <c r="AJ27" s="235">
        <f>CONFIG!$E74*'Commandes - Calculs auto'!AJ10</f>
        <v>0</v>
      </c>
      <c r="AK27" s="235">
        <f>CONFIG!$E74*'Commandes - Calculs auto'!AK10</f>
        <v>0</v>
      </c>
      <c r="AL27" s="235">
        <f>CONFIG!$E74*'Commandes - Calculs auto'!AL10</f>
        <v>0</v>
      </c>
      <c r="AM27" s="235">
        <f>CONFIG!$E74*'Commandes - Calculs auto'!AM10</f>
        <v>0</v>
      </c>
      <c r="AN27" s="235">
        <f>CONFIG!$E74*'Commandes - Calculs auto'!AN10</f>
        <v>0</v>
      </c>
      <c r="AO27" s="235">
        <f>CONFIG!$E74*'Commandes - Calculs auto'!AO10</f>
        <v>0</v>
      </c>
      <c r="AP27" s="235">
        <f>CONFIG!$E74*'Commandes - Calculs auto'!AP10</f>
        <v>0</v>
      </c>
      <c r="AQ27" s="235">
        <f>CONFIG!$E74*'Commandes - Calculs auto'!AQ10</f>
        <v>0</v>
      </c>
      <c r="AR27" s="235">
        <f>CONFIG!$E74*'Commandes - Calculs auto'!AR10</f>
        <v>0</v>
      </c>
      <c r="AS27" s="235">
        <f>CONFIG!$E74*'Commandes - Calculs auto'!AS10</f>
        <v>0</v>
      </c>
      <c r="AT27" s="235">
        <f>CONFIG!$E74*'Commandes - Calculs auto'!AT10</f>
        <v>0</v>
      </c>
      <c r="AU27" s="235">
        <f>CONFIG!$E74*'Commandes - Calculs auto'!AU10</f>
        <v>0</v>
      </c>
      <c r="AV27" s="235">
        <f>CONFIG!$E74*'Commandes - Calculs auto'!AV10</f>
        <v>0</v>
      </c>
      <c r="AW27" s="235">
        <f>CONFIG!$E74*'Commandes - Calculs auto'!AW10</f>
        <v>0</v>
      </c>
      <c r="AX27" s="235">
        <f>CONFIG!$E74*'Commandes - Calculs auto'!AX10</f>
        <v>0</v>
      </c>
      <c r="AY27" s="235">
        <f>CONFIG!$E74*'Commandes - Calculs auto'!AY10</f>
        <v>0</v>
      </c>
      <c r="AZ27" s="235">
        <f>CONFIG!$E74*'Commandes - Calculs auto'!AZ10</f>
        <v>0</v>
      </c>
      <c r="BA27" s="235">
        <f>CONFIG!$E74*'Commandes - Calculs auto'!BA10</f>
        <v>0</v>
      </c>
      <c r="BB27" s="235">
        <f>CONFIG!$E74*'Commandes - Calculs auto'!BB10</f>
        <v>0</v>
      </c>
      <c r="BC27" s="235">
        <f>CONFIG!$E74*'Commandes - Calculs auto'!BC10</f>
        <v>0</v>
      </c>
      <c r="BD27" s="235">
        <f>CONFIG!$E74*'Commandes - Calculs auto'!BD10</f>
        <v>0</v>
      </c>
      <c r="BE27" s="235">
        <f>CONFIG!$E74*'Commandes - Calculs auto'!BE10</f>
        <v>0</v>
      </c>
      <c r="BF27" s="235">
        <f>CONFIG!$E74*'Commandes - Calculs auto'!BF10</f>
        <v>0</v>
      </c>
      <c r="BG27" s="235">
        <f>CONFIG!$E74*'Commandes - Calculs auto'!BG10</f>
        <v>0</v>
      </c>
      <c r="BH27" s="235">
        <f>CONFIG!$E74*'Commandes - Calculs auto'!BH10</f>
        <v>0</v>
      </c>
      <c r="BI27" s="235">
        <f>CONFIG!$E74*'Commandes - Calculs auto'!BI10</f>
        <v>0</v>
      </c>
      <c r="BJ27" s="235">
        <f>CONFIG!$E74*'Commandes - Calculs auto'!BJ10</f>
        <v>0</v>
      </c>
      <c r="BK27" s="235">
        <f>CONFIG!$E74*'Commandes - Calculs auto'!BK10</f>
        <v>0</v>
      </c>
      <c r="BL27" s="96"/>
    </row>
    <row r="28" spans="2:64">
      <c r="B28" s="90"/>
      <c r="C28" s="224" t="str">
        <f>CONFIG!$C$16</f>
        <v>ETC …</v>
      </c>
      <c r="D28" s="235">
        <f>CONFIG!$E75*'Commandes - Calculs auto'!D11</f>
        <v>0</v>
      </c>
      <c r="E28" s="235">
        <f>CONFIG!$E75*'Commandes - Calculs auto'!E11</f>
        <v>0</v>
      </c>
      <c r="F28" s="235">
        <f>CONFIG!$E75*'Commandes - Calculs auto'!F11</f>
        <v>0</v>
      </c>
      <c r="G28" s="235">
        <f>CONFIG!$E75*'Commandes - Calculs auto'!G11</f>
        <v>0</v>
      </c>
      <c r="H28" s="235">
        <f>CONFIG!$E75*'Commandes - Calculs auto'!H11</f>
        <v>0</v>
      </c>
      <c r="I28" s="235">
        <f>CONFIG!$E75*'Commandes - Calculs auto'!I11</f>
        <v>0</v>
      </c>
      <c r="J28" s="235">
        <f>CONFIG!$E75*'Commandes - Calculs auto'!J11</f>
        <v>0</v>
      </c>
      <c r="K28" s="235">
        <f>CONFIG!$E75*'Commandes - Calculs auto'!K11</f>
        <v>0</v>
      </c>
      <c r="L28" s="235">
        <f>CONFIG!$E75*'Commandes - Calculs auto'!L11</f>
        <v>0</v>
      </c>
      <c r="M28" s="235">
        <f>CONFIG!$E75*'Commandes - Calculs auto'!M11</f>
        <v>0</v>
      </c>
      <c r="N28" s="235">
        <f>CONFIG!$E75*'Commandes - Calculs auto'!N11</f>
        <v>0</v>
      </c>
      <c r="O28" s="235">
        <f>CONFIG!$E75*'Commandes - Calculs auto'!O11</f>
        <v>0</v>
      </c>
      <c r="P28" s="235">
        <f>CONFIG!$E75*'Commandes - Calculs auto'!P11</f>
        <v>0</v>
      </c>
      <c r="Q28" s="235">
        <f>CONFIG!$E75*'Commandes - Calculs auto'!Q11</f>
        <v>0</v>
      </c>
      <c r="R28" s="235">
        <f>CONFIG!$E75*'Commandes - Calculs auto'!R11</f>
        <v>0</v>
      </c>
      <c r="S28" s="235">
        <f>CONFIG!$E75*'Commandes - Calculs auto'!S11</f>
        <v>0</v>
      </c>
      <c r="T28" s="235">
        <f>CONFIG!$E75*'Commandes - Calculs auto'!T11</f>
        <v>0</v>
      </c>
      <c r="U28" s="235">
        <f>CONFIG!$E75*'Commandes - Calculs auto'!U11</f>
        <v>0</v>
      </c>
      <c r="V28" s="235">
        <f>CONFIG!$E75*'Commandes - Calculs auto'!V11</f>
        <v>0</v>
      </c>
      <c r="W28" s="235">
        <f>CONFIG!$E75*'Commandes - Calculs auto'!W11</f>
        <v>0</v>
      </c>
      <c r="X28" s="235">
        <f>CONFIG!$E75*'Commandes - Calculs auto'!X11</f>
        <v>0</v>
      </c>
      <c r="Y28" s="235">
        <f>CONFIG!$E75*'Commandes - Calculs auto'!Y11</f>
        <v>0</v>
      </c>
      <c r="Z28" s="235">
        <f>CONFIG!$E75*'Commandes - Calculs auto'!Z11</f>
        <v>0</v>
      </c>
      <c r="AA28" s="235">
        <f>CONFIG!$E75*'Commandes - Calculs auto'!AA11</f>
        <v>0</v>
      </c>
      <c r="AB28" s="235">
        <f>CONFIG!$E75*'Commandes - Calculs auto'!AB11</f>
        <v>0</v>
      </c>
      <c r="AC28" s="235">
        <f>CONFIG!$E75*'Commandes - Calculs auto'!AC11</f>
        <v>0</v>
      </c>
      <c r="AD28" s="235">
        <f>CONFIG!$E75*'Commandes - Calculs auto'!AD11</f>
        <v>0</v>
      </c>
      <c r="AE28" s="235">
        <f>CONFIG!$E75*'Commandes - Calculs auto'!AE11</f>
        <v>0</v>
      </c>
      <c r="AF28" s="235">
        <f>CONFIG!$E75*'Commandes - Calculs auto'!AF11</f>
        <v>0</v>
      </c>
      <c r="AG28" s="235">
        <f>CONFIG!$E75*'Commandes - Calculs auto'!AG11</f>
        <v>0</v>
      </c>
      <c r="AH28" s="235">
        <f>CONFIG!$E75*'Commandes - Calculs auto'!AH11</f>
        <v>0</v>
      </c>
      <c r="AI28" s="235">
        <f>CONFIG!$E75*'Commandes - Calculs auto'!AI11</f>
        <v>0</v>
      </c>
      <c r="AJ28" s="235">
        <f>CONFIG!$E75*'Commandes - Calculs auto'!AJ11</f>
        <v>0</v>
      </c>
      <c r="AK28" s="235">
        <f>CONFIG!$E75*'Commandes - Calculs auto'!AK11</f>
        <v>0</v>
      </c>
      <c r="AL28" s="235">
        <f>CONFIG!$E75*'Commandes - Calculs auto'!AL11</f>
        <v>0</v>
      </c>
      <c r="AM28" s="235">
        <f>CONFIG!$E75*'Commandes - Calculs auto'!AM11</f>
        <v>0</v>
      </c>
      <c r="AN28" s="235">
        <f>CONFIG!$E75*'Commandes - Calculs auto'!AN11</f>
        <v>0</v>
      </c>
      <c r="AO28" s="235">
        <f>CONFIG!$E75*'Commandes - Calculs auto'!AO11</f>
        <v>0</v>
      </c>
      <c r="AP28" s="235">
        <f>CONFIG!$E75*'Commandes - Calculs auto'!AP11</f>
        <v>0</v>
      </c>
      <c r="AQ28" s="235">
        <f>CONFIG!$E75*'Commandes - Calculs auto'!AQ11</f>
        <v>0</v>
      </c>
      <c r="AR28" s="235">
        <f>CONFIG!$E75*'Commandes - Calculs auto'!AR11</f>
        <v>0</v>
      </c>
      <c r="AS28" s="235">
        <f>CONFIG!$E75*'Commandes - Calculs auto'!AS11</f>
        <v>0</v>
      </c>
      <c r="AT28" s="235">
        <f>CONFIG!$E75*'Commandes - Calculs auto'!AT11</f>
        <v>0</v>
      </c>
      <c r="AU28" s="235">
        <f>CONFIG!$E75*'Commandes - Calculs auto'!AU11</f>
        <v>0</v>
      </c>
      <c r="AV28" s="235">
        <f>CONFIG!$E75*'Commandes - Calculs auto'!AV11</f>
        <v>0</v>
      </c>
      <c r="AW28" s="235">
        <f>CONFIG!$E75*'Commandes - Calculs auto'!AW11</f>
        <v>0</v>
      </c>
      <c r="AX28" s="235">
        <f>CONFIG!$E75*'Commandes - Calculs auto'!AX11</f>
        <v>0</v>
      </c>
      <c r="AY28" s="235">
        <f>CONFIG!$E75*'Commandes - Calculs auto'!AY11</f>
        <v>0</v>
      </c>
      <c r="AZ28" s="235">
        <f>CONFIG!$E75*'Commandes - Calculs auto'!AZ11</f>
        <v>0</v>
      </c>
      <c r="BA28" s="235">
        <f>CONFIG!$E75*'Commandes - Calculs auto'!BA11</f>
        <v>0</v>
      </c>
      <c r="BB28" s="235">
        <f>CONFIG!$E75*'Commandes - Calculs auto'!BB11</f>
        <v>0</v>
      </c>
      <c r="BC28" s="235">
        <f>CONFIG!$E75*'Commandes - Calculs auto'!BC11</f>
        <v>0</v>
      </c>
      <c r="BD28" s="235">
        <f>CONFIG!$E75*'Commandes - Calculs auto'!BD11</f>
        <v>0</v>
      </c>
      <c r="BE28" s="235">
        <f>CONFIG!$E75*'Commandes - Calculs auto'!BE11</f>
        <v>0</v>
      </c>
      <c r="BF28" s="235">
        <f>CONFIG!$E75*'Commandes - Calculs auto'!BF11</f>
        <v>0</v>
      </c>
      <c r="BG28" s="235">
        <f>CONFIG!$E75*'Commandes - Calculs auto'!BG11</f>
        <v>0</v>
      </c>
      <c r="BH28" s="235">
        <f>CONFIG!$E75*'Commandes - Calculs auto'!BH11</f>
        <v>0</v>
      </c>
      <c r="BI28" s="235">
        <f>CONFIG!$E75*'Commandes - Calculs auto'!BI11</f>
        <v>0</v>
      </c>
      <c r="BJ28" s="235">
        <f>CONFIG!$E75*'Commandes - Calculs auto'!BJ11</f>
        <v>0</v>
      </c>
      <c r="BK28" s="235">
        <f>CONFIG!$E75*'Commandes - Calculs auto'!BK11</f>
        <v>0</v>
      </c>
      <c r="BL28" s="96"/>
    </row>
    <row r="29" spans="2:64">
      <c r="B29" s="90"/>
      <c r="C29" s="224">
        <f>CONFIG!$C$17</f>
        <v>0</v>
      </c>
      <c r="D29" s="235">
        <f>CONFIG!$E76*'Commandes - Calculs auto'!D12</f>
        <v>0</v>
      </c>
      <c r="E29" s="235">
        <f>CONFIG!$E76*'Commandes - Calculs auto'!E12</f>
        <v>0</v>
      </c>
      <c r="F29" s="235">
        <f>CONFIG!$E76*'Commandes - Calculs auto'!F12</f>
        <v>0</v>
      </c>
      <c r="G29" s="235">
        <f>CONFIG!$E76*'Commandes - Calculs auto'!G12</f>
        <v>0</v>
      </c>
      <c r="H29" s="235">
        <f>CONFIG!$E76*'Commandes - Calculs auto'!H12</f>
        <v>0</v>
      </c>
      <c r="I29" s="235">
        <f>CONFIG!$E76*'Commandes - Calculs auto'!I12</f>
        <v>0</v>
      </c>
      <c r="J29" s="235">
        <f>CONFIG!$E76*'Commandes - Calculs auto'!J12</f>
        <v>0</v>
      </c>
      <c r="K29" s="235">
        <f>CONFIG!$E76*'Commandes - Calculs auto'!K12</f>
        <v>0</v>
      </c>
      <c r="L29" s="235">
        <f>CONFIG!$E76*'Commandes - Calculs auto'!L12</f>
        <v>0</v>
      </c>
      <c r="M29" s="235">
        <f>CONFIG!$E76*'Commandes - Calculs auto'!M12</f>
        <v>0</v>
      </c>
      <c r="N29" s="235">
        <f>CONFIG!$E76*'Commandes - Calculs auto'!N12</f>
        <v>0</v>
      </c>
      <c r="O29" s="235">
        <f>CONFIG!$E76*'Commandes - Calculs auto'!O12</f>
        <v>0</v>
      </c>
      <c r="P29" s="235">
        <f>CONFIG!$E76*'Commandes - Calculs auto'!P12</f>
        <v>0</v>
      </c>
      <c r="Q29" s="235">
        <f>CONFIG!$E76*'Commandes - Calculs auto'!Q12</f>
        <v>0</v>
      </c>
      <c r="R29" s="235">
        <f>CONFIG!$E76*'Commandes - Calculs auto'!R12</f>
        <v>0</v>
      </c>
      <c r="S29" s="235">
        <f>CONFIG!$E76*'Commandes - Calculs auto'!S12</f>
        <v>0</v>
      </c>
      <c r="T29" s="235">
        <f>CONFIG!$E76*'Commandes - Calculs auto'!T12</f>
        <v>0</v>
      </c>
      <c r="U29" s="235">
        <f>CONFIG!$E76*'Commandes - Calculs auto'!U12</f>
        <v>0</v>
      </c>
      <c r="V29" s="235">
        <f>CONFIG!$E76*'Commandes - Calculs auto'!V12</f>
        <v>0</v>
      </c>
      <c r="W29" s="235">
        <f>CONFIG!$E76*'Commandes - Calculs auto'!W12</f>
        <v>0</v>
      </c>
      <c r="X29" s="235">
        <f>CONFIG!$E76*'Commandes - Calculs auto'!X12</f>
        <v>0</v>
      </c>
      <c r="Y29" s="235">
        <f>CONFIG!$E76*'Commandes - Calculs auto'!Y12</f>
        <v>0</v>
      </c>
      <c r="Z29" s="235">
        <f>CONFIG!$E76*'Commandes - Calculs auto'!Z12</f>
        <v>0</v>
      </c>
      <c r="AA29" s="235">
        <f>CONFIG!$E76*'Commandes - Calculs auto'!AA12</f>
        <v>0</v>
      </c>
      <c r="AB29" s="235">
        <f>CONFIG!$E76*'Commandes - Calculs auto'!AB12</f>
        <v>0</v>
      </c>
      <c r="AC29" s="235">
        <f>CONFIG!$E76*'Commandes - Calculs auto'!AC12</f>
        <v>0</v>
      </c>
      <c r="AD29" s="235">
        <f>CONFIG!$E76*'Commandes - Calculs auto'!AD12</f>
        <v>0</v>
      </c>
      <c r="AE29" s="235">
        <f>CONFIG!$E76*'Commandes - Calculs auto'!AE12</f>
        <v>0</v>
      </c>
      <c r="AF29" s="235">
        <f>CONFIG!$E76*'Commandes - Calculs auto'!AF12</f>
        <v>0</v>
      </c>
      <c r="AG29" s="235">
        <f>CONFIG!$E76*'Commandes - Calculs auto'!AG12</f>
        <v>0</v>
      </c>
      <c r="AH29" s="235">
        <f>CONFIG!$E76*'Commandes - Calculs auto'!AH12</f>
        <v>0</v>
      </c>
      <c r="AI29" s="235">
        <f>CONFIG!$E76*'Commandes - Calculs auto'!AI12</f>
        <v>0</v>
      </c>
      <c r="AJ29" s="235">
        <f>CONFIG!$E76*'Commandes - Calculs auto'!AJ12</f>
        <v>0</v>
      </c>
      <c r="AK29" s="235">
        <f>CONFIG!$E76*'Commandes - Calculs auto'!AK12</f>
        <v>0</v>
      </c>
      <c r="AL29" s="235">
        <f>CONFIG!$E76*'Commandes - Calculs auto'!AL12</f>
        <v>0</v>
      </c>
      <c r="AM29" s="235">
        <f>CONFIG!$E76*'Commandes - Calculs auto'!AM12</f>
        <v>0</v>
      </c>
      <c r="AN29" s="235">
        <f>CONFIG!$E76*'Commandes - Calculs auto'!AN12</f>
        <v>0</v>
      </c>
      <c r="AO29" s="235">
        <f>CONFIG!$E76*'Commandes - Calculs auto'!AO12</f>
        <v>0</v>
      </c>
      <c r="AP29" s="235">
        <f>CONFIG!$E76*'Commandes - Calculs auto'!AP12</f>
        <v>0</v>
      </c>
      <c r="AQ29" s="235">
        <f>CONFIG!$E76*'Commandes - Calculs auto'!AQ12</f>
        <v>0</v>
      </c>
      <c r="AR29" s="235">
        <f>CONFIG!$E76*'Commandes - Calculs auto'!AR12</f>
        <v>0</v>
      </c>
      <c r="AS29" s="235">
        <f>CONFIG!$E76*'Commandes - Calculs auto'!AS12</f>
        <v>0</v>
      </c>
      <c r="AT29" s="235">
        <f>CONFIG!$E76*'Commandes - Calculs auto'!AT12</f>
        <v>0</v>
      </c>
      <c r="AU29" s="235">
        <f>CONFIG!$E76*'Commandes - Calculs auto'!AU12</f>
        <v>0</v>
      </c>
      <c r="AV29" s="235">
        <f>CONFIG!$E76*'Commandes - Calculs auto'!AV12</f>
        <v>0</v>
      </c>
      <c r="AW29" s="235">
        <f>CONFIG!$E76*'Commandes - Calculs auto'!AW12</f>
        <v>0</v>
      </c>
      <c r="AX29" s="235">
        <f>CONFIG!$E76*'Commandes - Calculs auto'!AX12</f>
        <v>0</v>
      </c>
      <c r="AY29" s="235">
        <f>CONFIG!$E76*'Commandes - Calculs auto'!AY12</f>
        <v>0</v>
      </c>
      <c r="AZ29" s="235">
        <f>CONFIG!$E76*'Commandes - Calculs auto'!AZ12</f>
        <v>0</v>
      </c>
      <c r="BA29" s="235">
        <f>CONFIG!$E76*'Commandes - Calculs auto'!BA12</f>
        <v>0</v>
      </c>
      <c r="BB29" s="235">
        <f>CONFIG!$E76*'Commandes - Calculs auto'!BB12</f>
        <v>0</v>
      </c>
      <c r="BC29" s="235">
        <f>CONFIG!$E76*'Commandes - Calculs auto'!BC12</f>
        <v>0</v>
      </c>
      <c r="BD29" s="235">
        <f>CONFIG!$E76*'Commandes - Calculs auto'!BD12</f>
        <v>0</v>
      </c>
      <c r="BE29" s="235">
        <f>CONFIG!$E76*'Commandes - Calculs auto'!BE12</f>
        <v>0</v>
      </c>
      <c r="BF29" s="235">
        <f>CONFIG!$E76*'Commandes - Calculs auto'!BF12</f>
        <v>0</v>
      </c>
      <c r="BG29" s="235">
        <f>CONFIG!$E76*'Commandes - Calculs auto'!BG12</f>
        <v>0</v>
      </c>
      <c r="BH29" s="235">
        <f>CONFIG!$E76*'Commandes - Calculs auto'!BH12</f>
        <v>0</v>
      </c>
      <c r="BI29" s="235">
        <f>CONFIG!$E76*'Commandes - Calculs auto'!BI12</f>
        <v>0</v>
      </c>
      <c r="BJ29" s="235">
        <f>CONFIG!$E76*'Commandes - Calculs auto'!BJ12</f>
        <v>0</v>
      </c>
      <c r="BK29" s="235">
        <f>CONFIG!$E76*'Commandes - Calculs auto'!BK12</f>
        <v>0</v>
      </c>
      <c r="BL29" s="96"/>
    </row>
    <row r="30" spans="2:64">
      <c r="B30" s="90"/>
      <c r="C30" s="224">
        <f>CONFIG!$C$18</f>
        <v>0</v>
      </c>
      <c r="D30" s="235">
        <f>CONFIG!$E77*'Commandes - Calculs auto'!D13</f>
        <v>0</v>
      </c>
      <c r="E30" s="235">
        <f>CONFIG!$E77*'Commandes - Calculs auto'!E13</f>
        <v>0</v>
      </c>
      <c r="F30" s="235">
        <f>CONFIG!$E77*'Commandes - Calculs auto'!F13</f>
        <v>0</v>
      </c>
      <c r="G30" s="235">
        <f>CONFIG!$E77*'Commandes - Calculs auto'!G13</f>
        <v>0</v>
      </c>
      <c r="H30" s="235">
        <f>CONFIG!$E77*'Commandes - Calculs auto'!H13</f>
        <v>0</v>
      </c>
      <c r="I30" s="235">
        <f>CONFIG!$E77*'Commandes - Calculs auto'!I13</f>
        <v>0</v>
      </c>
      <c r="J30" s="235">
        <f>CONFIG!$E77*'Commandes - Calculs auto'!J13</f>
        <v>0</v>
      </c>
      <c r="K30" s="235">
        <f>CONFIG!$E77*'Commandes - Calculs auto'!K13</f>
        <v>0</v>
      </c>
      <c r="L30" s="235">
        <f>CONFIG!$E77*'Commandes - Calculs auto'!L13</f>
        <v>0</v>
      </c>
      <c r="M30" s="235">
        <f>CONFIG!$E77*'Commandes - Calculs auto'!M13</f>
        <v>0</v>
      </c>
      <c r="N30" s="235">
        <f>CONFIG!$E77*'Commandes - Calculs auto'!N13</f>
        <v>0</v>
      </c>
      <c r="O30" s="235">
        <f>CONFIG!$E77*'Commandes - Calculs auto'!O13</f>
        <v>0</v>
      </c>
      <c r="P30" s="235">
        <f>CONFIG!$E77*'Commandes - Calculs auto'!P13</f>
        <v>0</v>
      </c>
      <c r="Q30" s="235">
        <f>CONFIG!$E77*'Commandes - Calculs auto'!Q13</f>
        <v>0</v>
      </c>
      <c r="R30" s="235">
        <f>CONFIG!$E77*'Commandes - Calculs auto'!R13</f>
        <v>0</v>
      </c>
      <c r="S30" s="235">
        <f>CONFIG!$E77*'Commandes - Calculs auto'!S13</f>
        <v>0</v>
      </c>
      <c r="T30" s="235">
        <f>CONFIG!$E77*'Commandes - Calculs auto'!T13</f>
        <v>0</v>
      </c>
      <c r="U30" s="235">
        <f>CONFIG!$E77*'Commandes - Calculs auto'!U13</f>
        <v>0</v>
      </c>
      <c r="V30" s="235">
        <f>CONFIG!$E77*'Commandes - Calculs auto'!V13</f>
        <v>0</v>
      </c>
      <c r="W30" s="235">
        <f>CONFIG!$E77*'Commandes - Calculs auto'!W13</f>
        <v>0</v>
      </c>
      <c r="X30" s="235">
        <f>CONFIG!$E77*'Commandes - Calculs auto'!X13</f>
        <v>0</v>
      </c>
      <c r="Y30" s="235">
        <f>CONFIG!$E77*'Commandes - Calculs auto'!Y13</f>
        <v>0</v>
      </c>
      <c r="Z30" s="235">
        <f>CONFIG!$E77*'Commandes - Calculs auto'!Z13</f>
        <v>0</v>
      </c>
      <c r="AA30" s="235">
        <f>CONFIG!$E77*'Commandes - Calculs auto'!AA13</f>
        <v>0</v>
      </c>
      <c r="AB30" s="235">
        <f>CONFIG!$E77*'Commandes - Calculs auto'!AB13</f>
        <v>0</v>
      </c>
      <c r="AC30" s="235">
        <f>CONFIG!$E77*'Commandes - Calculs auto'!AC13</f>
        <v>0</v>
      </c>
      <c r="AD30" s="235">
        <f>CONFIG!$E77*'Commandes - Calculs auto'!AD13</f>
        <v>0</v>
      </c>
      <c r="AE30" s="235">
        <f>CONFIG!$E77*'Commandes - Calculs auto'!AE13</f>
        <v>0</v>
      </c>
      <c r="AF30" s="235">
        <f>CONFIG!$E77*'Commandes - Calculs auto'!AF13</f>
        <v>0</v>
      </c>
      <c r="AG30" s="235">
        <f>CONFIG!$E77*'Commandes - Calculs auto'!AG13</f>
        <v>0</v>
      </c>
      <c r="AH30" s="235">
        <f>CONFIG!$E77*'Commandes - Calculs auto'!AH13</f>
        <v>0</v>
      </c>
      <c r="AI30" s="235">
        <f>CONFIG!$E77*'Commandes - Calculs auto'!AI13</f>
        <v>0</v>
      </c>
      <c r="AJ30" s="235">
        <f>CONFIG!$E77*'Commandes - Calculs auto'!AJ13</f>
        <v>0</v>
      </c>
      <c r="AK30" s="235">
        <f>CONFIG!$E77*'Commandes - Calculs auto'!AK13</f>
        <v>0</v>
      </c>
      <c r="AL30" s="235">
        <f>CONFIG!$E77*'Commandes - Calculs auto'!AL13</f>
        <v>0</v>
      </c>
      <c r="AM30" s="235">
        <f>CONFIG!$E77*'Commandes - Calculs auto'!AM13</f>
        <v>0</v>
      </c>
      <c r="AN30" s="235">
        <f>CONFIG!$E77*'Commandes - Calculs auto'!AN13</f>
        <v>0</v>
      </c>
      <c r="AO30" s="235">
        <f>CONFIG!$E77*'Commandes - Calculs auto'!AO13</f>
        <v>0</v>
      </c>
      <c r="AP30" s="235">
        <f>CONFIG!$E77*'Commandes - Calculs auto'!AP13</f>
        <v>0</v>
      </c>
      <c r="AQ30" s="235">
        <f>CONFIG!$E77*'Commandes - Calculs auto'!AQ13</f>
        <v>0</v>
      </c>
      <c r="AR30" s="235">
        <f>CONFIG!$E77*'Commandes - Calculs auto'!AR13</f>
        <v>0</v>
      </c>
      <c r="AS30" s="235">
        <f>CONFIG!$E77*'Commandes - Calculs auto'!AS13</f>
        <v>0</v>
      </c>
      <c r="AT30" s="235">
        <f>CONFIG!$E77*'Commandes - Calculs auto'!AT13</f>
        <v>0</v>
      </c>
      <c r="AU30" s="235">
        <f>CONFIG!$E77*'Commandes - Calculs auto'!AU13</f>
        <v>0</v>
      </c>
      <c r="AV30" s="235">
        <f>CONFIG!$E77*'Commandes - Calculs auto'!AV13</f>
        <v>0</v>
      </c>
      <c r="AW30" s="235">
        <f>CONFIG!$E77*'Commandes - Calculs auto'!AW13</f>
        <v>0</v>
      </c>
      <c r="AX30" s="235">
        <f>CONFIG!$E77*'Commandes - Calculs auto'!AX13</f>
        <v>0</v>
      </c>
      <c r="AY30" s="235">
        <f>CONFIG!$E77*'Commandes - Calculs auto'!AY13</f>
        <v>0</v>
      </c>
      <c r="AZ30" s="235">
        <f>CONFIG!$E77*'Commandes - Calculs auto'!AZ13</f>
        <v>0</v>
      </c>
      <c r="BA30" s="235">
        <f>CONFIG!$E77*'Commandes - Calculs auto'!BA13</f>
        <v>0</v>
      </c>
      <c r="BB30" s="235">
        <f>CONFIG!$E77*'Commandes - Calculs auto'!BB13</f>
        <v>0</v>
      </c>
      <c r="BC30" s="235">
        <f>CONFIG!$E77*'Commandes - Calculs auto'!BC13</f>
        <v>0</v>
      </c>
      <c r="BD30" s="235">
        <f>CONFIG!$E77*'Commandes - Calculs auto'!BD13</f>
        <v>0</v>
      </c>
      <c r="BE30" s="235">
        <f>CONFIG!$E77*'Commandes - Calculs auto'!BE13</f>
        <v>0</v>
      </c>
      <c r="BF30" s="235">
        <f>CONFIG!$E77*'Commandes - Calculs auto'!BF13</f>
        <v>0</v>
      </c>
      <c r="BG30" s="235">
        <f>CONFIG!$E77*'Commandes - Calculs auto'!BG13</f>
        <v>0</v>
      </c>
      <c r="BH30" s="235">
        <f>CONFIG!$E77*'Commandes - Calculs auto'!BH13</f>
        <v>0</v>
      </c>
      <c r="BI30" s="235">
        <f>CONFIG!$E77*'Commandes - Calculs auto'!BI13</f>
        <v>0</v>
      </c>
      <c r="BJ30" s="235">
        <f>CONFIG!$E77*'Commandes - Calculs auto'!BJ13</f>
        <v>0</v>
      </c>
      <c r="BK30" s="235">
        <f>CONFIG!$E77*'Commandes - Calculs auto'!BK13</f>
        <v>0</v>
      </c>
      <c r="BL30" s="96"/>
    </row>
    <row r="31" spans="2:64">
      <c r="B31" s="90"/>
      <c r="C31" s="224">
        <f>CONFIG!$C$19</f>
        <v>0</v>
      </c>
      <c r="D31" s="235">
        <f>CONFIG!$E78*'Commandes - Calculs auto'!D14</f>
        <v>0</v>
      </c>
      <c r="E31" s="235">
        <f>CONFIG!$E78*'Commandes - Calculs auto'!E14</f>
        <v>0</v>
      </c>
      <c r="F31" s="235">
        <f>CONFIG!$E78*'Commandes - Calculs auto'!F14</f>
        <v>0</v>
      </c>
      <c r="G31" s="235">
        <f>CONFIG!$E78*'Commandes - Calculs auto'!G14</f>
        <v>0</v>
      </c>
      <c r="H31" s="235">
        <f>CONFIG!$E78*'Commandes - Calculs auto'!H14</f>
        <v>0</v>
      </c>
      <c r="I31" s="235">
        <f>CONFIG!$E78*'Commandes - Calculs auto'!I14</f>
        <v>0</v>
      </c>
      <c r="J31" s="235">
        <f>CONFIG!$E78*'Commandes - Calculs auto'!J14</f>
        <v>0</v>
      </c>
      <c r="K31" s="235">
        <f>CONFIG!$E78*'Commandes - Calculs auto'!K14</f>
        <v>0</v>
      </c>
      <c r="L31" s="235">
        <f>CONFIG!$E78*'Commandes - Calculs auto'!L14</f>
        <v>0</v>
      </c>
      <c r="M31" s="235">
        <f>CONFIG!$E78*'Commandes - Calculs auto'!M14</f>
        <v>0</v>
      </c>
      <c r="N31" s="235">
        <f>CONFIG!$E78*'Commandes - Calculs auto'!N14</f>
        <v>0</v>
      </c>
      <c r="O31" s="235">
        <f>CONFIG!$E78*'Commandes - Calculs auto'!O14</f>
        <v>0</v>
      </c>
      <c r="P31" s="235">
        <f>CONFIG!$E78*'Commandes - Calculs auto'!P14</f>
        <v>0</v>
      </c>
      <c r="Q31" s="235">
        <f>CONFIG!$E78*'Commandes - Calculs auto'!Q14</f>
        <v>0</v>
      </c>
      <c r="R31" s="235">
        <f>CONFIG!$E78*'Commandes - Calculs auto'!R14</f>
        <v>0</v>
      </c>
      <c r="S31" s="235">
        <f>CONFIG!$E78*'Commandes - Calculs auto'!S14</f>
        <v>0</v>
      </c>
      <c r="T31" s="235">
        <f>CONFIG!$E78*'Commandes - Calculs auto'!T14</f>
        <v>0</v>
      </c>
      <c r="U31" s="235">
        <f>CONFIG!$E78*'Commandes - Calculs auto'!U14</f>
        <v>0</v>
      </c>
      <c r="V31" s="235">
        <f>CONFIG!$E78*'Commandes - Calculs auto'!V14</f>
        <v>0</v>
      </c>
      <c r="W31" s="235">
        <f>CONFIG!$E78*'Commandes - Calculs auto'!W14</f>
        <v>0</v>
      </c>
      <c r="X31" s="235">
        <f>CONFIG!$E78*'Commandes - Calculs auto'!X14</f>
        <v>0</v>
      </c>
      <c r="Y31" s="235">
        <f>CONFIG!$E78*'Commandes - Calculs auto'!Y14</f>
        <v>0</v>
      </c>
      <c r="Z31" s="235">
        <f>CONFIG!$E78*'Commandes - Calculs auto'!Z14</f>
        <v>0</v>
      </c>
      <c r="AA31" s="235">
        <f>CONFIG!$E78*'Commandes - Calculs auto'!AA14</f>
        <v>0</v>
      </c>
      <c r="AB31" s="235">
        <f>CONFIG!$E78*'Commandes - Calculs auto'!AB14</f>
        <v>0</v>
      </c>
      <c r="AC31" s="235">
        <f>CONFIG!$E78*'Commandes - Calculs auto'!AC14</f>
        <v>0</v>
      </c>
      <c r="AD31" s="235">
        <f>CONFIG!$E78*'Commandes - Calculs auto'!AD14</f>
        <v>0</v>
      </c>
      <c r="AE31" s="235">
        <f>CONFIG!$E78*'Commandes - Calculs auto'!AE14</f>
        <v>0</v>
      </c>
      <c r="AF31" s="235">
        <f>CONFIG!$E78*'Commandes - Calculs auto'!AF14</f>
        <v>0</v>
      </c>
      <c r="AG31" s="235">
        <f>CONFIG!$E78*'Commandes - Calculs auto'!AG14</f>
        <v>0</v>
      </c>
      <c r="AH31" s="235">
        <f>CONFIG!$E78*'Commandes - Calculs auto'!AH14</f>
        <v>0</v>
      </c>
      <c r="AI31" s="235">
        <f>CONFIG!$E78*'Commandes - Calculs auto'!AI14</f>
        <v>0</v>
      </c>
      <c r="AJ31" s="235">
        <f>CONFIG!$E78*'Commandes - Calculs auto'!AJ14</f>
        <v>0</v>
      </c>
      <c r="AK31" s="235">
        <f>CONFIG!$E78*'Commandes - Calculs auto'!AK14</f>
        <v>0</v>
      </c>
      <c r="AL31" s="235">
        <f>CONFIG!$E78*'Commandes - Calculs auto'!AL14</f>
        <v>0</v>
      </c>
      <c r="AM31" s="235">
        <f>CONFIG!$E78*'Commandes - Calculs auto'!AM14</f>
        <v>0</v>
      </c>
      <c r="AN31" s="235">
        <f>CONFIG!$E78*'Commandes - Calculs auto'!AN14</f>
        <v>0</v>
      </c>
      <c r="AO31" s="235">
        <f>CONFIG!$E78*'Commandes - Calculs auto'!AO14</f>
        <v>0</v>
      </c>
      <c r="AP31" s="235">
        <f>CONFIG!$E78*'Commandes - Calculs auto'!AP14</f>
        <v>0</v>
      </c>
      <c r="AQ31" s="235">
        <f>CONFIG!$E78*'Commandes - Calculs auto'!AQ14</f>
        <v>0</v>
      </c>
      <c r="AR31" s="235">
        <f>CONFIG!$E78*'Commandes - Calculs auto'!AR14</f>
        <v>0</v>
      </c>
      <c r="AS31" s="235">
        <f>CONFIG!$E78*'Commandes - Calculs auto'!AS14</f>
        <v>0</v>
      </c>
      <c r="AT31" s="235">
        <f>CONFIG!$E78*'Commandes - Calculs auto'!AT14</f>
        <v>0</v>
      </c>
      <c r="AU31" s="235">
        <f>CONFIG!$E78*'Commandes - Calculs auto'!AU14</f>
        <v>0</v>
      </c>
      <c r="AV31" s="235">
        <f>CONFIG!$E78*'Commandes - Calculs auto'!AV14</f>
        <v>0</v>
      </c>
      <c r="AW31" s="235">
        <f>CONFIG!$E78*'Commandes - Calculs auto'!AW14</f>
        <v>0</v>
      </c>
      <c r="AX31" s="235">
        <f>CONFIG!$E78*'Commandes - Calculs auto'!AX14</f>
        <v>0</v>
      </c>
      <c r="AY31" s="235">
        <f>CONFIG!$E78*'Commandes - Calculs auto'!AY14</f>
        <v>0</v>
      </c>
      <c r="AZ31" s="235">
        <f>CONFIG!$E78*'Commandes - Calculs auto'!AZ14</f>
        <v>0</v>
      </c>
      <c r="BA31" s="235">
        <f>CONFIG!$E78*'Commandes - Calculs auto'!BA14</f>
        <v>0</v>
      </c>
      <c r="BB31" s="235">
        <f>CONFIG!$E78*'Commandes - Calculs auto'!BB14</f>
        <v>0</v>
      </c>
      <c r="BC31" s="235">
        <f>CONFIG!$E78*'Commandes - Calculs auto'!BC14</f>
        <v>0</v>
      </c>
      <c r="BD31" s="235">
        <f>CONFIG!$E78*'Commandes - Calculs auto'!BD14</f>
        <v>0</v>
      </c>
      <c r="BE31" s="235">
        <f>CONFIG!$E78*'Commandes - Calculs auto'!BE14</f>
        <v>0</v>
      </c>
      <c r="BF31" s="235">
        <f>CONFIG!$E78*'Commandes - Calculs auto'!BF14</f>
        <v>0</v>
      </c>
      <c r="BG31" s="235">
        <f>CONFIG!$E78*'Commandes - Calculs auto'!BG14</f>
        <v>0</v>
      </c>
      <c r="BH31" s="235">
        <f>CONFIG!$E78*'Commandes - Calculs auto'!BH14</f>
        <v>0</v>
      </c>
      <c r="BI31" s="235">
        <f>CONFIG!$E78*'Commandes - Calculs auto'!BI14</f>
        <v>0</v>
      </c>
      <c r="BJ31" s="235">
        <f>CONFIG!$E78*'Commandes - Calculs auto'!BJ14</f>
        <v>0</v>
      </c>
      <c r="BK31" s="235">
        <f>CONFIG!$E78*'Commandes - Calculs auto'!BK14</f>
        <v>0</v>
      </c>
      <c r="BL31" s="96"/>
    </row>
    <row r="32" spans="2:64">
      <c r="B32" s="90"/>
      <c r="C32" s="224">
        <f>CONFIG!$C$20</f>
        <v>0</v>
      </c>
      <c r="D32" s="235">
        <f>CONFIG!$E79*'Commandes - Calculs auto'!D15</f>
        <v>0</v>
      </c>
      <c r="E32" s="235">
        <f>CONFIG!$E79*'Commandes - Calculs auto'!E15</f>
        <v>0</v>
      </c>
      <c r="F32" s="235">
        <f>CONFIG!$E79*'Commandes - Calculs auto'!F15</f>
        <v>0</v>
      </c>
      <c r="G32" s="235">
        <f>CONFIG!$E79*'Commandes - Calculs auto'!G15</f>
        <v>0</v>
      </c>
      <c r="H32" s="235">
        <f>CONFIG!$E79*'Commandes - Calculs auto'!H15</f>
        <v>0</v>
      </c>
      <c r="I32" s="235">
        <f>CONFIG!$E79*'Commandes - Calculs auto'!I15</f>
        <v>0</v>
      </c>
      <c r="J32" s="235">
        <f>CONFIG!$E79*'Commandes - Calculs auto'!J15</f>
        <v>0</v>
      </c>
      <c r="K32" s="235">
        <f>CONFIG!$E79*'Commandes - Calculs auto'!K15</f>
        <v>0</v>
      </c>
      <c r="L32" s="235">
        <f>CONFIG!$E79*'Commandes - Calculs auto'!L15</f>
        <v>0</v>
      </c>
      <c r="M32" s="235">
        <f>CONFIG!$E79*'Commandes - Calculs auto'!M15</f>
        <v>0</v>
      </c>
      <c r="N32" s="235">
        <f>CONFIG!$E79*'Commandes - Calculs auto'!N15</f>
        <v>0</v>
      </c>
      <c r="O32" s="235">
        <f>CONFIG!$E79*'Commandes - Calculs auto'!O15</f>
        <v>0</v>
      </c>
      <c r="P32" s="235">
        <f>CONFIG!$E79*'Commandes - Calculs auto'!P15</f>
        <v>0</v>
      </c>
      <c r="Q32" s="235">
        <f>CONFIG!$E79*'Commandes - Calculs auto'!Q15</f>
        <v>0</v>
      </c>
      <c r="R32" s="235">
        <f>CONFIG!$E79*'Commandes - Calculs auto'!R15</f>
        <v>0</v>
      </c>
      <c r="S32" s="235">
        <f>CONFIG!$E79*'Commandes - Calculs auto'!S15</f>
        <v>0</v>
      </c>
      <c r="T32" s="235">
        <f>CONFIG!$E79*'Commandes - Calculs auto'!T15</f>
        <v>0</v>
      </c>
      <c r="U32" s="235">
        <f>CONFIG!$E79*'Commandes - Calculs auto'!U15</f>
        <v>0</v>
      </c>
      <c r="V32" s="235">
        <f>CONFIG!$E79*'Commandes - Calculs auto'!V15</f>
        <v>0</v>
      </c>
      <c r="W32" s="235">
        <f>CONFIG!$E79*'Commandes - Calculs auto'!W15</f>
        <v>0</v>
      </c>
      <c r="X32" s="235">
        <f>CONFIG!$E79*'Commandes - Calculs auto'!X15</f>
        <v>0</v>
      </c>
      <c r="Y32" s="235">
        <f>CONFIG!$E79*'Commandes - Calculs auto'!Y15</f>
        <v>0</v>
      </c>
      <c r="Z32" s="235">
        <f>CONFIG!$E79*'Commandes - Calculs auto'!Z15</f>
        <v>0</v>
      </c>
      <c r="AA32" s="235">
        <f>CONFIG!$E79*'Commandes - Calculs auto'!AA15</f>
        <v>0</v>
      </c>
      <c r="AB32" s="235">
        <f>CONFIG!$E79*'Commandes - Calculs auto'!AB15</f>
        <v>0</v>
      </c>
      <c r="AC32" s="235">
        <f>CONFIG!$E79*'Commandes - Calculs auto'!AC15</f>
        <v>0</v>
      </c>
      <c r="AD32" s="235">
        <f>CONFIG!$E79*'Commandes - Calculs auto'!AD15</f>
        <v>0</v>
      </c>
      <c r="AE32" s="235">
        <f>CONFIG!$E79*'Commandes - Calculs auto'!AE15</f>
        <v>0</v>
      </c>
      <c r="AF32" s="235">
        <f>CONFIG!$E79*'Commandes - Calculs auto'!AF15</f>
        <v>0</v>
      </c>
      <c r="AG32" s="235">
        <f>CONFIG!$E79*'Commandes - Calculs auto'!AG15</f>
        <v>0</v>
      </c>
      <c r="AH32" s="235">
        <f>CONFIG!$E79*'Commandes - Calculs auto'!AH15</f>
        <v>0</v>
      </c>
      <c r="AI32" s="235">
        <f>CONFIG!$E79*'Commandes - Calculs auto'!AI15</f>
        <v>0</v>
      </c>
      <c r="AJ32" s="235">
        <f>CONFIG!$E79*'Commandes - Calculs auto'!AJ15</f>
        <v>0</v>
      </c>
      <c r="AK32" s="235">
        <f>CONFIG!$E79*'Commandes - Calculs auto'!AK15</f>
        <v>0</v>
      </c>
      <c r="AL32" s="235">
        <f>CONFIG!$E79*'Commandes - Calculs auto'!AL15</f>
        <v>0</v>
      </c>
      <c r="AM32" s="235">
        <f>CONFIG!$E79*'Commandes - Calculs auto'!AM15</f>
        <v>0</v>
      </c>
      <c r="AN32" s="235">
        <f>CONFIG!$E79*'Commandes - Calculs auto'!AN15</f>
        <v>0</v>
      </c>
      <c r="AO32" s="235">
        <f>CONFIG!$E79*'Commandes - Calculs auto'!AO15</f>
        <v>0</v>
      </c>
      <c r="AP32" s="235">
        <f>CONFIG!$E79*'Commandes - Calculs auto'!AP15</f>
        <v>0</v>
      </c>
      <c r="AQ32" s="235">
        <f>CONFIG!$E79*'Commandes - Calculs auto'!AQ15</f>
        <v>0</v>
      </c>
      <c r="AR32" s="235">
        <f>CONFIG!$E79*'Commandes - Calculs auto'!AR15</f>
        <v>0</v>
      </c>
      <c r="AS32" s="235">
        <f>CONFIG!$E79*'Commandes - Calculs auto'!AS15</f>
        <v>0</v>
      </c>
      <c r="AT32" s="235">
        <f>CONFIG!$E79*'Commandes - Calculs auto'!AT15</f>
        <v>0</v>
      </c>
      <c r="AU32" s="235">
        <f>CONFIG!$E79*'Commandes - Calculs auto'!AU15</f>
        <v>0</v>
      </c>
      <c r="AV32" s="235">
        <f>CONFIG!$E79*'Commandes - Calculs auto'!AV15</f>
        <v>0</v>
      </c>
      <c r="AW32" s="235">
        <f>CONFIG!$E79*'Commandes - Calculs auto'!AW15</f>
        <v>0</v>
      </c>
      <c r="AX32" s="235">
        <f>CONFIG!$E79*'Commandes - Calculs auto'!AX15</f>
        <v>0</v>
      </c>
      <c r="AY32" s="235">
        <f>CONFIG!$E79*'Commandes - Calculs auto'!AY15</f>
        <v>0</v>
      </c>
      <c r="AZ32" s="235">
        <f>CONFIG!$E79*'Commandes - Calculs auto'!AZ15</f>
        <v>0</v>
      </c>
      <c r="BA32" s="235">
        <f>CONFIG!$E79*'Commandes - Calculs auto'!BA15</f>
        <v>0</v>
      </c>
      <c r="BB32" s="235">
        <f>CONFIG!$E79*'Commandes - Calculs auto'!BB15</f>
        <v>0</v>
      </c>
      <c r="BC32" s="235">
        <f>CONFIG!$E79*'Commandes - Calculs auto'!BC15</f>
        <v>0</v>
      </c>
      <c r="BD32" s="235">
        <f>CONFIG!$E79*'Commandes - Calculs auto'!BD15</f>
        <v>0</v>
      </c>
      <c r="BE32" s="235">
        <f>CONFIG!$E79*'Commandes - Calculs auto'!BE15</f>
        <v>0</v>
      </c>
      <c r="BF32" s="235">
        <f>CONFIG!$E79*'Commandes - Calculs auto'!BF15</f>
        <v>0</v>
      </c>
      <c r="BG32" s="235">
        <f>CONFIG!$E79*'Commandes - Calculs auto'!BG15</f>
        <v>0</v>
      </c>
      <c r="BH32" s="235">
        <f>CONFIG!$E79*'Commandes - Calculs auto'!BH15</f>
        <v>0</v>
      </c>
      <c r="BI32" s="235">
        <f>CONFIG!$E79*'Commandes - Calculs auto'!BI15</f>
        <v>0</v>
      </c>
      <c r="BJ32" s="235">
        <f>CONFIG!$E79*'Commandes - Calculs auto'!BJ15</f>
        <v>0</v>
      </c>
      <c r="BK32" s="235">
        <f>CONFIG!$E79*'Commandes - Calculs auto'!BK15</f>
        <v>0</v>
      </c>
      <c r="BL32" s="96"/>
    </row>
    <row r="33" spans="2:64">
      <c r="B33" s="90"/>
      <c r="C33" s="224">
        <f>CONFIG!$C$21</f>
        <v>0</v>
      </c>
      <c r="D33" s="235">
        <f>CONFIG!$E80*'Commandes - Calculs auto'!D16</f>
        <v>0</v>
      </c>
      <c r="E33" s="235">
        <f>CONFIG!$E80*'Commandes - Calculs auto'!E16</f>
        <v>0</v>
      </c>
      <c r="F33" s="235">
        <f>CONFIG!$E80*'Commandes - Calculs auto'!F16</f>
        <v>0</v>
      </c>
      <c r="G33" s="235">
        <f>CONFIG!$E80*'Commandes - Calculs auto'!G16</f>
        <v>0</v>
      </c>
      <c r="H33" s="235">
        <f>CONFIG!$E80*'Commandes - Calculs auto'!H16</f>
        <v>0</v>
      </c>
      <c r="I33" s="235">
        <f>CONFIG!$E80*'Commandes - Calculs auto'!I16</f>
        <v>0</v>
      </c>
      <c r="J33" s="235">
        <f>CONFIG!$E80*'Commandes - Calculs auto'!J16</f>
        <v>0</v>
      </c>
      <c r="K33" s="235">
        <f>CONFIG!$E80*'Commandes - Calculs auto'!K16</f>
        <v>0</v>
      </c>
      <c r="L33" s="235">
        <f>CONFIG!$E80*'Commandes - Calculs auto'!L16</f>
        <v>0</v>
      </c>
      <c r="M33" s="235">
        <f>CONFIG!$E80*'Commandes - Calculs auto'!M16</f>
        <v>0</v>
      </c>
      <c r="N33" s="235">
        <f>CONFIG!$E80*'Commandes - Calculs auto'!N16</f>
        <v>0</v>
      </c>
      <c r="O33" s="235">
        <f>CONFIG!$E80*'Commandes - Calculs auto'!O16</f>
        <v>0</v>
      </c>
      <c r="P33" s="235">
        <f>CONFIG!$E80*'Commandes - Calculs auto'!P16</f>
        <v>0</v>
      </c>
      <c r="Q33" s="235">
        <f>CONFIG!$E80*'Commandes - Calculs auto'!Q16</f>
        <v>0</v>
      </c>
      <c r="R33" s="235">
        <f>CONFIG!$E80*'Commandes - Calculs auto'!R16</f>
        <v>0</v>
      </c>
      <c r="S33" s="235">
        <f>CONFIG!$E80*'Commandes - Calculs auto'!S16</f>
        <v>0</v>
      </c>
      <c r="T33" s="235">
        <f>CONFIG!$E80*'Commandes - Calculs auto'!T16</f>
        <v>0</v>
      </c>
      <c r="U33" s="235">
        <f>CONFIG!$E80*'Commandes - Calculs auto'!U16</f>
        <v>0</v>
      </c>
      <c r="V33" s="235">
        <f>CONFIG!$E80*'Commandes - Calculs auto'!V16</f>
        <v>0</v>
      </c>
      <c r="W33" s="235">
        <f>CONFIG!$E80*'Commandes - Calculs auto'!W16</f>
        <v>0</v>
      </c>
      <c r="X33" s="235">
        <f>CONFIG!$E80*'Commandes - Calculs auto'!X16</f>
        <v>0</v>
      </c>
      <c r="Y33" s="235">
        <f>CONFIG!$E80*'Commandes - Calculs auto'!Y16</f>
        <v>0</v>
      </c>
      <c r="Z33" s="235">
        <f>CONFIG!$E80*'Commandes - Calculs auto'!Z16</f>
        <v>0</v>
      </c>
      <c r="AA33" s="235">
        <f>CONFIG!$E80*'Commandes - Calculs auto'!AA16</f>
        <v>0</v>
      </c>
      <c r="AB33" s="235">
        <f>CONFIG!$E80*'Commandes - Calculs auto'!AB16</f>
        <v>0</v>
      </c>
      <c r="AC33" s="235">
        <f>CONFIG!$E80*'Commandes - Calculs auto'!AC16</f>
        <v>0</v>
      </c>
      <c r="AD33" s="235">
        <f>CONFIG!$E80*'Commandes - Calculs auto'!AD16</f>
        <v>0</v>
      </c>
      <c r="AE33" s="235">
        <f>CONFIG!$E80*'Commandes - Calculs auto'!AE16</f>
        <v>0</v>
      </c>
      <c r="AF33" s="235">
        <f>CONFIG!$E80*'Commandes - Calculs auto'!AF16</f>
        <v>0</v>
      </c>
      <c r="AG33" s="235">
        <f>CONFIG!$E80*'Commandes - Calculs auto'!AG16</f>
        <v>0</v>
      </c>
      <c r="AH33" s="235">
        <f>CONFIG!$E80*'Commandes - Calculs auto'!AH16</f>
        <v>0</v>
      </c>
      <c r="AI33" s="235">
        <f>CONFIG!$E80*'Commandes - Calculs auto'!AI16</f>
        <v>0</v>
      </c>
      <c r="AJ33" s="235">
        <f>CONFIG!$E80*'Commandes - Calculs auto'!AJ16</f>
        <v>0</v>
      </c>
      <c r="AK33" s="235">
        <f>CONFIG!$E80*'Commandes - Calculs auto'!AK16</f>
        <v>0</v>
      </c>
      <c r="AL33" s="235">
        <f>CONFIG!$E80*'Commandes - Calculs auto'!AL16</f>
        <v>0</v>
      </c>
      <c r="AM33" s="235">
        <f>CONFIG!$E80*'Commandes - Calculs auto'!AM16</f>
        <v>0</v>
      </c>
      <c r="AN33" s="235">
        <f>CONFIG!$E80*'Commandes - Calculs auto'!AN16</f>
        <v>0</v>
      </c>
      <c r="AO33" s="235">
        <f>CONFIG!$E80*'Commandes - Calculs auto'!AO16</f>
        <v>0</v>
      </c>
      <c r="AP33" s="235">
        <f>CONFIG!$E80*'Commandes - Calculs auto'!AP16</f>
        <v>0</v>
      </c>
      <c r="AQ33" s="235">
        <f>CONFIG!$E80*'Commandes - Calculs auto'!AQ16</f>
        <v>0</v>
      </c>
      <c r="AR33" s="235">
        <f>CONFIG!$E80*'Commandes - Calculs auto'!AR16</f>
        <v>0</v>
      </c>
      <c r="AS33" s="235">
        <f>CONFIG!$E80*'Commandes - Calculs auto'!AS16</f>
        <v>0</v>
      </c>
      <c r="AT33" s="235">
        <f>CONFIG!$E80*'Commandes - Calculs auto'!AT16</f>
        <v>0</v>
      </c>
      <c r="AU33" s="235">
        <f>CONFIG!$E80*'Commandes - Calculs auto'!AU16</f>
        <v>0</v>
      </c>
      <c r="AV33" s="235">
        <f>CONFIG!$E80*'Commandes - Calculs auto'!AV16</f>
        <v>0</v>
      </c>
      <c r="AW33" s="235">
        <f>CONFIG!$E80*'Commandes - Calculs auto'!AW16</f>
        <v>0</v>
      </c>
      <c r="AX33" s="235">
        <f>CONFIG!$E80*'Commandes - Calculs auto'!AX16</f>
        <v>0</v>
      </c>
      <c r="AY33" s="235">
        <f>CONFIG!$E80*'Commandes - Calculs auto'!AY16</f>
        <v>0</v>
      </c>
      <c r="AZ33" s="235">
        <f>CONFIG!$E80*'Commandes - Calculs auto'!AZ16</f>
        <v>0</v>
      </c>
      <c r="BA33" s="235">
        <f>CONFIG!$E80*'Commandes - Calculs auto'!BA16</f>
        <v>0</v>
      </c>
      <c r="BB33" s="235">
        <f>CONFIG!$E80*'Commandes - Calculs auto'!BB16</f>
        <v>0</v>
      </c>
      <c r="BC33" s="235">
        <f>CONFIG!$E80*'Commandes - Calculs auto'!BC16</f>
        <v>0</v>
      </c>
      <c r="BD33" s="235">
        <f>CONFIG!$E80*'Commandes - Calculs auto'!BD16</f>
        <v>0</v>
      </c>
      <c r="BE33" s="235">
        <f>CONFIG!$E80*'Commandes - Calculs auto'!BE16</f>
        <v>0</v>
      </c>
      <c r="BF33" s="235">
        <f>CONFIG!$E80*'Commandes - Calculs auto'!BF16</f>
        <v>0</v>
      </c>
      <c r="BG33" s="235">
        <f>CONFIG!$E80*'Commandes - Calculs auto'!BG16</f>
        <v>0</v>
      </c>
      <c r="BH33" s="235">
        <f>CONFIG!$E80*'Commandes - Calculs auto'!BH16</f>
        <v>0</v>
      </c>
      <c r="BI33" s="235">
        <f>CONFIG!$E80*'Commandes - Calculs auto'!BI16</f>
        <v>0</v>
      </c>
      <c r="BJ33" s="235">
        <f>CONFIG!$E80*'Commandes - Calculs auto'!BJ16</f>
        <v>0</v>
      </c>
      <c r="BK33" s="235">
        <f>CONFIG!$E80*'Commandes - Calculs auto'!BK16</f>
        <v>0</v>
      </c>
      <c r="BL33" s="96"/>
    </row>
    <row r="34" spans="2:64">
      <c r="B34" s="90"/>
      <c r="C34" s="149"/>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6"/>
    </row>
    <row r="35" spans="2:64">
      <c r="B35" s="90"/>
      <c r="C35" s="58" t="s">
        <v>19</v>
      </c>
      <c r="D35" s="19">
        <f>SUM(D26:D33)</f>
        <v>0</v>
      </c>
      <c r="E35" s="19">
        <f t="shared" ref="E35:BK35" si="2">SUM(E26:E33)</f>
        <v>0</v>
      </c>
      <c r="F35" s="19">
        <f t="shared" si="2"/>
        <v>0</v>
      </c>
      <c r="G35" s="19">
        <f t="shared" si="2"/>
        <v>0</v>
      </c>
      <c r="H35" s="19">
        <f t="shared" si="2"/>
        <v>0</v>
      </c>
      <c r="I35" s="19">
        <f t="shared" si="2"/>
        <v>0</v>
      </c>
      <c r="J35" s="19">
        <f t="shared" si="2"/>
        <v>0</v>
      </c>
      <c r="K35" s="19">
        <f t="shared" si="2"/>
        <v>0</v>
      </c>
      <c r="L35" s="19">
        <f t="shared" si="2"/>
        <v>0</v>
      </c>
      <c r="M35" s="19">
        <f t="shared" si="2"/>
        <v>0</v>
      </c>
      <c r="N35" s="19">
        <f t="shared" si="2"/>
        <v>0</v>
      </c>
      <c r="O35" s="19">
        <f t="shared" si="2"/>
        <v>0</v>
      </c>
      <c r="P35" s="19">
        <f t="shared" si="2"/>
        <v>0</v>
      </c>
      <c r="Q35" s="19">
        <f t="shared" si="2"/>
        <v>0</v>
      </c>
      <c r="R35" s="19">
        <f t="shared" si="2"/>
        <v>0</v>
      </c>
      <c r="S35" s="19">
        <f t="shared" si="2"/>
        <v>0</v>
      </c>
      <c r="T35" s="19">
        <f t="shared" si="2"/>
        <v>0</v>
      </c>
      <c r="U35" s="19">
        <f t="shared" si="2"/>
        <v>0</v>
      </c>
      <c r="V35" s="19">
        <f t="shared" si="2"/>
        <v>0</v>
      </c>
      <c r="W35" s="19">
        <f t="shared" si="2"/>
        <v>0</v>
      </c>
      <c r="X35" s="19">
        <f t="shared" si="2"/>
        <v>0</v>
      </c>
      <c r="Y35" s="19">
        <f t="shared" si="2"/>
        <v>0</v>
      </c>
      <c r="Z35" s="19">
        <f t="shared" si="2"/>
        <v>0</v>
      </c>
      <c r="AA35" s="19">
        <f t="shared" si="2"/>
        <v>0</v>
      </c>
      <c r="AB35" s="19">
        <f t="shared" si="2"/>
        <v>0</v>
      </c>
      <c r="AC35" s="19">
        <f t="shared" si="2"/>
        <v>0</v>
      </c>
      <c r="AD35" s="19">
        <f t="shared" si="2"/>
        <v>0</v>
      </c>
      <c r="AE35" s="19">
        <f t="shared" si="2"/>
        <v>0</v>
      </c>
      <c r="AF35" s="19">
        <f t="shared" si="2"/>
        <v>0</v>
      </c>
      <c r="AG35" s="19">
        <f t="shared" si="2"/>
        <v>0</v>
      </c>
      <c r="AH35" s="19">
        <f t="shared" si="2"/>
        <v>0</v>
      </c>
      <c r="AI35" s="19">
        <f t="shared" si="2"/>
        <v>0</v>
      </c>
      <c r="AJ35" s="19">
        <f t="shared" si="2"/>
        <v>0</v>
      </c>
      <c r="AK35" s="19">
        <f t="shared" si="2"/>
        <v>0</v>
      </c>
      <c r="AL35" s="19">
        <f t="shared" si="2"/>
        <v>0</v>
      </c>
      <c r="AM35" s="19">
        <f t="shared" si="2"/>
        <v>0</v>
      </c>
      <c r="AN35" s="19">
        <f t="shared" si="2"/>
        <v>0</v>
      </c>
      <c r="AO35" s="19">
        <f t="shared" si="2"/>
        <v>0</v>
      </c>
      <c r="AP35" s="19">
        <f t="shared" si="2"/>
        <v>0</v>
      </c>
      <c r="AQ35" s="19">
        <f t="shared" si="2"/>
        <v>0</v>
      </c>
      <c r="AR35" s="19">
        <f t="shared" si="2"/>
        <v>0</v>
      </c>
      <c r="AS35" s="19">
        <f t="shared" si="2"/>
        <v>0</v>
      </c>
      <c r="AT35" s="19">
        <f t="shared" si="2"/>
        <v>0</v>
      </c>
      <c r="AU35" s="19">
        <f t="shared" si="2"/>
        <v>0</v>
      </c>
      <c r="AV35" s="19">
        <f t="shared" si="2"/>
        <v>0</v>
      </c>
      <c r="AW35" s="19">
        <f t="shared" si="2"/>
        <v>0</v>
      </c>
      <c r="AX35" s="19">
        <f t="shared" si="2"/>
        <v>0</v>
      </c>
      <c r="AY35" s="19">
        <f t="shared" si="2"/>
        <v>0</v>
      </c>
      <c r="AZ35" s="19">
        <f t="shared" si="2"/>
        <v>0</v>
      </c>
      <c r="BA35" s="19">
        <f t="shared" si="2"/>
        <v>0</v>
      </c>
      <c r="BB35" s="19">
        <f t="shared" si="2"/>
        <v>0</v>
      </c>
      <c r="BC35" s="19">
        <f t="shared" si="2"/>
        <v>0</v>
      </c>
      <c r="BD35" s="19">
        <f t="shared" si="2"/>
        <v>0</v>
      </c>
      <c r="BE35" s="19">
        <f t="shared" si="2"/>
        <v>0</v>
      </c>
      <c r="BF35" s="19">
        <f t="shared" si="2"/>
        <v>0</v>
      </c>
      <c r="BG35" s="19">
        <f t="shared" si="2"/>
        <v>0</v>
      </c>
      <c r="BH35" s="19">
        <f t="shared" si="2"/>
        <v>0</v>
      </c>
      <c r="BI35" s="19">
        <f t="shared" si="2"/>
        <v>0</v>
      </c>
      <c r="BJ35" s="19">
        <f t="shared" si="2"/>
        <v>0</v>
      </c>
      <c r="BK35" s="19">
        <f t="shared" si="2"/>
        <v>0</v>
      </c>
      <c r="BL35" s="96"/>
    </row>
    <row r="36" spans="2:64">
      <c r="B36" s="90"/>
      <c r="C36" s="149"/>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6"/>
    </row>
    <row r="37" spans="2:64">
      <c r="B37" s="90"/>
      <c r="C37" s="58" t="s">
        <v>36</v>
      </c>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6"/>
    </row>
    <row r="38" spans="2:64">
      <c r="B38" s="90"/>
      <c r="C38" s="149"/>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6"/>
    </row>
    <row r="39" spans="2:64">
      <c r="B39" s="90"/>
      <c r="C39" s="139"/>
      <c r="D39" s="330" t="s">
        <v>16</v>
      </c>
      <c r="E39" s="330"/>
      <c r="F39" s="330"/>
      <c r="G39" s="330"/>
      <c r="H39" s="330"/>
      <c r="I39" s="330"/>
      <c r="J39" s="330"/>
      <c r="K39" s="330"/>
      <c r="L39" s="330"/>
      <c r="M39" s="330"/>
      <c r="N39" s="330"/>
      <c r="O39" s="330"/>
      <c r="P39" s="330" t="s">
        <v>17</v>
      </c>
      <c r="Q39" s="330"/>
      <c r="R39" s="330"/>
      <c r="S39" s="330"/>
      <c r="T39" s="330"/>
      <c r="U39" s="330"/>
      <c r="V39" s="330"/>
      <c r="W39" s="330"/>
      <c r="X39" s="330"/>
      <c r="Y39" s="330"/>
      <c r="Z39" s="330"/>
      <c r="AA39" s="330"/>
      <c r="AB39" s="330" t="s">
        <v>18</v>
      </c>
      <c r="AC39" s="330"/>
      <c r="AD39" s="330"/>
      <c r="AE39" s="330"/>
      <c r="AF39" s="330"/>
      <c r="AG39" s="330"/>
      <c r="AH39" s="330"/>
      <c r="AI39" s="330"/>
      <c r="AJ39" s="330"/>
      <c r="AK39" s="330"/>
      <c r="AL39" s="330"/>
      <c r="AM39" s="330"/>
      <c r="AN39" s="333" t="s">
        <v>25</v>
      </c>
      <c r="AO39" s="331"/>
      <c r="AP39" s="331"/>
      <c r="AQ39" s="331"/>
      <c r="AR39" s="331"/>
      <c r="AS39" s="331"/>
      <c r="AT39" s="331"/>
      <c r="AU39" s="331"/>
      <c r="AV39" s="331"/>
      <c r="AW39" s="331"/>
      <c r="AX39" s="331"/>
      <c r="AY39" s="332"/>
      <c r="AZ39" s="330" t="s">
        <v>26</v>
      </c>
      <c r="BA39" s="330"/>
      <c r="BB39" s="330"/>
      <c r="BC39" s="330"/>
      <c r="BD39" s="330"/>
      <c r="BE39" s="330"/>
      <c r="BF39" s="330"/>
      <c r="BG39" s="330"/>
      <c r="BH39" s="330"/>
      <c r="BI39" s="330"/>
      <c r="BJ39" s="330"/>
      <c r="BK39" s="330"/>
      <c r="BL39" s="96"/>
    </row>
    <row r="40" spans="2:64">
      <c r="B40" s="90"/>
      <c r="C40" s="58" t="s">
        <v>27</v>
      </c>
      <c r="D40" s="17">
        <f>CONFIG!$D$7</f>
        <v>41640</v>
      </c>
      <c r="E40" s="17">
        <f>DATE(YEAR(D40),MONTH(D40)+1,DAY(D40))</f>
        <v>41671</v>
      </c>
      <c r="F40" s="17">
        <f t="shared" ref="F40:BK40" si="3">DATE(YEAR(E40),MONTH(E40)+1,DAY(E40))</f>
        <v>41699</v>
      </c>
      <c r="G40" s="17">
        <f t="shared" si="3"/>
        <v>41730</v>
      </c>
      <c r="H40" s="17">
        <f t="shared" si="3"/>
        <v>41760</v>
      </c>
      <c r="I40" s="17">
        <f t="shared" si="3"/>
        <v>41791</v>
      </c>
      <c r="J40" s="17">
        <f t="shared" si="3"/>
        <v>41821</v>
      </c>
      <c r="K40" s="17">
        <f t="shared" si="3"/>
        <v>41852</v>
      </c>
      <c r="L40" s="17">
        <f t="shared" si="3"/>
        <v>41883</v>
      </c>
      <c r="M40" s="17">
        <f t="shared" si="3"/>
        <v>41913</v>
      </c>
      <c r="N40" s="17">
        <f t="shared" si="3"/>
        <v>41944</v>
      </c>
      <c r="O40" s="17">
        <f t="shared" si="3"/>
        <v>41974</v>
      </c>
      <c r="P40" s="17">
        <f t="shared" si="3"/>
        <v>42005</v>
      </c>
      <c r="Q40" s="17">
        <f t="shared" si="3"/>
        <v>42036</v>
      </c>
      <c r="R40" s="17">
        <f t="shared" si="3"/>
        <v>42064</v>
      </c>
      <c r="S40" s="17">
        <f t="shared" si="3"/>
        <v>42095</v>
      </c>
      <c r="T40" s="17">
        <f t="shared" si="3"/>
        <v>42125</v>
      </c>
      <c r="U40" s="17">
        <f t="shared" si="3"/>
        <v>42156</v>
      </c>
      <c r="V40" s="17">
        <f t="shared" si="3"/>
        <v>42186</v>
      </c>
      <c r="W40" s="17">
        <f t="shared" si="3"/>
        <v>42217</v>
      </c>
      <c r="X40" s="17">
        <f t="shared" si="3"/>
        <v>42248</v>
      </c>
      <c r="Y40" s="17">
        <f t="shared" si="3"/>
        <v>42278</v>
      </c>
      <c r="Z40" s="17">
        <f t="shared" si="3"/>
        <v>42309</v>
      </c>
      <c r="AA40" s="17">
        <f t="shared" si="3"/>
        <v>42339</v>
      </c>
      <c r="AB40" s="17">
        <f t="shared" si="3"/>
        <v>42370</v>
      </c>
      <c r="AC40" s="17">
        <f t="shared" si="3"/>
        <v>42401</v>
      </c>
      <c r="AD40" s="17">
        <f t="shared" si="3"/>
        <v>42430</v>
      </c>
      <c r="AE40" s="17">
        <f t="shared" si="3"/>
        <v>42461</v>
      </c>
      <c r="AF40" s="17">
        <f t="shared" si="3"/>
        <v>42491</v>
      </c>
      <c r="AG40" s="17">
        <f t="shared" si="3"/>
        <v>42522</v>
      </c>
      <c r="AH40" s="17">
        <f t="shared" si="3"/>
        <v>42552</v>
      </c>
      <c r="AI40" s="17">
        <f t="shared" si="3"/>
        <v>42583</v>
      </c>
      <c r="AJ40" s="17">
        <f t="shared" si="3"/>
        <v>42614</v>
      </c>
      <c r="AK40" s="17">
        <f t="shared" si="3"/>
        <v>42644</v>
      </c>
      <c r="AL40" s="17">
        <f t="shared" si="3"/>
        <v>42675</v>
      </c>
      <c r="AM40" s="17">
        <f t="shared" si="3"/>
        <v>42705</v>
      </c>
      <c r="AN40" s="17">
        <f t="shared" si="3"/>
        <v>42736</v>
      </c>
      <c r="AO40" s="17">
        <f t="shared" si="3"/>
        <v>42767</v>
      </c>
      <c r="AP40" s="17">
        <f t="shared" si="3"/>
        <v>42795</v>
      </c>
      <c r="AQ40" s="17">
        <f t="shared" si="3"/>
        <v>42826</v>
      </c>
      <c r="AR40" s="17">
        <f t="shared" si="3"/>
        <v>42856</v>
      </c>
      <c r="AS40" s="17">
        <f t="shared" si="3"/>
        <v>42887</v>
      </c>
      <c r="AT40" s="17">
        <f t="shared" si="3"/>
        <v>42917</v>
      </c>
      <c r="AU40" s="17">
        <f t="shared" si="3"/>
        <v>42948</v>
      </c>
      <c r="AV40" s="17">
        <f t="shared" si="3"/>
        <v>42979</v>
      </c>
      <c r="AW40" s="17">
        <f t="shared" si="3"/>
        <v>43009</v>
      </c>
      <c r="AX40" s="17">
        <f t="shared" si="3"/>
        <v>43040</v>
      </c>
      <c r="AY40" s="17">
        <f t="shared" si="3"/>
        <v>43070</v>
      </c>
      <c r="AZ40" s="17">
        <f t="shared" si="3"/>
        <v>43101</v>
      </c>
      <c r="BA40" s="17">
        <f t="shared" si="3"/>
        <v>43132</v>
      </c>
      <c r="BB40" s="17">
        <f t="shared" si="3"/>
        <v>43160</v>
      </c>
      <c r="BC40" s="17">
        <f t="shared" si="3"/>
        <v>43191</v>
      </c>
      <c r="BD40" s="17">
        <f t="shared" si="3"/>
        <v>43221</v>
      </c>
      <c r="BE40" s="17">
        <f t="shared" si="3"/>
        <v>43252</v>
      </c>
      <c r="BF40" s="17">
        <f t="shared" si="3"/>
        <v>43282</v>
      </c>
      <c r="BG40" s="17">
        <f t="shared" si="3"/>
        <v>43313</v>
      </c>
      <c r="BH40" s="17">
        <f t="shared" si="3"/>
        <v>43344</v>
      </c>
      <c r="BI40" s="17">
        <f t="shared" si="3"/>
        <v>43374</v>
      </c>
      <c r="BJ40" s="17">
        <f t="shared" si="3"/>
        <v>43405</v>
      </c>
      <c r="BK40" s="17">
        <f t="shared" si="3"/>
        <v>43435</v>
      </c>
      <c r="BL40" s="96"/>
    </row>
    <row r="41" spans="2:64">
      <c r="B41" s="90"/>
      <c r="C41" s="224" t="str">
        <f>CONFIG!$C$14</f>
        <v>Activité de revenu 1</v>
      </c>
      <c r="D41" s="235">
        <f t="shared" ref="D41:AI41" si="4">D11-D26</f>
        <v>0</v>
      </c>
      <c r="E41" s="235">
        <f t="shared" si="4"/>
        <v>0</v>
      </c>
      <c r="F41" s="235">
        <f t="shared" si="4"/>
        <v>0</v>
      </c>
      <c r="G41" s="235">
        <f t="shared" si="4"/>
        <v>0</v>
      </c>
      <c r="H41" s="235">
        <f t="shared" si="4"/>
        <v>0</v>
      </c>
      <c r="I41" s="235">
        <f t="shared" si="4"/>
        <v>0</v>
      </c>
      <c r="J41" s="235">
        <f t="shared" si="4"/>
        <v>0</v>
      </c>
      <c r="K41" s="235">
        <f t="shared" si="4"/>
        <v>0</v>
      </c>
      <c r="L41" s="235">
        <f t="shared" si="4"/>
        <v>0</v>
      </c>
      <c r="M41" s="235">
        <f t="shared" si="4"/>
        <v>0</v>
      </c>
      <c r="N41" s="235">
        <f t="shared" si="4"/>
        <v>0</v>
      </c>
      <c r="O41" s="235">
        <f t="shared" si="4"/>
        <v>0</v>
      </c>
      <c r="P41" s="235">
        <f t="shared" si="4"/>
        <v>0</v>
      </c>
      <c r="Q41" s="235">
        <f t="shared" si="4"/>
        <v>0</v>
      </c>
      <c r="R41" s="235">
        <f t="shared" si="4"/>
        <v>0</v>
      </c>
      <c r="S41" s="235">
        <f t="shared" si="4"/>
        <v>0</v>
      </c>
      <c r="T41" s="235">
        <f t="shared" si="4"/>
        <v>0</v>
      </c>
      <c r="U41" s="235">
        <f t="shared" si="4"/>
        <v>0</v>
      </c>
      <c r="V41" s="235">
        <f t="shared" si="4"/>
        <v>0</v>
      </c>
      <c r="W41" s="235">
        <f t="shared" si="4"/>
        <v>0</v>
      </c>
      <c r="X41" s="235">
        <f t="shared" si="4"/>
        <v>0</v>
      </c>
      <c r="Y41" s="235">
        <f t="shared" si="4"/>
        <v>0</v>
      </c>
      <c r="Z41" s="235">
        <f t="shared" si="4"/>
        <v>0</v>
      </c>
      <c r="AA41" s="235">
        <f t="shared" si="4"/>
        <v>0</v>
      </c>
      <c r="AB41" s="235">
        <f t="shared" si="4"/>
        <v>0</v>
      </c>
      <c r="AC41" s="235">
        <f t="shared" si="4"/>
        <v>0</v>
      </c>
      <c r="AD41" s="235">
        <f t="shared" si="4"/>
        <v>0</v>
      </c>
      <c r="AE41" s="235">
        <f t="shared" si="4"/>
        <v>0</v>
      </c>
      <c r="AF41" s="235">
        <f t="shared" si="4"/>
        <v>0</v>
      </c>
      <c r="AG41" s="235">
        <f t="shared" si="4"/>
        <v>0</v>
      </c>
      <c r="AH41" s="235">
        <f t="shared" si="4"/>
        <v>0</v>
      </c>
      <c r="AI41" s="235">
        <f t="shared" si="4"/>
        <v>0</v>
      </c>
      <c r="AJ41" s="235">
        <f t="shared" ref="AJ41:BK41" si="5">AJ11-AJ26</f>
        <v>0</v>
      </c>
      <c r="AK41" s="235">
        <f t="shared" si="5"/>
        <v>0</v>
      </c>
      <c r="AL41" s="235">
        <f t="shared" si="5"/>
        <v>0</v>
      </c>
      <c r="AM41" s="235">
        <f t="shared" si="5"/>
        <v>0</v>
      </c>
      <c r="AN41" s="235">
        <f t="shared" si="5"/>
        <v>0</v>
      </c>
      <c r="AO41" s="235">
        <f t="shared" si="5"/>
        <v>0</v>
      </c>
      <c r="AP41" s="235">
        <f t="shared" si="5"/>
        <v>0</v>
      </c>
      <c r="AQ41" s="235">
        <f t="shared" si="5"/>
        <v>0</v>
      </c>
      <c r="AR41" s="235">
        <f t="shared" si="5"/>
        <v>0</v>
      </c>
      <c r="AS41" s="235">
        <f t="shared" si="5"/>
        <v>0</v>
      </c>
      <c r="AT41" s="235">
        <f t="shared" si="5"/>
        <v>0</v>
      </c>
      <c r="AU41" s="235">
        <f t="shared" si="5"/>
        <v>0</v>
      </c>
      <c r="AV41" s="235">
        <f t="shared" si="5"/>
        <v>0</v>
      </c>
      <c r="AW41" s="235">
        <f t="shared" si="5"/>
        <v>0</v>
      </c>
      <c r="AX41" s="235">
        <f t="shared" si="5"/>
        <v>0</v>
      </c>
      <c r="AY41" s="235">
        <f t="shared" si="5"/>
        <v>0</v>
      </c>
      <c r="AZ41" s="235">
        <f t="shared" si="5"/>
        <v>0</v>
      </c>
      <c r="BA41" s="235">
        <f t="shared" si="5"/>
        <v>0</v>
      </c>
      <c r="BB41" s="235">
        <f t="shared" si="5"/>
        <v>0</v>
      </c>
      <c r="BC41" s="235">
        <f t="shared" si="5"/>
        <v>0</v>
      </c>
      <c r="BD41" s="235">
        <f t="shared" si="5"/>
        <v>0</v>
      </c>
      <c r="BE41" s="235">
        <f t="shared" si="5"/>
        <v>0</v>
      </c>
      <c r="BF41" s="235">
        <f t="shared" si="5"/>
        <v>0</v>
      </c>
      <c r="BG41" s="235">
        <f t="shared" si="5"/>
        <v>0</v>
      </c>
      <c r="BH41" s="235">
        <f t="shared" si="5"/>
        <v>0</v>
      </c>
      <c r="BI41" s="235">
        <f t="shared" si="5"/>
        <v>0</v>
      </c>
      <c r="BJ41" s="235">
        <f t="shared" si="5"/>
        <v>0</v>
      </c>
      <c r="BK41" s="235">
        <f t="shared" si="5"/>
        <v>0</v>
      </c>
      <c r="BL41" s="96"/>
    </row>
    <row r="42" spans="2:64">
      <c r="B42" s="90"/>
      <c r="C42" s="224" t="str">
        <f>CONFIG!$C$15</f>
        <v>Activité de revenu 2</v>
      </c>
      <c r="D42" s="235">
        <f t="shared" ref="D42:AI42" si="6">D12-D27</f>
        <v>0</v>
      </c>
      <c r="E42" s="235">
        <f t="shared" si="6"/>
        <v>0</v>
      </c>
      <c r="F42" s="235">
        <f t="shared" si="6"/>
        <v>0</v>
      </c>
      <c r="G42" s="235">
        <f t="shared" si="6"/>
        <v>0</v>
      </c>
      <c r="H42" s="235">
        <f t="shared" si="6"/>
        <v>0</v>
      </c>
      <c r="I42" s="235">
        <f t="shared" si="6"/>
        <v>0</v>
      </c>
      <c r="J42" s="235">
        <f t="shared" si="6"/>
        <v>0</v>
      </c>
      <c r="K42" s="235">
        <f t="shared" si="6"/>
        <v>0</v>
      </c>
      <c r="L42" s="235">
        <f t="shared" si="6"/>
        <v>0</v>
      </c>
      <c r="M42" s="235">
        <f t="shared" si="6"/>
        <v>0</v>
      </c>
      <c r="N42" s="235">
        <f t="shared" si="6"/>
        <v>0</v>
      </c>
      <c r="O42" s="235">
        <f t="shared" si="6"/>
        <v>0</v>
      </c>
      <c r="P42" s="235">
        <f t="shared" si="6"/>
        <v>0</v>
      </c>
      <c r="Q42" s="235">
        <f t="shared" si="6"/>
        <v>0</v>
      </c>
      <c r="R42" s="235">
        <f t="shared" si="6"/>
        <v>0</v>
      </c>
      <c r="S42" s="235">
        <f t="shared" si="6"/>
        <v>0</v>
      </c>
      <c r="T42" s="235">
        <f t="shared" si="6"/>
        <v>0</v>
      </c>
      <c r="U42" s="235">
        <f t="shared" si="6"/>
        <v>0</v>
      </c>
      <c r="V42" s="235">
        <f t="shared" si="6"/>
        <v>0</v>
      </c>
      <c r="W42" s="235">
        <f t="shared" si="6"/>
        <v>0</v>
      </c>
      <c r="X42" s="235">
        <f t="shared" si="6"/>
        <v>0</v>
      </c>
      <c r="Y42" s="235">
        <f t="shared" si="6"/>
        <v>0</v>
      </c>
      <c r="Z42" s="235">
        <f t="shared" si="6"/>
        <v>0</v>
      </c>
      <c r="AA42" s="235">
        <f t="shared" si="6"/>
        <v>0</v>
      </c>
      <c r="AB42" s="235">
        <f t="shared" si="6"/>
        <v>0</v>
      </c>
      <c r="AC42" s="235">
        <f t="shared" si="6"/>
        <v>0</v>
      </c>
      <c r="AD42" s="235">
        <f t="shared" si="6"/>
        <v>0</v>
      </c>
      <c r="AE42" s="235">
        <f t="shared" si="6"/>
        <v>0</v>
      </c>
      <c r="AF42" s="235">
        <f t="shared" si="6"/>
        <v>0</v>
      </c>
      <c r="AG42" s="235">
        <f t="shared" si="6"/>
        <v>0</v>
      </c>
      <c r="AH42" s="235">
        <f t="shared" si="6"/>
        <v>0</v>
      </c>
      <c r="AI42" s="235">
        <f t="shared" si="6"/>
        <v>0</v>
      </c>
      <c r="AJ42" s="235">
        <f t="shared" ref="AJ42:BK42" si="7">AJ12-AJ27</f>
        <v>0</v>
      </c>
      <c r="AK42" s="235">
        <f t="shared" si="7"/>
        <v>0</v>
      </c>
      <c r="AL42" s="235">
        <f t="shared" si="7"/>
        <v>0</v>
      </c>
      <c r="AM42" s="235">
        <f t="shared" si="7"/>
        <v>0</v>
      </c>
      <c r="AN42" s="235">
        <f t="shared" si="7"/>
        <v>0</v>
      </c>
      <c r="AO42" s="235">
        <f t="shared" si="7"/>
        <v>0</v>
      </c>
      <c r="AP42" s="235">
        <f t="shared" si="7"/>
        <v>0</v>
      </c>
      <c r="AQ42" s="235">
        <f t="shared" si="7"/>
        <v>0</v>
      </c>
      <c r="AR42" s="235">
        <f t="shared" si="7"/>
        <v>0</v>
      </c>
      <c r="AS42" s="235">
        <f t="shared" si="7"/>
        <v>0</v>
      </c>
      <c r="AT42" s="235">
        <f t="shared" si="7"/>
        <v>0</v>
      </c>
      <c r="AU42" s="235">
        <f t="shared" si="7"/>
        <v>0</v>
      </c>
      <c r="AV42" s="235">
        <f t="shared" si="7"/>
        <v>0</v>
      </c>
      <c r="AW42" s="235">
        <f t="shared" si="7"/>
        <v>0</v>
      </c>
      <c r="AX42" s="235">
        <f t="shared" si="7"/>
        <v>0</v>
      </c>
      <c r="AY42" s="235">
        <f t="shared" si="7"/>
        <v>0</v>
      </c>
      <c r="AZ42" s="235">
        <f t="shared" si="7"/>
        <v>0</v>
      </c>
      <c r="BA42" s="235">
        <f t="shared" si="7"/>
        <v>0</v>
      </c>
      <c r="BB42" s="235">
        <f t="shared" si="7"/>
        <v>0</v>
      </c>
      <c r="BC42" s="235">
        <f t="shared" si="7"/>
        <v>0</v>
      </c>
      <c r="BD42" s="235">
        <f t="shared" si="7"/>
        <v>0</v>
      </c>
      <c r="BE42" s="235">
        <f t="shared" si="7"/>
        <v>0</v>
      </c>
      <c r="BF42" s="235">
        <f t="shared" si="7"/>
        <v>0</v>
      </c>
      <c r="BG42" s="235">
        <f t="shared" si="7"/>
        <v>0</v>
      </c>
      <c r="BH42" s="235">
        <f t="shared" si="7"/>
        <v>0</v>
      </c>
      <c r="BI42" s="235">
        <f t="shared" si="7"/>
        <v>0</v>
      </c>
      <c r="BJ42" s="235">
        <f t="shared" si="7"/>
        <v>0</v>
      </c>
      <c r="BK42" s="235">
        <f t="shared" si="7"/>
        <v>0</v>
      </c>
      <c r="BL42" s="96"/>
    </row>
    <row r="43" spans="2:64">
      <c r="B43" s="90"/>
      <c r="C43" s="224" t="str">
        <f>CONFIG!$C$16</f>
        <v>ETC …</v>
      </c>
      <c r="D43" s="235">
        <f t="shared" ref="D43:AI43" si="8">D13-D28</f>
        <v>0</v>
      </c>
      <c r="E43" s="235">
        <f t="shared" si="8"/>
        <v>0</v>
      </c>
      <c r="F43" s="235">
        <f t="shared" si="8"/>
        <v>0</v>
      </c>
      <c r="G43" s="235">
        <f t="shared" si="8"/>
        <v>0</v>
      </c>
      <c r="H43" s="235">
        <f t="shared" si="8"/>
        <v>0</v>
      </c>
      <c r="I43" s="235">
        <f t="shared" si="8"/>
        <v>0</v>
      </c>
      <c r="J43" s="235">
        <f t="shared" si="8"/>
        <v>0</v>
      </c>
      <c r="K43" s="235">
        <f t="shared" si="8"/>
        <v>0</v>
      </c>
      <c r="L43" s="235">
        <f t="shared" si="8"/>
        <v>0</v>
      </c>
      <c r="M43" s="235">
        <f t="shared" si="8"/>
        <v>0</v>
      </c>
      <c r="N43" s="235">
        <f t="shared" si="8"/>
        <v>0</v>
      </c>
      <c r="O43" s="235">
        <f t="shared" si="8"/>
        <v>0</v>
      </c>
      <c r="P43" s="235">
        <f t="shared" si="8"/>
        <v>0</v>
      </c>
      <c r="Q43" s="235">
        <f t="shared" si="8"/>
        <v>0</v>
      </c>
      <c r="R43" s="235">
        <f t="shared" si="8"/>
        <v>0</v>
      </c>
      <c r="S43" s="235">
        <f t="shared" si="8"/>
        <v>0</v>
      </c>
      <c r="T43" s="235">
        <f t="shared" si="8"/>
        <v>0</v>
      </c>
      <c r="U43" s="235">
        <f t="shared" si="8"/>
        <v>0</v>
      </c>
      <c r="V43" s="235">
        <f t="shared" si="8"/>
        <v>0</v>
      </c>
      <c r="W43" s="235">
        <f t="shared" si="8"/>
        <v>0</v>
      </c>
      <c r="X43" s="235">
        <f t="shared" si="8"/>
        <v>0</v>
      </c>
      <c r="Y43" s="235">
        <f t="shared" si="8"/>
        <v>0</v>
      </c>
      <c r="Z43" s="235">
        <f t="shared" si="8"/>
        <v>0</v>
      </c>
      <c r="AA43" s="235">
        <f t="shared" si="8"/>
        <v>0</v>
      </c>
      <c r="AB43" s="235">
        <f t="shared" si="8"/>
        <v>0</v>
      </c>
      <c r="AC43" s="235">
        <f t="shared" si="8"/>
        <v>0</v>
      </c>
      <c r="AD43" s="235">
        <f t="shared" si="8"/>
        <v>0</v>
      </c>
      <c r="AE43" s="235">
        <f t="shared" si="8"/>
        <v>0</v>
      </c>
      <c r="AF43" s="235">
        <f t="shared" si="8"/>
        <v>0</v>
      </c>
      <c r="AG43" s="235">
        <f t="shared" si="8"/>
        <v>0</v>
      </c>
      <c r="AH43" s="235">
        <f t="shared" si="8"/>
        <v>0</v>
      </c>
      <c r="AI43" s="235">
        <f t="shared" si="8"/>
        <v>0</v>
      </c>
      <c r="AJ43" s="235">
        <f t="shared" ref="AJ43:BK43" si="9">AJ13-AJ28</f>
        <v>0</v>
      </c>
      <c r="AK43" s="235">
        <f t="shared" si="9"/>
        <v>0</v>
      </c>
      <c r="AL43" s="235">
        <f t="shared" si="9"/>
        <v>0</v>
      </c>
      <c r="AM43" s="235">
        <f t="shared" si="9"/>
        <v>0</v>
      </c>
      <c r="AN43" s="235">
        <f t="shared" si="9"/>
        <v>0</v>
      </c>
      <c r="AO43" s="235">
        <f t="shared" si="9"/>
        <v>0</v>
      </c>
      <c r="AP43" s="235">
        <f t="shared" si="9"/>
        <v>0</v>
      </c>
      <c r="AQ43" s="235">
        <f t="shared" si="9"/>
        <v>0</v>
      </c>
      <c r="AR43" s="235">
        <f t="shared" si="9"/>
        <v>0</v>
      </c>
      <c r="AS43" s="235">
        <f t="shared" si="9"/>
        <v>0</v>
      </c>
      <c r="AT43" s="235">
        <f t="shared" si="9"/>
        <v>0</v>
      </c>
      <c r="AU43" s="235">
        <f t="shared" si="9"/>
        <v>0</v>
      </c>
      <c r="AV43" s="235">
        <f t="shared" si="9"/>
        <v>0</v>
      </c>
      <c r="AW43" s="235">
        <f t="shared" si="9"/>
        <v>0</v>
      </c>
      <c r="AX43" s="235">
        <f t="shared" si="9"/>
        <v>0</v>
      </c>
      <c r="AY43" s="235">
        <f t="shared" si="9"/>
        <v>0</v>
      </c>
      <c r="AZ43" s="235">
        <f t="shared" si="9"/>
        <v>0</v>
      </c>
      <c r="BA43" s="235">
        <f t="shared" si="9"/>
        <v>0</v>
      </c>
      <c r="BB43" s="235">
        <f t="shared" si="9"/>
        <v>0</v>
      </c>
      <c r="BC43" s="235">
        <f t="shared" si="9"/>
        <v>0</v>
      </c>
      <c r="BD43" s="235">
        <f t="shared" si="9"/>
        <v>0</v>
      </c>
      <c r="BE43" s="235">
        <f t="shared" si="9"/>
        <v>0</v>
      </c>
      <c r="BF43" s="235">
        <f t="shared" si="9"/>
        <v>0</v>
      </c>
      <c r="BG43" s="235">
        <f t="shared" si="9"/>
        <v>0</v>
      </c>
      <c r="BH43" s="235">
        <f t="shared" si="9"/>
        <v>0</v>
      </c>
      <c r="BI43" s="235">
        <f t="shared" si="9"/>
        <v>0</v>
      </c>
      <c r="BJ43" s="235">
        <f t="shared" si="9"/>
        <v>0</v>
      </c>
      <c r="BK43" s="235">
        <f t="shared" si="9"/>
        <v>0</v>
      </c>
      <c r="BL43" s="96"/>
    </row>
    <row r="44" spans="2:64">
      <c r="B44" s="90"/>
      <c r="C44" s="224">
        <f>CONFIG!$C$17</f>
        <v>0</v>
      </c>
      <c r="D44" s="235">
        <f t="shared" ref="D44:AI44" si="10">D14-D29</f>
        <v>0</v>
      </c>
      <c r="E44" s="235">
        <f t="shared" si="10"/>
        <v>0</v>
      </c>
      <c r="F44" s="235">
        <f t="shared" si="10"/>
        <v>0</v>
      </c>
      <c r="G44" s="235">
        <f t="shared" si="10"/>
        <v>0</v>
      </c>
      <c r="H44" s="235">
        <f t="shared" si="10"/>
        <v>0</v>
      </c>
      <c r="I44" s="235">
        <f t="shared" si="10"/>
        <v>0</v>
      </c>
      <c r="J44" s="235">
        <f t="shared" si="10"/>
        <v>0</v>
      </c>
      <c r="K44" s="235">
        <f t="shared" si="10"/>
        <v>0</v>
      </c>
      <c r="L44" s="235">
        <f t="shared" si="10"/>
        <v>0</v>
      </c>
      <c r="M44" s="235">
        <f t="shared" si="10"/>
        <v>0</v>
      </c>
      <c r="N44" s="235">
        <f t="shared" si="10"/>
        <v>0</v>
      </c>
      <c r="O44" s="235">
        <f t="shared" si="10"/>
        <v>0</v>
      </c>
      <c r="P44" s="235">
        <f t="shared" si="10"/>
        <v>0</v>
      </c>
      <c r="Q44" s="235">
        <f t="shared" si="10"/>
        <v>0</v>
      </c>
      <c r="R44" s="235">
        <f t="shared" si="10"/>
        <v>0</v>
      </c>
      <c r="S44" s="235">
        <f t="shared" si="10"/>
        <v>0</v>
      </c>
      <c r="T44" s="235">
        <f t="shared" si="10"/>
        <v>0</v>
      </c>
      <c r="U44" s="235">
        <f t="shared" si="10"/>
        <v>0</v>
      </c>
      <c r="V44" s="235">
        <f t="shared" si="10"/>
        <v>0</v>
      </c>
      <c r="W44" s="235">
        <f t="shared" si="10"/>
        <v>0</v>
      </c>
      <c r="X44" s="235">
        <f t="shared" si="10"/>
        <v>0</v>
      </c>
      <c r="Y44" s="235">
        <f t="shared" si="10"/>
        <v>0</v>
      </c>
      <c r="Z44" s="235">
        <f t="shared" si="10"/>
        <v>0</v>
      </c>
      <c r="AA44" s="235">
        <f t="shared" si="10"/>
        <v>0</v>
      </c>
      <c r="AB44" s="235">
        <f t="shared" si="10"/>
        <v>0</v>
      </c>
      <c r="AC44" s="235">
        <f t="shared" si="10"/>
        <v>0</v>
      </c>
      <c r="AD44" s="235">
        <f t="shared" si="10"/>
        <v>0</v>
      </c>
      <c r="AE44" s="235">
        <f t="shared" si="10"/>
        <v>0</v>
      </c>
      <c r="AF44" s="235">
        <f t="shared" si="10"/>
        <v>0</v>
      </c>
      <c r="AG44" s="235">
        <f t="shared" si="10"/>
        <v>0</v>
      </c>
      <c r="AH44" s="235">
        <f t="shared" si="10"/>
        <v>0</v>
      </c>
      <c r="AI44" s="235">
        <f t="shared" si="10"/>
        <v>0</v>
      </c>
      <c r="AJ44" s="235">
        <f t="shared" ref="AJ44:BK44" si="11">AJ14-AJ29</f>
        <v>0</v>
      </c>
      <c r="AK44" s="235">
        <f t="shared" si="11"/>
        <v>0</v>
      </c>
      <c r="AL44" s="235">
        <f t="shared" si="11"/>
        <v>0</v>
      </c>
      <c r="AM44" s="235">
        <f t="shared" si="11"/>
        <v>0</v>
      </c>
      <c r="AN44" s="235">
        <f t="shared" si="11"/>
        <v>0</v>
      </c>
      <c r="AO44" s="235">
        <f t="shared" si="11"/>
        <v>0</v>
      </c>
      <c r="AP44" s="235">
        <f t="shared" si="11"/>
        <v>0</v>
      </c>
      <c r="AQ44" s="235">
        <f t="shared" si="11"/>
        <v>0</v>
      </c>
      <c r="AR44" s="235">
        <f t="shared" si="11"/>
        <v>0</v>
      </c>
      <c r="AS44" s="235">
        <f t="shared" si="11"/>
        <v>0</v>
      </c>
      <c r="AT44" s="235">
        <f t="shared" si="11"/>
        <v>0</v>
      </c>
      <c r="AU44" s="235">
        <f t="shared" si="11"/>
        <v>0</v>
      </c>
      <c r="AV44" s="235">
        <f t="shared" si="11"/>
        <v>0</v>
      </c>
      <c r="AW44" s="235">
        <f t="shared" si="11"/>
        <v>0</v>
      </c>
      <c r="AX44" s="235">
        <f t="shared" si="11"/>
        <v>0</v>
      </c>
      <c r="AY44" s="235">
        <f t="shared" si="11"/>
        <v>0</v>
      </c>
      <c r="AZ44" s="235">
        <f t="shared" si="11"/>
        <v>0</v>
      </c>
      <c r="BA44" s="235">
        <f t="shared" si="11"/>
        <v>0</v>
      </c>
      <c r="BB44" s="235">
        <f t="shared" si="11"/>
        <v>0</v>
      </c>
      <c r="BC44" s="235">
        <f t="shared" si="11"/>
        <v>0</v>
      </c>
      <c r="BD44" s="235">
        <f t="shared" si="11"/>
        <v>0</v>
      </c>
      <c r="BE44" s="235">
        <f t="shared" si="11"/>
        <v>0</v>
      </c>
      <c r="BF44" s="235">
        <f t="shared" si="11"/>
        <v>0</v>
      </c>
      <c r="BG44" s="235">
        <f t="shared" si="11"/>
        <v>0</v>
      </c>
      <c r="BH44" s="235">
        <f t="shared" si="11"/>
        <v>0</v>
      </c>
      <c r="BI44" s="235">
        <f t="shared" si="11"/>
        <v>0</v>
      </c>
      <c r="BJ44" s="235">
        <f t="shared" si="11"/>
        <v>0</v>
      </c>
      <c r="BK44" s="235">
        <f t="shared" si="11"/>
        <v>0</v>
      </c>
      <c r="BL44" s="96"/>
    </row>
    <row r="45" spans="2:64">
      <c r="B45" s="90"/>
      <c r="C45" s="224">
        <f>CONFIG!$C$18</f>
        <v>0</v>
      </c>
      <c r="D45" s="235">
        <f t="shared" ref="D45:AI45" si="12">D15-D30</f>
        <v>0</v>
      </c>
      <c r="E45" s="235">
        <f t="shared" si="12"/>
        <v>0</v>
      </c>
      <c r="F45" s="235">
        <f t="shared" si="12"/>
        <v>0</v>
      </c>
      <c r="G45" s="235">
        <f t="shared" si="12"/>
        <v>0</v>
      </c>
      <c r="H45" s="235">
        <f t="shared" si="12"/>
        <v>0</v>
      </c>
      <c r="I45" s="235">
        <f t="shared" si="12"/>
        <v>0</v>
      </c>
      <c r="J45" s="235">
        <f t="shared" si="12"/>
        <v>0</v>
      </c>
      <c r="K45" s="235">
        <f t="shared" si="12"/>
        <v>0</v>
      </c>
      <c r="L45" s="235">
        <f t="shared" si="12"/>
        <v>0</v>
      </c>
      <c r="M45" s="235">
        <f t="shared" si="12"/>
        <v>0</v>
      </c>
      <c r="N45" s="235">
        <f t="shared" si="12"/>
        <v>0</v>
      </c>
      <c r="O45" s="235">
        <f t="shared" si="12"/>
        <v>0</v>
      </c>
      <c r="P45" s="235">
        <f t="shared" si="12"/>
        <v>0</v>
      </c>
      <c r="Q45" s="235">
        <f t="shared" si="12"/>
        <v>0</v>
      </c>
      <c r="R45" s="235">
        <f t="shared" si="12"/>
        <v>0</v>
      </c>
      <c r="S45" s="235">
        <f t="shared" si="12"/>
        <v>0</v>
      </c>
      <c r="T45" s="235">
        <f t="shared" si="12"/>
        <v>0</v>
      </c>
      <c r="U45" s="235">
        <f t="shared" si="12"/>
        <v>0</v>
      </c>
      <c r="V45" s="235">
        <f t="shared" si="12"/>
        <v>0</v>
      </c>
      <c r="W45" s="235">
        <f t="shared" si="12"/>
        <v>0</v>
      </c>
      <c r="X45" s="235">
        <f t="shared" si="12"/>
        <v>0</v>
      </c>
      <c r="Y45" s="235">
        <f t="shared" si="12"/>
        <v>0</v>
      </c>
      <c r="Z45" s="235">
        <f t="shared" si="12"/>
        <v>0</v>
      </c>
      <c r="AA45" s="235">
        <f t="shared" si="12"/>
        <v>0</v>
      </c>
      <c r="AB45" s="235">
        <f t="shared" si="12"/>
        <v>0</v>
      </c>
      <c r="AC45" s="235">
        <f t="shared" si="12"/>
        <v>0</v>
      </c>
      <c r="AD45" s="235">
        <f t="shared" si="12"/>
        <v>0</v>
      </c>
      <c r="AE45" s="235">
        <f t="shared" si="12"/>
        <v>0</v>
      </c>
      <c r="AF45" s="235">
        <f t="shared" si="12"/>
        <v>0</v>
      </c>
      <c r="AG45" s="235">
        <f t="shared" si="12"/>
        <v>0</v>
      </c>
      <c r="AH45" s="235">
        <f t="shared" si="12"/>
        <v>0</v>
      </c>
      <c r="AI45" s="235">
        <f t="shared" si="12"/>
        <v>0</v>
      </c>
      <c r="AJ45" s="235">
        <f t="shared" ref="AJ45:BK45" si="13">AJ15-AJ30</f>
        <v>0</v>
      </c>
      <c r="AK45" s="235">
        <f t="shared" si="13"/>
        <v>0</v>
      </c>
      <c r="AL45" s="235">
        <f t="shared" si="13"/>
        <v>0</v>
      </c>
      <c r="AM45" s="235">
        <f t="shared" si="13"/>
        <v>0</v>
      </c>
      <c r="AN45" s="235">
        <f t="shared" si="13"/>
        <v>0</v>
      </c>
      <c r="AO45" s="235">
        <f t="shared" si="13"/>
        <v>0</v>
      </c>
      <c r="AP45" s="235">
        <f t="shared" si="13"/>
        <v>0</v>
      </c>
      <c r="AQ45" s="235">
        <f t="shared" si="13"/>
        <v>0</v>
      </c>
      <c r="AR45" s="235">
        <f t="shared" si="13"/>
        <v>0</v>
      </c>
      <c r="AS45" s="235">
        <f t="shared" si="13"/>
        <v>0</v>
      </c>
      <c r="AT45" s="235">
        <f t="shared" si="13"/>
        <v>0</v>
      </c>
      <c r="AU45" s="235">
        <f t="shared" si="13"/>
        <v>0</v>
      </c>
      <c r="AV45" s="235">
        <f t="shared" si="13"/>
        <v>0</v>
      </c>
      <c r="AW45" s="235">
        <f t="shared" si="13"/>
        <v>0</v>
      </c>
      <c r="AX45" s="235">
        <f t="shared" si="13"/>
        <v>0</v>
      </c>
      <c r="AY45" s="235">
        <f t="shared" si="13"/>
        <v>0</v>
      </c>
      <c r="AZ45" s="235">
        <f t="shared" si="13"/>
        <v>0</v>
      </c>
      <c r="BA45" s="235">
        <f t="shared" si="13"/>
        <v>0</v>
      </c>
      <c r="BB45" s="235">
        <f t="shared" si="13"/>
        <v>0</v>
      </c>
      <c r="BC45" s="235">
        <f t="shared" si="13"/>
        <v>0</v>
      </c>
      <c r="BD45" s="235">
        <f t="shared" si="13"/>
        <v>0</v>
      </c>
      <c r="BE45" s="235">
        <f t="shared" si="13"/>
        <v>0</v>
      </c>
      <c r="BF45" s="235">
        <f t="shared" si="13"/>
        <v>0</v>
      </c>
      <c r="BG45" s="235">
        <f t="shared" si="13"/>
        <v>0</v>
      </c>
      <c r="BH45" s="235">
        <f t="shared" si="13"/>
        <v>0</v>
      </c>
      <c r="BI45" s="235">
        <f t="shared" si="13"/>
        <v>0</v>
      </c>
      <c r="BJ45" s="235">
        <f t="shared" si="13"/>
        <v>0</v>
      </c>
      <c r="BK45" s="235">
        <f t="shared" si="13"/>
        <v>0</v>
      </c>
      <c r="BL45" s="96"/>
    </row>
    <row r="46" spans="2:64">
      <c r="B46" s="90"/>
      <c r="C46" s="224">
        <f>CONFIG!$C$19</f>
        <v>0</v>
      </c>
      <c r="D46" s="235">
        <f t="shared" ref="D46:AI46" si="14">D16-D31</f>
        <v>0</v>
      </c>
      <c r="E46" s="235">
        <f t="shared" si="14"/>
        <v>0</v>
      </c>
      <c r="F46" s="235">
        <f t="shared" si="14"/>
        <v>0</v>
      </c>
      <c r="G46" s="235">
        <f t="shared" si="14"/>
        <v>0</v>
      </c>
      <c r="H46" s="235">
        <f t="shared" si="14"/>
        <v>0</v>
      </c>
      <c r="I46" s="235">
        <f t="shared" si="14"/>
        <v>0</v>
      </c>
      <c r="J46" s="235">
        <f t="shared" si="14"/>
        <v>0</v>
      </c>
      <c r="K46" s="235">
        <f t="shared" si="14"/>
        <v>0</v>
      </c>
      <c r="L46" s="235">
        <f t="shared" si="14"/>
        <v>0</v>
      </c>
      <c r="M46" s="235">
        <f t="shared" si="14"/>
        <v>0</v>
      </c>
      <c r="N46" s="235">
        <f t="shared" si="14"/>
        <v>0</v>
      </c>
      <c r="O46" s="235">
        <f t="shared" si="14"/>
        <v>0</v>
      </c>
      <c r="P46" s="235">
        <f t="shared" si="14"/>
        <v>0</v>
      </c>
      <c r="Q46" s="235">
        <f t="shared" si="14"/>
        <v>0</v>
      </c>
      <c r="R46" s="235">
        <f t="shared" si="14"/>
        <v>0</v>
      </c>
      <c r="S46" s="235">
        <f t="shared" si="14"/>
        <v>0</v>
      </c>
      <c r="T46" s="235">
        <f t="shared" si="14"/>
        <v>0</v>
      </c>
      <c r="U46" s="235">
        <f t="shared" si="14"/>
        <v>0</v>
      </c>
      <c r="V46" s="235">
        <f t="shared" si="14"/>
        <v>0</v>
      </c>
      <c r="W46" s="235">
        <f t="shared" si="14"/>
        <v>0</v>
      </c>
      <c r="X46" s="235">
        <f t="shared" si="14"/>
        <v>0</v>
      </c>
      <c r="Y46" s="235">
        <f t="shared" si="14"/>
        <v>0</v>
      </c>
      <c r="Z46" s="235">
        <f t="shared" si="14"/>
        <v>0</v>
      </c>
      <c r="AA46" s="235">
        <f t="shared" si="14"/>
        <v>0</v>
      </c>
      <c r="AB46" s="235">
        <f t="shared" si="14"/>
        <v>0</v>
      </c>
      <c r="AC46" s="235">
        <f t="shared" si="14"/>
        <v>0</v>
      </c>
      <c r="AD46" s="235">
        <f t="shared" si="14"/>
        <v>0</v>
      </c>
      <c r="AE46" s="235">
        <f t="shared" si="14"/>
        <v>0</v>
      </c>
      <c r="AF46" s="235">
        <f t="shared" si="14"/>
        <v>0</v>
      </c>
      <c r="AG46" s="235">
        <f t="shared" si="14"/>
        <v>0</v>
      </c>
      <c r="AH46" s="235">
        <f t="shared" si="14"/>
        <v>0</v>
      </c>
      <c r="AI46" s="235">
        <f t="shared" si="14"/>
        <v>0</v>
      </c>
      <c r="AJ46" s="235">
        <f t="shared" ref="AJ46:BK46" si="15">AJ16-AJ31</f>
        <v>0</v>
      </c>
      <c r="AK46" s="235">
        <f t="shared" si="15"/>
        <v>0</v>
      </c>
      <c r="AL46" s="235">
        <f t="shared" si="15"/>
        <v>0</v>
      </c>
      <c r="AM46" s="235">
        <f t="shared" si="15"/>
        <v>0</v>
      </c>
      <c r="AN46" s="235">
        <f t="shared" si="15"/>
        <v>0</v>
      </c>
      <c r="AO46" s="235">
        <f t="shared" si="15"/>
        <v>0</v>
      </c>
      <c r="AP46" s="235">
        <f t="shared" si="15"/>
        <v>0</v>
      </c>
      <c r="AQ46" s="235">
        <f t="shared" si="15"/>
        <v>0</v>
      </c>
      <c r="AR46" s="235">
        <f t="shared" si="15"/>
        <v>0</v>
      </c>
      <c r="AS46" s="235">
        <f t="shared" si="15"/>
        <v>0</v>
      </c>
      <c r="AT46" s="235">
        <f t="shared" si="15"/>
        <v>0</v>
      </c>
      <c r="AU46" s="235">
        <f t="shared" si="15"/>
        <v>0</v>
      </c>
      <c r="AV46" s="235">
        <f t="shared" si="15"/>
        <v>0</v>
      </c>
      <c r="AW46" s="235">
        <f t="shared" si="15"/>
        <v>0</v>
      </c>
      <c r="AX46" s="235">
        <f t="shared" si="15"/>
        <v>0</v>
      </c>
      <c r="AY46" s="235">
        <f t="shared" si="15"/>
        <v>0</v>
      </c>
      <c r="AZ46" s="235">
        <f t="shared" si="15"/>
        <v>0</v>
      </c>
      <c r="BA46" s="235">
        <f t="shared" si="15"/>
        <v>0</v>
      </c>
      <c r="BB46" s="235">
        <f t="shared" si="15"/>
        <v>0</v>
      </c>
      <c r="BC46" s="235">
        <f t="shared" si="15"/>
        <v>0</v>
      </c>
      <c r="BD46" s="235">
        <f t="shared" si="15"/>
        <v>0</v>
      </c>
      <c r="BE46" s="235">
        <f t="shared" si="15"/>
        <v>0</v>
      </c>
      <c r="BF46" s="235">
        <f t="shared" si="15"/>
        <v>0</v>
      </c>
      <c r="BG46" s="235">
        <f t="shared" si="15"/>
        <v>0</v>
      </c>
      <c r="BH46" s="235">
        <f t="shared" si="15"/>
        <v>0</v>
      </c>
      <c r="BI46" s="235">
        <f t="shared" si="15"/>
        <v>0</v>
      </c>
      <c r="BJ46" s="235">
        <f t="shared" si="15"/>
        <v>0</v>
      </c>
      <c r="BK46" s="235">
        <f t="shared" si="15"/>
        <v>0</v>
      </c>
      <c r="BL46" s="96"/>
    </row>
    <row r="47" spans="2:64">
      <c r="B47" s="90"/>
      <c r="C47" s="224">
        <f>CONFIG!$C$20</f>
        <v>0</v>
      </c>
      <c r="D47" s="235">
        <f t="shared" ref="D47:AI47" si="16">D17-D32</f>
        <v>0</v>
      </c>
      <c r="E47" s="235">
        <f t="shared" si="16"/>
        <v>0</v>
      </c>
      <c r="F47" s="235">
        <f t="shared" si="16"/>
        <v>0</v>
      </c>
      <c r="G47" s="235">
        <f t="shared" si="16"/>
        <v>0</v>
      </c>
      <c r="H47" s="235">
        <f t="shared" si="16"/>
        <v>0</v>
      </c>
      <c r="I47" s="235">
        <f t="shared" si="16"/>
        <v>0</v>
      </c>
      <c r="J47" s="235">
        <f t="shared" si="16"/>
        <v>0</v>
      </c>
      <c r="K47" s="235">
        <f t="shared" si="16"/>
        <v>0</v>
      </c>
      <c r="L47" s="235">
        <f t="shared" si="16"/>
        <v>0</v>
      </c>
      <c r="M47" s="235">
        <f t="shared" si="16"/>
        <v>0</v>
      </c>
      <c r="N47" s="235">
        <f t="shared" si="16"/>
        <v>0</v>
      </c>
      <c r="O47" s="235">
        <f t="shared" si="16"/>
        <v>0</v>
      </c>
      <c r="P47" s="235">
        <f t="shared" si="16"/>
        <v>0</v>
      </c>
      <c r="Q47" s="235">
        <f t="shared" si="16"/>
        <v>0</v>
      </c>
      <c r="R47" s="235">
        <f t="shared" si="16"/>
        <v>0</v>
      </c>
      <c r="S47" s="235">
        <f t="shared" si="16"/>
        <v>0</v>
      </c>
      <c r="T47" s="235">
        <f t="shared" si="16"/>
        <v>0</v>
      </c>
      <c r="U47" s="235">
        <f t="shared" si="16"/>
        <v>0</v>
      </c>
      <c r="V47" s="235">
        <f t="shared" si="16"/>
        <v>0</v>
      </c>
      <c r="W47" s="235">
        <f t="shared" si="16"/>
        <v>0</v>
      </c>
      <c r="X47" s="235">
        <f t="shared" si="16"/>
        <v>0</v>
      </c>
      <c r="Y47" s="235">
        <f t="shared" si="16"/>
        <v>0</v>
      </c>
      <c r="Z47" s="235">
        <f t="shared" si="16"/>
        <v>0</v>
      </c>
      <c r="AA47" s="235">
        <f t="shared" si="16"/>
        <v>0</v>
      </c>
      <c r="AB47" s="235">
        <f t="shared" si="16"/>
        <v>0</v>
      </c>
      <c r="AC47" s="235">
        <f t="shared" si="16"/>
        <v>0</v>
      </c>
      <c r="AD47" s="235">
        <f t="shared" si="16"/>
        <v>0</v>
      </c>
      <c r="AE47" s="235">
        <f t="shared" si="16"/>
        <v>0</v>
      </c>
      <c r="AF47" s="235">
        <f t="shared" si="16"/>
        <v>0</v>
      </c>
      <c r="AG47" s="235">
        <f t="shared" si="16"/>
        <v>0</v>
      </c>
      <c r="AH47" s="235">
        <f t="shared" si="16"/>
        <v>0</v>
      </c>
      <c r="AI47" s="235">
        <f t="shared" si="16"/>
        <v>0</v>
      </c>
      <c r="AJ47" s="235">
        <f t="shared" ref="AJ47:BK47" si="17">AJ17-AJ32</f>
        <v>0</v>
      </c>
      <c r="AK47" s="235">
        <f t="shared" si="17"/>
        <v>0</v>
      </c>
      <c r="AL47" s="235">
        <f t="shared" si="17"/>
        <v>0</v>
      </c>
      <c r="AM47" s="235">
        <f t="shared" si="17"/>
        <v>0</v>
      </c>
      <c r="AN47" s="235">
        <f t="shared" si="17"/>
        <v>0</v>
      </c>
      <c r="AO47" s="235">
        <f t="shared" si="17"/>
        <v>0</v>
      </c>
      <c r="AP47" s="235">
        <f t="shared" si="17"/>
        <v>0</v>
      </c>
      <c r="AQ47" s="235">
        <f t="shared" si="17"/>
        <v>0</v>
      </c>
      <c r="AR47" s="235">
        <f t="shared" si="17"/>
        <v>0</v>
      </c>
      <c r="AS47" s="235">
        <f t="shared" si="17"/>
        <v>0</v>
      </c>
      <c r="AT47" s="235">
        <f t="shared" si="17"/>
        <v>0</v>
      </c>
      <c r="AU47" s="235">
        <f t="shared" si="17"/>
        <v>0</v>
      </c>
      <c r="AV47" s="235">
        <f t="shared" si="17"/>
        <v>0</v>
      </c>
      <c r="AW47" s="235">
        <f t="shared" si="17"/>
        <v>0</v>
      </c>
      <c r="AX47" s="235">
        <f t="shared" si="17"/>
        <v>0</v>
      </c>
      <c r="AY47" s="235">
        <f t="shared" si="17"/>
        <v>0</v>
      </c>
      <c r="AZ47" s="235">
        <f t="shared" si="17"/>
        <v>0</v>
      </c>
      <c r="BA47" s="235">
        <f t="shared" si="17"/>
        <v>0</v>
      </c>
      <c r="BB47" s="235">
        <f t="shared" si="17"/>
        <v>0</v>
      </c>
      <c r="BC47" s="235">
        <f t="shared" si="17"/>
        <v>0</v>
      </c>
      <c r="BD47" s="235">
        <f t="shared" si="17"/>
        <v>0</v>
      </c>
      <c r="BE47" s="235">
        <f t="shared" si="17"/>
        <v>0</v>
      </c>
      <c r="BF47" s="235">
        <f t="shared" si="17"/>
        <v>0</v>
      </c>
      <c r="BG47" s="235">
        <f t="shared" si="17"/>
        <v>0</v>
      </c>
      <c r="BH47" s="235">
        <f t="shared" si="17"/>
        <v>0</v>
      </c>
      <c r="BI47" s="235">
        <f t="shared" si="17"/>
        <v>0</v>
      </c>
      <c r="BJ47" s="235">
        <f t="shared" si="17"/>
        <v>0</v>
      </c>
      <c r="BK47" s="235">
        <f t="shared" si="17"/>
        <v>0</v>
      </c>
      <c r="BL47" s="96"/>
    </row>
    <row r="48" spans="2:64">
      <c r="B48" s="90"/>
      <c r="C48" s="224">
        <f>CONFIG!$C$21</f>
        <v>0</v>
      </c>
      <c r="D48" s="235">
        <f t="shared" ref="D48:AI48" si="18">D18-D33</f>
        <v>0</v>
      </c>
      <c r="E48" s="235">
        <f t="shared" si="18"/>
        <v>0</v>
      </c>
      <c r="F48" s="235">
        <f t="shared" si="18"/>
        <v>0</v>
      </c>
      <c r="G48" s="235">
        <f t="shared" si="18"/>
        <v>0</v>
      </c>
      <c r="H48" s="235">
        <f t="shared" si="18"/>
        <v>0</v>
      </c>
      <c r="I48" s="235">
        <f t="shared" si="18"/>
        <v>0</v>
      </c>
      <c r="J48" s="235">
        <f t="shared" si="18"/>
        <v>0</v>
      </c>
      <c r="K48" s="235">
        <f t="shared" si="18"/>
        <v>0</v>
      </c>
      <c r="L48" s="235">
        <f t="shared" si="18"/>
        <v>0</v>
      </c>
      <c r="M48" s="235">
        <f t="shared" si="18"/>
        <v>0</v>
      </c>
      <c r="N48" s="235">
        <f t="shared" si="18"/>
        <v>0</v>
      </c>
      <c r="O48" s="235">
        <f t="shared" si="18"/>
        <v>0</v>
      </c>
      <c r="P48" s="235">
        <f t="shared" si="18"/>
        <v>0</v>
      </c>
      <c r="Q48" s="235">
        <f t="shared" si="18"/>
        <v>0</v>
      </c>
      <c r="R48" s="235">
        <f t="shared" si="18"/>
        <v>0</v>
      </c>
      <c r="S48" s="235">
        <f t="shared" si="18"/>
        <v>0</v>
      </c>
      <c r="T48" s="235">
        <f t="shared" si="18"/>
        <v>0</v>
      </c>
      <c r="U48" s="235">
        <f t="shared" si="18"/>
        <v>0</v>
      </c>
      <c r="V48" s="235">
        <f t="shared" si="18"/>
        <v>0</v>
      </c>
      <c r="W48" s="235">
        <f t="shared" si="18"/>
        <v>0</v>
      </c>
      <c r="X48" s="235">
        <f t="shared" si="18"/>
        <v>0</v>
      </c>
      <c r="Y48" s="235">
        <f t="shared" si="18"/>
        <v>0</v>
      </c>
      <c r="Z48" s="235">
        <f t="shared" si="18"/>
        <v>0</v>
      </c>
      <c r="AA48" s="235">
        <f t="shared" si="18"/>
        <v>0</v>
      </c>
      <c r="AB48" s="235">
        <f t="shared" si="18"/>
        <v>0</v>
      </c>
      <c r="AC48" s="235">
        <f t="shared" si="18"/>
        <v>0</v>
      </c>
      <c r="AD48" s="235">
        <f t="shared" si="18"/>
        <v>0</v>
      </c>
      <c r="AE48" s="235">
        <f t="shared" si="18"/>
        <v>0</v>
      </c>
      <c r="AF48" s="235">
        <f t="shared" si="18"/>
        <v>0</v>
      </c>
      <c r="AG48" s="235">
        <f t="shared" si="18"/>
        <v>0</v>
      </c>
      <c r="AH48" s="235">
        <f t="shared" si="18"/>
        <v>0</v>
      </c>
      <c r="AI48" s="235">
        <f t="shared" si="18"/>
        <v>0</v>
      </c>
      <c r="AJ48" s="235">
        <f t="shared" ref="AJ48:BK48" si="19">AJ18-AJ33</f>
        <v>0</v>
      </c>
      <c r="AK48" s="235">
        <f t="shared" si="19"/>
        <v>0</v>
      </c>
      <c r="AL48" s="235">
        <f t="shared" si="19"/>
        <v>0</v>
      </c>
      <c r="AM48" s="235">
        <f t="shared" si="19"/>
        <v>0</v>
      </c>
      <c r="AN48" s="235">
        <f t="shared" si="19"/>
        <v>0</v>
      </c>
      <c r="AO48" s="235">
        <f t="shared" si="19"/>
        <v>0</v>
      </c>
      <c r="AP48" s="235">
        <f t="shared" si="19"/>
        <v>0</v>
      </c>
      <c r="AQ48" s="235">
        <f t="shared" si="19"/>
        <v>0</v>
      </c>
      <c r="AR48" s="235">
        <f t="shared" si="19"/>
        <v>0</v>
      </c>
      <c r="AS48" s="235">
        <f t="shared" si="19"/>
        <v>0</v>
      </c>
      <c r="AT48" s="235">
        <f t="shared" si="19"/>
        <v>0</v>
      </c>
      <c r="AU48" s="235">
        <f t="shared" si="19"/>
        <v>0</v>
      </c>
      <c r="AV48" s="235">
        <f t="shared" si="19"/>
        <v>0</v>
      </c>
      <c r="AW48" s="235">
        <f t="shared" si="19"/>
        <v>0</v>
      </c>
      <c r="AX48" s="235">
        <f t="shared" si="19"/>
        <v>0</v>
      </c>
      <c r="AY48" s="235">
        <f t="shared" si="19"/>
        <v>0</v>
      </c>
      <c r="AZ48" s="235">
        <f t="shared" si="19"/>
        <v>0</v>
      </c>
      <c r="BA48" s="235">
        <f t="shared" si="19"/>
        <v>0</v>
      </c>
      <c r="BB48" s="235">
        <f t="shared" si="19"/>
        <v>0</v>
      </c>
      <c r="BC48" s="235">
        <f t="shared" si="19"/>
        <v>0</v>
      </c>
      <c r="BD48" s="235">
        <f t="shared" si="19"/>
        <v>0</v>
      </c>
      <c r="BE48" s="235">
        <f t="shared" si="19"/>
        <v>0</v>
      </c>
      <c r="BF48" s="235">
        <f t="shared" si="19"/>
        <v>0</v>
      </c>
      <c r="BG48" s="235">
        <f t="shared" si="19"/>
        <v>0</v>
      </c>
      <c r="BH48" s="235">
        <f t="shared" si="19"/>
        <v>0</v>
      </c>
      <c r="BI48" s="235">
        <f t="shared" si="19"/>
        <v>0</v>
      </c>
      <c r="BJ48" s="235">
        <f t="shared" si="19"/>
        <v>0</v>
      </c>
      <c r="BK48" s="235">
        <f t="shared" si="19"/>
        <v>0</v>
      </c>
      <c r="BL48" s="96"/>
    </row>
    <row r="49" spans="2:64">
      <c r="B49" s="90"/>
      <c r="C49" s="149"/>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6"/>
    </row>
    <row r="50" spans="2:64">
      <c r="B50" s="90"/>
      <c r="C50" s="58" t="s">
        <v>19</v>
      </c>
      <c r="D50" s="19">
        <f>D20-D35</f>
        <v>450</v>
      </c>
      <c r="E50" s="19">
        <f t="shared" ref="E50:BK50" si="20">E20-E35</f>
        <v>450</v>
      </c>
      <c r="F50" s="19">
        <f t="shared" si="20"/>
        <v>450</v>
      </c>
      <c r="G50" s="19">
        <f t="shared" si="20"/>
        <v>450</v>
      </c>
      <c r="H50" s="19">
        <f t="shared" si="20"/>
        <v>450</v>
      </c>
      <c r="I50" s="19">
        <f t="shared" si="20"/>
        <v>450</v>
      </c>
      <c r="J50" s="19">
        <f t="shared" si="20"/>
        <v>450</v>
      </c>
      <c r="K50" s="19">
        <f t="shared" si="20"/>
        <v>450</v>
      </c>
      <c r="L50" s="19">
        <f t="shared" si="20"/>
        <v>450</v>
      </c>
      <c r="M50" s="19">
        <f t="shared" si="20"/>
        <v>450</v>
      </c>
      <c r="N50" s="19">
        <f t="shared" si="20"/>
        <v>450</v>
      </c>
      <c r="O50" s="19">
        <f t="shared" si="20"/>
        <v>450</v>
      </c>
      <c r="P50" s="19">
        <f t="shared" si="20"/>
        <v>450</v>
      </c>
      <c r="Q50" s="19">
        <f t="shared" si="20"/>
        <v>450</v>
      </c>
      <c r="R50" s="19">
        <f t="shared" si="20"/>
        <v>450</v>
      </c>
      <c r="S50" s="19">
        <f t="shared" si="20"/>
        <v>450</v>
      </c>
      <c r="T50" s="19">
        <f t="shared" si="20"/>
        <v>450</v>
      </c>
      <c r="U50" s="19">
        <f t="shared" si="20"/>
        <v>450</v>
      </c>
      <c r="V50" s="19">
        <f t="shared" si="20"/>
        <v>450</v>
      </c>
      <c r="W50" s="19">
        <f t="shared" si="20"/>
        <v>450</v>
      </c>
      <c r="X50" s="19">
        <f t="shared" si="20"/>
        <v>450</v>
      </c>
      <c r="Y50" s="19">
        <f t="shared" si="20"/>
        <v>450</v>
      </c>
      <c r="Z50" s="19">
        <f t="shared" si="20"/>
        <v>450</v>
      </c>
      <c r="AA50" s="19">
        <f t="shared" si="20"/>
        <v>450</v>
      </c>
      <c r="AB50" s="19">
        <f t="shared" si="20"/>
        <v>450</v>
      </c>
      <c r="AC50" s="19">
        <f t="shared" si="20"/>
        <v>450</v>
      </c>
      <c r="AD50" s="19">
        <f t="shared" si="20"/>
        <v>450</v>
      </c>
      <c r="AE50" s="19">
        <f t="shared" si="20"/>
        <v>450</v>
      </c>
      <c r="AF50" s="19">
        <f t="shared" si="20"/>
        <v>450</v>
      </c>
      <c r="AG50" s="19">
        <f t="shared" si="20"/>
        <v>450</v>
      </c>
      <c r="AH50" s="19">
        <f t="shared" si="20"/>
        <v>450</v>
      </c>
      <c r="AI50" s="19">
        <f t="shared" si="20"/>
        <v>450</v>
      </c>
      <c r="AJ50" s="19">
        <f t="shared" si="20"/>
        <v>450</v>
      </c>
      <c r="AK50" s="19">
        <f t="shared" si="20"/>
        <v>450</v>
      </c>
      <c r="AL50" s="19">
        <f t="shared" si="20"/>
        <v>450</v>
      </c>
      <c r="AM50" s="19">
        <f t="shared" si="20"/>
        <v>450</v>
      </c>
      <c r="AN50" s="19">
        <f t="shared" si="20"/>
        <v>450</v>
      </c>
      <c r="AO50" s="19">
        <f t="shared" si="20"/>
        <v>450</v>
      </c>
      <c r="AP50" s="19">
        <f t="shared" si="20"/>
        <v>450</v>
      </c>
      <c r="AQ50" s="19">
        <f t="shared" si="20"/>
        <v>450</v>
      </c>
      <c r="AR50" s="19">
        <f t="shared" si="20"/>
        <v>450</v>
      </c>
      <c r="AS50" s="19">
        <f t="shared" si="20"/>
        <v>450</v>
      </c>
      <c r="AT50" s="19">
        <f t="shared" si="20"/>
        <v>450</v>
      </c>
      <c r="AU50" s="19">
        <f t="shared" si="20"/>
        <v>450</v>
      </c>
      <c r="AV50" s="19">
        <f t="shared" si="20"/>
        <v>450</v>
      </c>
      <c r="AW50" s="19">
        <f t="shared" si="20"/>
        <v>450</v>
      </c>
      <c r="AX50" s="19">
        <f t="shared" si="20"/>
        <v>450</v>
      </c>
      <c r="AY50" s="19">
        <f t="shared" si="20"/>
        <v>450</v>
      </c>
      <c r="AZ50" s="19">
        <f t="shared" si="20"/>
        <v>450</v>
      </c>
      <c r="BA50" s="19">
        <f t="shared" si="20"/>
        <v>450</v>
      </c>
      <c r="BB50" s="19">
        <f t="shared" si="20"/>
        <v>450</v>
      </c>
      <c r="BC50" s="19">
        <f t="shared" si="20"/>
        <v>450</v>
      </c>
      <c r="BD50" s="19">
        <f t="shared" si="20"/>
        <v>450</v>
      </c>
      <c r="BE50" s="19">
        <f t="shared" si="20"/>
        <v>450</v>
      </c>
      <c r="BF50" s="19">
        <f t="shared" si="20"/>
        <v>450</v>
      </c>
      <c r="BG50" s="19">
        <f t="shared" si="20"/>
        <v>450</v>
      </c>
      <c r="BH50" s="19">
        <f t="shared" si="20"/>
        <v>450</v>
      </c>
      <c r="BI50" s="19">
        <f t="shared" si="20"/>
        <v>450</v>
      </c>
      <c r="BJ50" s="19">
        <f t="shared" si="20"/>
        <v>450</v>
      </c>
      <c r="BK50" s="19">
        <f t="shared" si="20"/>
        <v>450</v>
      </c>
      <c r="BL50" s="96"/>
    </row>
    <row r="51" spans="2:64" ht="15.75" thickBot="1">
      <c r="B51" s="91"/>
      <c r="C51" s="164"/>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3"/>
    </row>
  </sheetData>
  <sheetProtection sheet="1" objects="1" scenarios="1"/>
  <mergeCells count="16">
    <mergeCell ref="AZ39:BK39"/>
    <mergeCell ref="AB39:AM39"/>
    <mergeCell ref="D39:O39"/>
    <mergeCell ref="P39:AA39"/>
    <mergeCell ref="AN39:AY39"/>
    <mergeCell ref="C5:K5"/>
    <mergeCell ref="AZ9:BK9"/>
    <mergeCell ref="P24:AA24"/>
    <mergeCell ref="AB24:AM24"/>
    <mergeCell ref="AZ24:BK24"/>
    <mergeCell ref="D24:O24"/>
    <mergeCell ref="AN24:AY24"/>
    <mergeCell ref="D9:O9"/>
    <mergeCell ref="P9:AA9"/>
    <mergeCell ref="AB9:AM9"/>
    <mergeCell ref="AN9:AY9"/>
  </mergeCell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sheetPr codeName="Feuil10">
    <tabColor theme="3" tint="0.39997558519241921"/>
  </sheetPr>
  <dimension ref="A1:BL50"/>
  <sheetViews>
    <sheetView showGridLines="0" showRowColHeaders="0" zoomScale="85" zoomScaleNormal="85" workbookViewId="0">
      <pane xSplit="3" topLeftCell="D1" activePane="topRight" state="frozen"/>
      <selection activeCell="I35" sqref="I35"/>
      <selection pane="topRight" activeCell="C3" sqref="C3"/>
    </sheetView>
  </sheetViews>
  <sheetFormatPr baseColWidth="10" defaultRowHeight="15"/>
  <cols>
    <col min="1" max="1" width="3" style="54" customWidth="1"/>
    <col min="2" max="2" width="3.28515625" customWidth="1"/>
    <col min="3" max="3" width="35.7109375" style="55" customWidth="1"/>
    <col min="64" max="64" width="3.7109375" customWidth="1"/>
  </cols>
  <sheetData>
    <row r="1" spans="2:64" s="54" customFormat="1" ht="15.75" thickBot="1">
      <c r="C1" s="55"/>
    </row>
    <row r="2" spans="2:64">
      <c r="B2" s="87"/>
      <c r="C2" s="163"/>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9"/>
    </row>
    <row r="3" spans="2:64">
      <c r="B3" s="90"/>
      <c r="C3" s="83" t="s">
        <v>41</v>
      </c>
      <c r="D3" s="152"/>
      <c r="E3" s="152"/>
      <c r="F3" s="152"/>
      <c r="G3" s="152"/>
      <c r="H3" s="152"/>
      <c r="I3" s="152"/>
      <c r="J3" s="152"/>
      <c r="K3" s="152"/>
      <c r="L3" s="152"/>
      <c r="M3" s="152"/>
      <c r="N3" s="152"/>
      <c r="O3" s="152"/>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6"/>
    </row>
    <row r="4" spans="2:64">
      <c r="B4" s="90"/>
      <c r="C4" s="149"/>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6"/>
    </row>
    <row r="5" spans="2:64">
      <c r="B5" s="90"/>
      <c r="C5" s="401" t="s">
        <v>109</v>
      </c>
      <c r="D5" s="402"/>
      <c r="E5" s="402"/>
      <c r="F5" s="402"/>
      <c r="G5" s="402"/>
      <c r="H5" s="402"/>
      <c r="I5" s="402"/>
      <c r="J5" s="402"/>
      <c r="K5" s="402"/>
      <c r="L5" s="402"/>
      <c r="M5" s="402"/>
      <c r="N5" s="402"/>
      <c r="O5" s="403"/>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6"/>
    </row>
    <row r="6" spans="2:64">
      <c r="B6" s="90"/>
      <c r="C6" s="149"/>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6"/>
    </row>
    <row r="7" spans="2:64">
      <c r="B7" s="90"/>
      <c r="C7" s="139"/>
      <c r="D7" s="333" t="s">
        <v>16</v>
      </c>
      <c r="E7" s="331"/>
      <c r="F7" s="331"/>
      <c r="G7" s="331"/>
      <c r="H7" s="331"/>
      <c r="I7" s="331"/>
      <c r="J7" s="331"/>
      <c r="K7" s="331"/>
      <c r="L7" s="331"/>
      <c r="M7" s="331"/>
      <c r="N7" s="331"/>
      <c r="O7" s="331"/>
      <c r="P7" s="330" t="s">
        <v>17</v>
      </c>
      <c r="Q7" s="330"/>
      <c r="R7" s="330"/>
      <c r="S7" s="330"/>
      <c r="T7" s="330"/>
      <c r="U7" s="330"/>
      <c r="V7" s="330"/>
      <c r="W7" s="330"/>
      <c r="X7" s="330"/>
      <c r="Y7" s="330"/>
      <c r="Z7" s="330"/>
      <c r="AA7" s="330"/>
      <c r="AB7" s="333" t="s">
        <v>18</v>
      </c>
      <c r="AC7" s="331"/>
      <c r="AD7" s="331"/>
      <c r="AE7" s="331"/>
      <c r="AF7" s="331"/>
      <c r="AG7" s="331"/>
      <c r="AH7" s="331"/>
      <c r="AI7" s="331"/>
      <c r="AJ7" s="331"/>
      <c r="AK7" s="331"/>
      <c r="AL7" s="331"/>
      <c r="AM7" s="331"/>
      <c r="AN7" s="330" t="s">
        <v>25</v>
      </c>
      <c r="AO7" s="330"/>
      <c r="AP7" s="330"/>
      <c r="AQ7" s="330"/>
      <c r="AR7" s="330"/>
      <c r="AS7" s="330"/>
      <c r="AT7" s="330"/>
      <c r="AU7" s="330"/>
      <c r="AV7" s="330"/>
      <c r="AW7" s="330"/>
      <c r="AX7" s="330"/>
      <c r="AY7" s="330"/>
      <c r="AZ7" s="330" t="s">
        <v>26</v>
      </c>
      <c r="BA7" s="330"/>
      <c r="BB7" s="330"/>
      <c r="BC7" s="330"/>
      <c r="BD7" s="330"/>
      <c r="BE7" s="330"/>
      <c r="BF7" s="330"/>
      <c r="BG7" s="330"/>
      <c r="BH7" s="330"/>
      <c r="BI7" s="330"/>
      <c r="BJ7" s="330"/>
      <c r="BK7" s="330"/>
      <c r="BL7" s="96"/>
    </row>
    <row r="8" spans="2:64">
      <c r="B8" s="90"/>
      <c r="C8" s="58" t="s">
        <v>42</v>
      </c>
      <c r="D8" s="17">
        <f>CONFIG!$D$7</f>
        <v>41640</v>
      </c>
      <c r="E8" s="17">
        <f>DATE(YEAR(D8),MONTH(D8)+1,DAY(D8))</f>
        <v>41671</v>
      </c>
      <c r="F8" s="17">
        <f t="shared" ref="F8:BK8" si="0">DATE(YEAR(E8),MONTH(E8)+1,DAY(E8))</f>
        <v>41699</v>
      </c>
      <c r="G8" s="17">
        <f t="shared" si="0"/>
        <v>41730</v>
      </c>
      <c r="H8" s="17">
        <f t="shared" si="0"/>
        <v>41760</v>
      </c>
      <c r="I8" s="17">
        <f t="shared" si="0"/>
        <v>41791</v>
      </c>
      <c r="J8" s="17">
        <f t="shared" si="0"/>
        <v>41821</v>
      </c>
      <c r="K8" s="17">
        <f t="shared" si="0"/>
        <v>41852</v>
      </c>
      <c r="L8" s="17">
        <f t="shared" si="0"/>
        <v>41883</v>
      </c>
      <c r="M8" s="17">
        <f t="shared" si="0"/>
        <v>41913</v>
      </c>
      <c r="N8" s="17">
        <f t="shared" si="0"/>
        <v>41944</v>
      </c>
      <c r="O8" s="17">
        <f t="shared" si="0"/>
        <v>41974</v>
      </c>
      <c r="P8" s="17">
        <f t="shared" si="0"/>
        <v>42005</v>
      </c>
      <c r="Q8" s="17">
        <f t="shared" si="0"/>
        <v>42036</v>
      </c>
      <c r="R8" s="17">
        <f t="shared" si="0"/>
        <v>42064</v>
      </c>
      <c r="S8" s="17">
        <f t="shared" si="0"/>
        <v>42095</v>
      </c>
      <c r="T8" s="17">
        <f t="shared" si="0"/>
        <v>42125</v>
      </c>
      <c r="U8" s="17">
        <f t="shared" si="0"/>
        <v>42156</v>
      </c>
      <c r="V8" s="17">
        <f t="shared" si="0"/>
        <v>42186</v>
      </c>
      <c r="W8" s="17">
        <f t="shared" si="0"/>
        <v>42217</v>
      </c>
      <c r="X8" s="17">
        <f t="shared" si="0"/>
        <v>42248</v>
      </c>
      <c r="Y8" s="17">
        <f t="shared" si="0"/>
        <v>42278</v>
      </c>
      <c r="Z8" s="17">
        <f t="shared" si="0"/>
        <v>42309</v>
      </c>
      <c r="AA8" s="17">
        <f t="shared" si="0"/>
        <v>42339</v>
      </c>
      <c r="AB8" s="17">
        <f t="shared" si="0"/>
        <v>42370</v>
      </c>
      <c r="AC8" s="17">
        <f t="shared" si="0"/>
        <v>42401</v>
      </c>
      <c r="AD8" s="17">
        <f t="shared" si="0"/>
        <v>42430</v>
      </c>
      <c r="AE8" s="17">
        <f t="shared" si="0"/>
        <v>42461</v>
      </c>
      <c r="AF8" s="17">
        <f t="shared" si="0"/>
        <v>42491</v>
      </c>
      <c r="AG8" s="17">
        <f t="shared" si="0"/>
        <v>42522</v>
      </c>
      <c r="AH8" s="17">
        <f t="shared" si="0"/>
        <v>42552</v>
      </c>
      <c r="AI8" s="17">
        <f t="shared" si="0"/>
        <v>42583</v>
      </c>
      <c r="AJ8" s="17">
        <f t="shared" si="0"/>
        <v>42614</v>
      </c>
      <c r="AK8" s="17">
        <f t="shared" si="0"/>
        <v>42644</v>
      </c>
      <c r="AL8" s="17">
        <f t="shared" si="0"/>
        <v>42675</v>
      </c>
      <c r="AM8" s="17">
        <f t="shared" si="0"/>
        <v>42705</v>
      </c>
      <c r="AN8" s="17">
        <f t="shared" si="0"/>
        <v>42736</v>
      </c>
      <c r="AO8" s="17">
        <f t="shared" si="0"/>
        <v>42767</v>
      </c>
      <c r="AP8" s="17">
        <f t="shared" si="0"/>
        <v>42795</v>
      </c>
      <c r="AQ8" s="17">
        <f t="shared" si="0"/>
        <v>42826</v>
      </c>
      <c r="AR8" s="17">
        <f t="shared" si="0"/>
        <v>42856</v>
      </c>
      <c r="AS8" s="17">
        <f t="shared" si="0"/>
        <v>42887</v>
      </c>
      <c r="AT8" s="17">
        <f t="shared" si="0"/>
        <v>42917</v>
      </c>
      <c r="AU8" s="17">
        <f t="shared" si="0"/>
        <v>42948</v>
      </c>
      <c r="AV8" s="17">
        <f t="shared" si="0"/>
        <v>42979</v>
      </c>
      <c r="AW8" s="17">
        <f t="shared" si="0"/>
        <v>43009</v>
      </c>
      <c r="AX8" s="17">
        <f t="shared" si="0"/>
        <v>43040</v>
      </c>
      <c r="AY8" s="17">
        <f t="shared" si="0"/>
        <v>43070</v>
      </c>
      <c r="AZ8" s="17">
        <f t="shared" si="0"/>
        <v>43101</v>
      </c>
      <c r="BA8" s="17">
        <f t="shared" si="0"/>
        <v>43132</v>
      </c>
      <c r="BB8" s="17">
        <f t="shared" si="0"/>
        <v>43160</v>
      </c>
      <c r="BC8" s="17">
        <f t="shared" si="0"/>
        <v>43191</v>
      </c>
      <c r="BD8" s="17">
        <f t="shared" si="0"/>
        <v>43221</v>
      </c>
      <c r="BE8" s="17">
        <f t="shared" si="0"/>
        <v>43252</v>
      </c>
      <c r="BF8" s="17">
        <f t="shared" si="0"/>
        <v>43282</v>
      </c>
      <c r="BG8" s="17">
        <f t="shared" si="0"/>
        <v>43313</v>
      </c>
      <c r="BH8" s="17">
        <f t="shared" si="0"/>
        <v>43344</v>
      </c>
      <c r="BI8" s="17">
        <f t="shared" si="0"/>
        <v>43374</v>
      </c>
      <c r="BJ8" s="17">
        <f t="shared" si="0"/>
        <v>43405</v>
      </c>
      <c r="BK8" s="17">
        <f t="shared" si="0"/>
        <v>43435</v>
      </c>
      <c r="BL8" s="96"/>
    </row>
    <row r="9" spans="2:64">
      <c r="B9" s="90"/>
      <c r="C9" s="224" t="str">
        <f>CONFIG!$C$14</f>
        <v>Activité de revenu 1</v>
      </c>
      <c r="D9" s="235">
        <f>D25-D40+TVA!D41</f>
        <v>0</v>
      </c>
      <c r="E9" s="235">
        <f>E25-E40+TVA!E41</f>
        <v>0</v>
      </c>
      <c r="F9" s="235">
        <f>F25-F40+TVA!F41</f>
        <v>0</v>
      </c>
      <c r="G9" s="235">
        <f>G25-G40+TVA!G41</f>
        <v>0</v>
      </c>
      <c r="H9" s="235">
        <f>H25-H40+TVA!H41</f>
        <v>0</v>
      </c>
      <c r="I9" s="235">
        <f>I25-I40+TVA!I41</f>
        <v>0</v>
      </c>
      <c r="J9" s="235">
        <f>J25-J40+TVA!J41</f>
        <v>0</v>
      </c>
      <c r="K9" s="235">
        <f>K25-K40+TVA!K41</f>
        <v>0</v>
      </c>
      <c r="L9" s="235">
        <f>L25-L40+TVA!L41</f>
        <v>0</v>
      </c>
      <c r="M9" s="235">
        <f>M25-M40+TVA!M41</f>
        <v>0</v>
      </c>
      <c r="N9" s="235">
        <f>N25-N40+TVA!N41</f>
        <v>0</v>
      </c>
      <c r="O9" s="235">
        <f>O25-O40+TVA!O41</f>
        <v>0</v>
      </c>
      <c r="P9" s="235">
        <f>P25-P40+TVA!P41</f>
        <v>0</v>
      </c>
      <c r="Q9" s="235">
        <f>Q25-Q40+TVA!Q41</f>
        <v>0</v>
      </c>
      <c r="R9" s="235">
        <f>R25-R40+TVA!R41</f>
        <v>0</v>
      </c>
      <c r="S9" s="235">
        <f>S25-S40+TVA!S41</f>
        <v>0</v>
      </c>
      <c r="T9" s="235">
        <f>T25-T40+TVA!T41</f>
        <v>0</v>
      </c>
      <c r="U9" s="235">
        <f>U25-U40+TVA!U41</f>
        <v>0</v>
      </c>
      <c r="V9" s="235">
        <f>V25-V40+TVA!V41</f>
        <v>0</v>
      </c>
      <c r="W9" s="235">
        <f>W25-W40+TVA!W41</f>
        <v>0</v>
      </c>
      <c r="X9" s="235">
        <f>X25-X40+TVA!X41</f>
        <v>0</v>
      </c>
      <c r="Y9" s="235">
        <f>Y25-Y40+TVA!Y41</f>
        <v>0</v>
      </c>
      <c r="Z9" s="235">
        <f>Z25-Z40+TVA!Z41</f>
        <v>0</v>
      </c>
      <c r="AA9" s="235">
        <f>AA25-AA40+TVA!AA41</f>
        <v>0</v>
      </c>
      <c r="AB9" s="235">
        <f>AB25-AB40+TVA!AB41</f>
        <v>0</v>
      </c>
      <c r="AC9" s="235">
        <f>AC25-AC40+TVA!AC41</f>
        <v>0</v>
      </c>
      <c r="AD9" s="235">
        <f>AD25-AD40+TVA!AD41</f>
        <v>0</v>
      </c>
      <c r="AE9" s="235">
        <f>AE25-AE40+TVA!AE41</f>
        <v>0</v>
      </c>
      <c r="AF9" s="235">
        <f>AF25-AF40+TVA!AF41</f>
        <v>0</v>
      </c>
      <c r="AG9" s="235">
        <f>AG25-AG40+TVA!AG41</f>
        <v>0</v>
      </c>
      <c r="AH9" s="235">
        <f>AH25-AH40+TVA!AH41</f>
        <v>0</v>
      </c>
      <c r="AI9" s="235">
        <f>AI25-AI40+TVA!AI41</f>
        <v>0</v>
      </c>
      <c r="AJ9" s="235">
        <f>AJ25-AJ40+TVA!AJ41</f>
        <v>0</v>
      </c>
      <c r="AK9" s="235">
        <f>AK25-AK40+TVA!AK41</f>
        <v>0</v>
      </c>
      <c r="AL9" s="235">
        <f>AL25-AL40+TVA!AL41</f>
        <v>0</v>
      </c>
      <c r="AM9" s="235">
        <f>AM25-AM40+TVA!AM41</f>
        <v>0</v>
      </c>
      <c r="AN9" s="235">
        <f>AN25-AN40+TVA!AN41</f>
        <v>0</v>
      </c>
      <c r="AO9" s="235">
        <f>AO25-AO40+TVA!AO41</f>
        <v>0</v>
      </c>
      <c r="AP9" s="235">
        <f>AP25-AP40+TVA!AP41</f>
        <v>0</v>
      </c>
      <c r="AQ9" s="235">
        <f>AQ25-AQ40+TVA!AQ41</f>
        <v>0</v>
      </c>
      <c r="AR9" s="235">
        <f>AR25-AR40+TVA!AR41</f>
        <v>0</v>
      </c>
      <c r="AS9" s="235">
        <f>AS25-AS40+TVA!AS41</f>
        <v>0</v>
      </c>
      <c r="AT9" s="235">
        <f>AT25-AT40+TVA!AT41</f>
        <v>0</v>
      </c>
      <c r="AU9" s="235">
        <f>AU25-AU40+TVA!AU41</f>
        <v>0</v>
      </c>
      <c r="AV9" s="235">
        <f>AV25-AV40+TVA!AV41</f>
        <v>0</v>
      </c>
      <c r="AW9" s="235">
        <f>AW25-AW40+TVA!AW41</f>
        <v>0</v>
      </c>
      <c r="AX9" s="235">
        <f>AX25-AX40+TVA!AX41</f>
        <v>0</v>
      </c>
      <c r="AY9" s="235">
        <f>AY25-AY40+TVA!AY41</f>
        <v>0</v>
      </c>
      <c r="AZ9" s="235">
        <f>AZ25-AZ40+TVA!AZ41</f>
        <v>0</v>
      </c>
      <c r="BA9" s="235">
        <f>BA25-BA40+TVA!BA41</f>
        <v>0</v>
      </c>
      <c r="BB9" s="235">
        <f>BB25-BB40+TVA!BB41</f>
        <v>0</v>
      </c>
      <c r="BC9" s="235">
        <f>BC25-BC40+TVA!BC41</f>
        <v>0</v>
      </c>
      <c r="BD9" s="235">
        <f>BD25-BD40+TVA!BD41</f>
        <v>0</v>
      </c>
      <c r="BE9" s="235">
        <f>BE25-BE40+TVA!BE41</f>
        <v>0</v>
      </c>
      <c r="BF9" s="235">
        <f>BF25-BF40+TVA!BF41</f>
        <v>0</v>
      </c>
      <c r="BG9" s="235">
        <f>BG25-BG40+TVA!BG41</f>
        <v>0</v>
      </c>
      <c r="BH9" s="235">
        <f>BH25-BH40+TVA!BH41</f>
        <v>0</v>
      </c>
      <c r="BI9" s="235">
        <f>BI25-BI40+TVA!BI41</f>
        <v>0</v>
      </c>
      <c r="BJ9" s="235">
        <f>BJ25-BJ40+TVA!BJ41</f>
        <v>0</v>
      </c>
      <c r="BK9" s="235">
        <f>BK25-BK40+TVA!BK41</f>
        <v>0</v>
      </c>
      <c r="BL9" s="96"/>
    </row>
    <row r="10" spans="2:64">
      <c r="B10" s="90"/>
      <c r="C10" s="224" t="str">
        <f>CONFIG!$C$15</f>
        <v>Activité de revenu 2</v>
      </c>
      <c r="D10" s="235">
        <f>D26-D41+TVA!D42</f>
        <v>0</v>
      </c>
      <c r="E10" s="235">
        <f>E26-E41+TVA!E42</f>
        <v>0</v>
      </c>
      <c r="F10" s="235">
        <f>F26-F41+TVA!F42</f>
        <v>0</v>
      </c>
      <c r="G10" s="235">
        <f>G26-G41+TVA!G42</f>
        <v>0</v>
      </c>
      <c r="H10" s="235">
        <f>H26-H41+TVA!H42</f>
        <v>0</v>
      </c>
      <c r="I10" s="235">
        <f>I26-I41+TVA!I42</f>
        <v>0</v>
      </c>
      <c r="J10" s="235">
        <f>J26-J41+TVA!J42</f>
        <v>0</v>
      </c>
      <c r="K10" s="235">
        <f>K26-K41+TVA!K42</f>
        <v>0</v>
      </c>
      <c r="L10" s="235">
        <f>L26-L41+TVA!L42</f>
        <v>0</v>
      </c>
      <c r="M10" s="235">
        <f>M26-M41+TVA!M42</f>
        <v>0</v>
      </c>
      <c r="N10" s="235">
        <f>N26-N41+TVA!N42</f>
        <v>0</v>
      </c>
      <c r="O10" s="235">
        <f>O26-O41+TVA!O42</f>
        <v>0</v>
      </c>
      <c r="P10" s="235">
        <f>P26-P41+TVA!P42</f>
        <v>0</v>
      </c>
      <c r="Q10" s="235">
        <f>Q26-Q41+TVA!Q42</f>
        <v>0</v>
      </c>
      <c r="R10" s="235">
        <f>R26-R41+TVA!R42</f>
        <v>0</v>
      </c>
      <c r="S10" s="235">
        <f>S26-S41+TVA!S42</f>
        <v>0</v>
      </c>
      <c r="T10" s="235">
        <f>T26-T41+TVA!T42</f>
        <v>0</v>
      </c>
      <c r="U10" s="235">
        <f>U26-U41+TVA!U42</f>
        <v>0</v>
      </c>
      <c r="V10" s="235">
        <f>V26-V41+TVA!V42</f>
        <v>0</v>
      </c>
      <c r="W10" s="235">
        <f>W26-W41+TVA!W42</f>
        <v>0</v>
      </c>
      <c r="X10" s="235">
        <f>X26-X41+TVA!X42</f>
        <v>0</v>
      </c>
      <c r="Y10" s="235">
        <f>Y26-Y41+TVA!Y42</f>
        <v>0</v>
      </c>
      <c r="Z10" s="235">
        <f>Z26-Z41+TVA!Z42</f>
        <v>0</v>
      </c>
      <c r="AA10" s="235">
        <f>AA26-AA41+TVA!AA42</f>
        <v>0</v>
      </c>
      <c r="AB10" s="235">
        <f>AB26-AB41+TVA!AB42</f>
        <v>0</v>
      </c>
      <c r="AC10" s="235">
        <f>AC26-AC41+TVA!AC42</f>
        <v>0</v>
      </c>
      <c r="AD10" s="235">
        <f>AD26-AD41+TVA!AD42</f>
        <v>0</v>
      </c>
      <c r="AE10" s="235">
        <f>AE26-AE41+TVA!AE42</f>
        <v>0</v>
      </c>
      <c r="AF10" s="235">
        <f>AF26-AF41+TVA!AF42</f>
        <v>0</v>
      </c>
      <c r="AG10" s="235">
        <f>AG26-AG41+TVA!AG42</f>
        <v>0</v>
      </c>
      <c r="AH10" s="235">
        <f>AH26-AH41+TVA!AH42</f>
        <v>0</v>
      </c>
      <c r="AI10" s="235">
        <f>AI26-AI41+TVA!AI42</f>
        <v>0</v>
      </c>
      <c r="AJ10" s="235">
        <f>AJ26-AJ41+TVA!AJ42</f>
        <v>0</v>
      </c>
      <c r="AK10" s="235">
        <f>AK26-AK41+TVA!AK42</f>
        <v>0</v>
      </c>
      <c r="AL10" s="235">
        <f>AL26-AL41+TVA!AL42</f>
        <v>0</v>
      </c>
      <c r="AM10" s="235">
        <f>AM26-AM41+TVA!AM42</f>
        <v>0</v>
      </c>
      <c r="AN10" s="235">
        <f>AN26-AN41+TVA!AN42</f>
        <v>0</v>
      </c>
      <c r="AO10" s="235">
        <f>AO26-AO41+TVA!AO42</f>
        <v>0</v>
      </c>
      <c r="AP10" s="235">
        <f>AP26-AP41+TVA!AP42</f>
        <v>0</v>
      </c>
      <c r="AQ10" s="235">
        <f>AQ26-AQ41+TVA!AQ42</f>
        <v>0</v>
      </c>
      <c r="AR10" s="235">
        <f>AR26-AR41+TVA!AR42</f>
        <v>0</v>
      </c>
      <c r="AS10" s="235">
        <f>AS26-AS41+TVA!AS42</f>
        <v>0</v>
      </c>
      <c r="AT10" s="235">
        <f>AT26-AT41+TVA!AT42</f>
        <v>0</v>
      </c>
      <c r="AU10" s="235">
        <f>AU26-AU41+TVA!AU42</f>
        <v>0</v>
      </c>
      <c r="AV10" s="235">
        <f>AV26-AV41+TVA!AV42</f>
        <v>0</v>
      </c>
      <c r="AW10" s="235">
        <f>AW26-AW41+TVA!AW42</f>
        <v>0</v>
      </c>
      <c r="AX10" s="235">
        <f>AX26-AX41+TVA!AX42</f>
        <v>0</v>
      </c>
      <c r="AY10" s="235">
        <f>AY26-AY41+TVA!AY42</f>
        <v>0</v>
      </c>
      <c r="AZ10" s="235">
        <f>AZ26-AZ41+TVA!AZ42</f>
        <v>0</v>
      </c>
      <c r="BA10" s="235">
        <f>BA26-BA41+TVA!BA42</f>
        <v>0</v>
      </c>
      <c r="BB10" s="235">
        <f>BB26-BB41+TVA!BB42</f>
        <v>0</v>
      </c>
      <c r="BC10" s="235">
        <f>BC26-BC41+TVA!BC42</f>
        <v>0</v>
      </c>
      <c r="BD10" s="235">
        <f>BD26-BD41+TVA!BD42</f>
        <v>0</v>
      </c>
      <c r="BE10" s="235">
        <f>BE26-BE41+TVA!BE42</f>
        <v>0</v>
      </c>
      <c r="BF10" s="235">
        <f>BF26-BF41+TVA!BF42</f>
        <v>0</v>
      </c>
      <c r="BG10" s="235">
        <f>BG26-BG41+TVA!BG42</f>
        <v>0</v>
      </c>
      <c r="BH10" s="235">
        <f>BH26-BH41+TVA!BH42</f>
        <v>0</v>
      </c>
      <c r="BI10" s="235">
        <f>BI26-BI41+TVA!BI42</f>
        <v>0</v>
      </c>
      <c r="BJ10" s="235">
        <f>BJ26-BJ41+TVA!BJ42</f>
        <v>0</v>
      </c>
      <c r="BK10" s="235">
        <f>BK26-BK41+TVA!BK42</f>
        <v>0</v>
      </c>
      <c r="BL10" s="96"/>
    </row>
    <row r="11" spans="2:64">
      <c r="B11" s="90"/>
      <c r="C11" s="224" t="str">
        <f>CONFIG!$C$16</f>
        <v>ETC …</v>
      </c>
      <c r="D11" s="235">
        <f>D27-D42+TVA!D43</f>
        <v>0</v>
      </c>
      <c r="E11" s="235">
        <f>E27-E42+TVA!E43</f>
        <v>0</v>
      </c>
      <c r="F11" s="235">
        <f>F27-F42+TVA!F43</f>
        <v>0</v>
      </c>
      <c r="G11" s="235">
        <f>G27-G42+TVA!G43</f>
        <v>0</v>
      </c>
      <c r="H11" s="235">
        <f>H27-H42+TVA!H43</f>
        <v>0</v>
      </c>
      <c r="I11" s="235">
        <f>I27-I42+TVA!I43</f>
        <v>0</v>
      </c>
      <c r="J11" s="235">
        <f>J27-J42+TVA!J43</f>
        <v>0</v>
      </c>
      <c r="K11" s="235">
        <f>K27-K42+TVA!K43</f>
        <v>0</v>
      </c>
      <c r="L11" s="235">
        <f>L27-L42+TVA!L43</f>
        <v>0</v>
      </c>
      <c r="M11" s="235">
        <f>M27-M42+TVA!M43</f>
        <v>0</v>
      </c>
      <c r="N11" s="235">
        <f>N27-N42+TVA!N43</f>
        <v>0</v>
      </c>
      <c r="O11" s="235">
        <f>O27-O42+TVA!O43</f>
        <v>0</v>
      </c>
      <c r="P11" s="235">
        <f>P27-P42+TVA!P43</f>
        <v>0</v>
      </c>
      <c r="Q11" s="235">
        <f>Q27-Q42+TVA!Q43</f>
        <v>0</v>
      </c>
      <c r="R11" s="235">
        <f>R27-R42+TVA!R43</f>
        <v>0</v>
      </c>
      <c r="S11" s="235">
        <f>S27-S42+TVA!S43</f>
        <v>0</v>
      </c>
      <c r="T11" s="235">
        <f>T27-T42+TVA!T43</f>
        <v>0</v>
      </c>
      <c r="U11" s="235">
        <f>U27-U42+TVA!U43</f>
        <v>0</v>
      </c>
      <c r="V11" s="235">
        <f>V27-V42+TVA!V43</f>
        <v>0</v>
      </c>
      <c r="W11" s="235">
        <f>W27-W42+TVA!W43</f>
        <v>0</v>
      </c>
      <c r="X11" s="235">
        <f>X27-X42+TVA!X43</f>
        <v>0</v>
      </c>
      <c r="Y11" s="235">
        <f>Y27-Y42+TVA!Y43</f>
        <v>0</v>
      </c>
      <c r="Z11" s="235">
        <f>Z27-Z42+TVA!Z43</f>
        <v>0</v>
      </c>
      <c r="AA11" s="235">
        <f>AA27-AA42+TVA!AA43</f>
        <v>0</v>
      </c>
      <c r="AB11" s="235">
        <f>AB27-AB42+TVA!AB43</f>
        <v>0</v>
      </c>
      <c r="AC11" s="235">
        <f>AC27-AC42+TVA!AC43</f>
        <v>0</v>
      </c>
      <c r="AD11" s="235">
        <f>AD27-AD42+TVA!AD43</f>
        <v>0</v>
      </c>
      <c r="AE11" s="235">
        <f>AE27-AE42+TVA!AE43</f>
        <v>0</v>
      </c>
      <c r="AF11" s="235">
        <f>AF27-AF42+TVA!AF43</f>
        <v>0</v>
      </c>
      <c r="AG11" s="235">
        <f>AG27-AG42+TVA!AG43</f>
        <v>0</v>
      </c>
      <c r="AH11" s="235">
        <f>AH27-AH42+TVA!AH43</f>
        <v>0</v>
      </c>
      <c r="AI11" s="235">
        <f>AI27-AI42+TVA!AI43</f>
        <v>0</v>
      </c>
      <c r="AJ11" s="235">
        <f>AJ27-AJ42+TVA!AJ43</f>
        <v>0</v>
      </c>
      <c r="AK11" s="235">
        <f>AK27-AK42+TVA!AK43</f>
        <v>0</v>
      </c>
      <c r="AL11" s="235">
        <f>AL27-AL42+TVA!AL43</f>
        <v>0</v>
      </c>
      <c r="AM11" s="235">
        <f>AM27-AM42+TVA!AM43</f>
        <v>0</v>
      </c>
      <c r="AN11" s="235">
        <f>AN27-AN42+TVA!AN43</f>
        <v>0</v>
      </c>
      <c r="AO11" s="235">
        <f>AO27-AO42+TVA!AO43</f>
        <v>0</v>
      </c>
      <c r="AP11" s="235">
        <f>AP27-AP42+TVA!AP43</f>
        <v>0</v>
      </c>
      <c r="AQ11" s="235">
        <f>AQ27-AQ42+TVA!AQ43</f>
        <v>0</v>
      </c>
      <c r="AR11" s="235">
        <f>AR27-AR42+TVA!AR43</f>
        <v>0</v>
      </c>
      <c r="AS11" s="235">
        <f>AS27-AS42+TVA!AS43</f>
        <v>0</v>
      </c>
      <c r="AT11" s="235">
        <f>AT27-AT42+TVA!AT43</f>
        <v>0</v>
      </c>
      <c r="AU11" s="235">
        <f>AU27-AU42+TVA!AU43</f>
        <v>0</v>
      </c>
      <c r="AV11" s="235">
        <f>AV27-AV42+TVA!AV43</f>
        <v>0</v>
      </c>
      <c r="AW11" s="235">
        <f>AW27-AW42+TVA!AW43</f>
        <v>0</v>
      </c>
      <c r="AX11" s="235">
        <f>AX27-AX42+TVA!AX43</f>
        <v>0</v>
      </c>
      <c r="AY11" s="235">
        <f>AY27-AY42+TVA!AY43</f>
        <v>0</v>
      </c>
      <c r="AZ11" s="235">
        <f>AZ27-AZ42+TVA!AZ43</f>
        <v>0</v>
      </c>
      <c r="BA11" s="235">
        <f>BA27-BA42+TVA!BA43</f>
        <v>0</v>
      </c>
      <c r="BB11" s="235">
        <f>BB27-BB42+TVA!BB43</f>
        <v>0</v>
      </c>
      <c r="BC11" s="235">
        <f>BC27-BC42+TVA!BC43</f>
        <v>0</v>
      </c>
      <c r="BD11" s="235">
        <f>BD27-BD42+TVA!BD43</f>
        <v>0</v>
      </c>
      <c r="BE11" s="235">
        <f>BE27-BE42+TVA!BE43</f>
        <v>0</v>
      </c>
      <c r="BF11" s="235">
        <f>BF27-BF42+TVA!BF43</f>
        <v>0</v>
      </c>
      <c r="BG11" s="235">
        <f>BG27-BG42+TVA!BG43</f>
        <v>0</v>
      </c>
      <c r="BH11" s="235">
        <f>BH27-BH42+TVA!BH43</f>
        <v>0</v>
      </c>
      <c r="BI11" s="235">
        <f>BI27-BI42+TVA!BI43</f>
        <v>0</v>
      </c>
      <c r="BJ11" s="235">
        <f>BJ27-BJ42+TVA!BJ43</f>
        <v>0</v>
      </c>
      <c r="BK11" s="235">
        <f>BK27-BK42+TVA!BK43</f>
        <v>0</v>
      </c>
      <c r="BL11" s="96"/>
    </row>
    <row r="12" spans="2:64">
      <c r="B12" s="90"/>
      <c r="C12" s="224">
        <f>CONFIG!$C$17</f>
        <v>0</v>
      </c>
      <c r="D12" s="235">
        <f>D28-D43+TVA!D44</f>
        <v>0</v>
      </c>
      <c r="E12" s="235">
        <f>E28-E43+TVA!E44</f>
        <v>0</v>
      </c>
      <c r="F12" s="235">
        <f>F28-F43+TVA!F44</f>
        <v>0</v>
      </c>
      <c r="G12" s="235">
        <f>G28-G43+TVA!G44</f>
        <v>0</v>
      </c>
      <c r="H12" s="235">
        <f>H28-H43+TVA!H44</f>
        <v>0</v>
      </c>
      <c r="I12" s="235">
        <f>I28-I43+TVA!I44</f>
        <v>0</v>
      </c>
      <c r="J12" s="235">
        <f>J28-J43+TVA!J44</f>
        <v>0</v>
      </c>
      <c r="K12" s="235">
        <f>K28-K43+TVA!K44</f>
        <v>0</v>
      </c>
      <c r="L12" s="235">
        <f>L28-L43+TVA!L44</f>
        <v>0</v>
      </c>
      <c r="M12" s="235">
        <f>M28-M43+TVA!M44</f>
        <v>0</v>
      </c>
      <c r="N12" s="235">
        <f>N28-N43+TVA!N44</f>
        <v>0</v>
      </c>
      <c r="O12" s="235">
        <f>O28-O43+TVA!O44</f>
        <v>0</v>
      </c>
      <c r="P12" s="235">
        <f>P28-P43+TVA!P44</f>
        <v>0</v>
      </c>
      <c r="Q12" s="235">
        <f>Q28-Q43+TVA!Q44</f>
        <v>0</v>
      </c>
      <c r="R12" s="235">
        <f>R28-R43+TVA!R44</f>
        <v>0</v>
      </c>
      <c r="S12" s="235">
        <f>S28-S43+TVA!S44</f>
        <v>0</v>
      </c>
      <c r="T12" s="235">
        <f>T28-T43+TVA!T44</f>
        <v>0</v>
      </c>
      <c r="U12" s="235">
        <f>U28-U43+TVA!U44</f>
        <v>0</v>
      </c>
      <c r="V12" s="235">
        <f>V28-V43+TVA!V44</f>
        <v>0</v>
      </c>
      <c r="W12" s="235">
        <f>W28-W43+TVA!W44</f>
        <v>0</v>
      </c>
      <c r="X12" s="235">
        <f>X28-X43+TVA!X44</f>
        <v>0</v>
      </c>
      <c r="Y12" s="235">
        <f>Y28-Y43+TVA!Y44</f>
        <v>0</v>
      </c>
      <c r="Z12" s="235">
        <f>Z28-Z43+TVA!Z44</f>
        <v>0</v>
      </c>
      <c r="AA12" s="235">
        <f>AA28-AA43+TVA!AA44</f>
        <v>0</v>
      </c>
      <c r="AB12" s="235">
        <f>AB28-AB43+TVA!AB44</f>
        <v>0</v>
      </c>
      <c r="AC12" s="235">
        <f>AC28-AC43+TVA!AC44</f>
        <v>0</v>
      </c>
      <c r="AD12" s="235">
        <f>AD28-AD43+TVA!AD44</f>
        <v>0</v>
      </c>
      <c r="AE12" s="235">
        <f>AE28-AE43+TVA!AE44</f>
        <v>0</v>
      </c>
      <c r="AF12" s="235">
        <f>AF28-AF43+TVA!AF44</f>
        <v>0</v>
      </c>
      <c r="AG12" s="235">
        <f>AG28-AG43+TVA!AG44</f>
        <v>0</v>
      </c>
      <c r="AH12" s="235">
        <f>AH28-AH43+TVA!AH44</f>
        <v>0</v>
      </c>
      <c r="AI12" s="235">
        <f>AI28-AI43+TVA!AI44</f>
        <v>0</v>
      </c>
      <c r="AJ12" s="235">
        <f>AJ28-AJ43+TVA!AJ44</f>
        <v>0</v>
      </c>
      <c r="AK12" s="235">
        <f>AK28-AK43+TVA!AK44</f>
        <v>0</v>
      </c>
      <c r="AL12" s="235">
        <f>AL28-AL43+TVA!AL44</f>
        <v>0</v>
      </c>
      <c r="AM12" s="235">
        <f>AM28-AM43+TVA!AM44</f>
        <v>0</v>
      </c>
      <c r="AN12" s="235">
        <f>AN28-AN43+TVA!AN44</f>
        <v>0</v>
      </c>
      <c r="AO12" s="235">
        <f>AO28-AO43+TVA!AO44</f>
        <v>0</v>
      </c>
      <c r="AP12" s="235">
        <f>AP28-AP43+TVA!AP44</f>
        <v>0</v>
      </c>
      <c r="AQ12" s="235">
        <f>AQ28-AQ43+TVA!AQ44</f>
        <v>0</v>
      </c>
      <c r="AR12" s="235">
        <f>AR28-AR43+TVA!AR44</f>
        <v>0</v>
      </c>
      <c r="AS12" s="235">
        <f>AS28-AS43+TVA!AS44</f>
        <v>0</v>
      </c>
      <c r="AT12" s="235">
        <f>AT28-AT43+TVA!AT44</f>
        <v>0</v>
      </c>
      <c r="AU12" s="235">
        <f>AU28-AU43+TVA!AU44</f>
        <v>0</v>
      </c>
      <c r="AV12" s="235">
        <f>AV28-AV43+TVA!AV44</f>
        <v>0</v>
      </c>
      <c r="AW12" s="235">
        <f>AW28-AW43+TVA!AW44</f>
        <v>0</v>
      </c>
      <c r="AX12" s="235">
        <f>AX28-AX43+TVA!AX44</f>
        <v>0</v>
      </c>
      <c r="AY12" s="235">
        <f>AY28-AY43+TVA!AY44</f>
        <v>0</v>
      </c>
      <c r="AZ12" s="235">
        <f>AZ28-AZ43+TVA!AZ44</f>
        <v>0</v>
      </c>
      <c r="BA12" s="235">
        <f>BA28-BA43+TVA!BA44</f>
        <v>0</v>
      </c>
      <c r="BB12" s="235">
        <f>BB28-BB43+TVA!BB44</f>
        <v>0</v>
      </c>
      <c r="BC12" s="235">
        <f>BC28-BC43+TVA!BC44</f>
        <v>0</v>
      </c>
      <c r="BD12" s="235">
        <f>BD28-BD43+TVA!BD44</f>
        <v>0</v>
      </c>
      <c r="BE12" s="235">
        <f>BE28-BE43+TVA!BE44</f>
        <v>0</v>
      </c>
      <c r="BF12" s="235">
        <f>BF28-BF43+TVA!BF44</f>
        <v>0</v>
      </c>
      <c r="BG12" s="235">
        <f>BG28-BG43+TVA!BG44</f>
        <v>0</v>
      </c>
      <c r="BH12" s="235">
        <f>BH28-BH43+TVA!BH44</f>
        <v>0</v>
      </c>
      <c r="BI12" s="235">
        <f>BI28-BI43+TVA!BI44</f>
        <v>0</v>
      </c>
      <c r="BJ12" s="235">
        <f>BJ28-BJ43+TVA!BJ44</f>
        <v>0</v>
      </c>
      <c r="BK12" s="235">
        <f>BK28-BK43+TVA!BK44</f>
        <v>0</v>
      </c>
      <c r="BL12" s="96"/>
    </row>
    <row r="13" spans="2:64">
      <c r="B13" s="90"/>
      <c r="C13" s="224">
        <f>CONFIG!$C$18</f>
        <v>0</v>
      </c>
      <c r="D13" s="235">
        <f>D29-D44+TVA!D45</f>
        <v>0</v>
      </c>
      <c r="E13" s="235">
        <f>E29-E44+TVA!E45</f>
        <v>0</v>
      </c>
      <c r="F13" s="235">
        <f>F29-F44+TVA!F45</f>
        <v>0</v>
      </c>
      <c r="G13" s="235">
        <f>G29-G44+TVA!G45</f>
        <v>0</v>
      </c>
      <c r="H13" s="235">
        <f>H29-H44+TVA!H45</f>
        <v>0</v>
      </c>
      <c r="I13" s="235">
        <f>I29-I44+TVA!I45</f>
        <v>0</v>
      </c>
      <c r="J13" s="235">
        <f>J29-J44+TVA!J45</f>
        <v>0</v>
      </c>
      <c r="K13" s="235">
        <f>K29-K44+TVA!K45</f>
        <v>0</v>
      </c>
      <c r="L13" s="235">
        <f>L29-L44+TVA!L45</f>
        <v>0</v>
      </c>
      <c r="M13" s="235">
        <f>M29-M44+TVA!M45</f>
        <v>0</v>
      </c>
      <c r="N13" s="235">
        <f>N29-N44+TVA!N45</f>
        <v>0</v>
      </c>
      <c r="O13" s="235">
        <f>O29-O44+TVA!O45</f>
        <v>0</v>
      </c>
      <c r="P13" s="235">
        <f>P29-P44+TVA!P45</f>
        <v>0</v>
      </c>
      <c r="Q13" s="235">
        <f>Q29-Q44+TVA!Q45</f>
        <v>0</v>
      </c>
      <c r="R13" s="235">
        <f>R29-R44+TVA!R45</f>
        <v>0</v>
      </c>
      <c r="S13" s="235">
        <f>S29-S44+TVA!S45</f>
        <v>0</v>
      </c>
      <c r="T13" s="235">
        <f>T29-T44+TVA!T45</f>
        <v>0</v>
      </c>
      <c r="U13" s="235">
        <f>U29-U44+TVA!U45</f>
        <v>0</v>
      </c>
      <c r="V13" s="235">
        <f>V29-V44+TVA!V45</f>
        <v>0</v>
      </c>
      <c r="W13" s="235">
        <f>W29-W44+TVA!W45</f>
        <v>0</v>
      </c>
      <c r="X13" s="235">
        <f>X29-X44+TVA!X45</f>
        <v>0</v>
      </c>
      <c r="Y13" s="235">
        <f>Y29-Y44+TVA!Y45</f>
        <v>0</v>
      </c>
      <c r="Z13" s="235">
        <f>Z29-Z44+TVA!Z45</f>
        <v>0</v>
      </c>
      <c r="AA13" s="235">
        <f>AA29-AA44+TVA!AA45</f>
        <v>0</v>
      </c>
      <c r="AB13" s="235">
        <f>AB29-AB44+TVA!AB45</f>
        <v>0</v>
      </c>
      <c r="AC13" s="235">
        <f>AC29-AC44+TVA!AC45</f>
        <v>0</v>
      </c>
      <c r="AD13" s="235">
        <f>AD29-AD44+TVA!AD45</f>
        <v>0</v>
      </c>
      <c r="AE13" s="235">
        <f>AE29-AE44+TVA!AE45</f>
        <v>0</v>
      </c>
      <c r="AF13" s="235">
        <f>AF29-AF44+TVA!AF45</f>
        <v>0</v>
      </c>
      <c r="AG13" s="235">
        <f>AG29-AG44+TVA!AG45</f>
        <v>0</v>
      </c>
      <c r="AH13" s="235">
        <f>AH29-AH44+TVA!AH45</f>
        <v>0</v>
      </c>
      <c r="AI13" s="235">
        <f>AI29-AI44+TVA!AI45</f>
        <v>0</v>
      </c>
      <c r="AJ13" s="235">
        <f>AJ29-AJ44+TVA!AJ45</f>
        <v>0</v>
      </c>
      <c r="AK13" s="235">
        <f>AK29-AK44+TVA!AK45</f>
        <v>0</v>
      </c>
      <c r="AL13" s="235">
        <f>AL29-AL44+TVA!AL45</f>
        <v>0</v>
      </c>
      <c r="AM13" s="235">
        <f>AM29-AM44+TVA!AM45</f>
        <v>0</v>
      </c>
      <c r="AN13" s="235">
        <f>AN29-AN44+TVA!AN45</f>
        <v>0</v>
      </c>
      <c r="AO13" s="235">
        <f>AO29-AO44+TVA!AO45</f>
        <v>0</v>
      </c>
      <c r="AP13" s="235">
        <f>AP29-AP44+TVA!AP45</f>
        <v>0</v>
      </c>
      <c r="AQ13" s="235">
        <f>AQ29-AQ44+TVA!AQ45</f>
        <v>0</v>
      </c>
      <c r="AR13" s="235">
        <f>AR29-AR44+TVA!AR45</f>
        <v>0</v>
      </c>
      <c r="AS13" s="235">
        <f>AS29-AS44+TVA!AS45</f>
        <v>0</v>
      </c>
      <c r="AT13" s="235">
        <f>AT29-AT44+TVA!AT45</f>
        <v>0</v>
      </c>
      <c r="AU13" s="235">
        <f>AU29-AU44+TVA!AU45</f>
        <v>0</v>
      </c>
      <c r="AV13" s="235">
        <f>AV29-AV44+TVA!AV45</f>
        <v>0</v>
      </c>
      <c r="AW13" s="235">
        <f>AW29-AW44+TVA!AW45</f>
        <v>0</v>
      </c>
      <c r="AX13" s="235">
        <f>AX29-AX44+TVA!AX45</f>
        <v>0</v>
      </c>
      <c r="AY13" s="235">
        <f>AY29-AY44+TVA!AY45</f>
        <v>0</v>
      </c>
      <c r="AZ13" s="235">
        <f>AZ29-AZ44+TVA!AZ45</f>
        <v>0</v>
      </c>
      <c r="BA13" s="235">
        <f>BA29-BA44+TVA!BA45</f>
        <v>0</v>
      </c>
      <c r="BB13" s="235">
        <f>BB29-BB44+TVA!BB45</f>
        <v>0</v>
      </c>
      <c r="BC13" s="235">
        <f>BC29-BC44+TVA!BC45</f>
        <v>0</v>
      </c>
      <c r="BD13" s="235">
        <f>BD29-BD44+TVA!BD45</f>
        <v>0</v>
      </c>
      <c r="BE13" s="235">
        <f>BE29-BE44+TVA!BE45</f>
        <v>0</v>
      </c>
      <c r="BF13" s="235">
        <f>BF29-BF44+TVA!BF45</f>
        <v>0</v>
      </c>
      <c r="BG13" s="235">
        <f>BG29-BG44+TVA!BG45</f>
        <v>0</v>
      </c>
      <c r="BH13" s="235">
        <f>BH29-BH44+TVA!BH45</f>
        <v>0</v>
      </c>
      <c r="BI13" s="235">
        <f>BI29-BI44+TVA!BI45</f>
        <v>0</v>
      </c>
      <c r="BJ13" s="235">
        <f>BJ29-BJ44+TVA!BJ45</f>
        <v>0</v>
      </c>
      <c r="BK13" s="235">
        <f>BK29-BK44+TVA!BK45</f>
        <v>0</v>
      </c>
      <c r="BL13" s="96"/>
    </row>
    <row r="14" spans="2:64">
      <c r="B14" s="90"/>
      <c r="C14" s="224">
        <f>CONFIG!$C$19</f>
        <v>0</v>
      </c>
      <c r="D14" s="235">
        <f>D30-D45+TVA!D46</f>
        <v>0</v>
      </c>
      <c r="E14" s="235">
        <f>E30-E45+TVA!E46</f>
        <v>0</v>
      </c>
      <c r="F14" s="235">
        <f>F30-F45+TVA!F46</f>
        <v>0</v>
      </c>
      <c r="G14" s="235">
        <f>G30-G45+TVA!G46</f>
        <v>0</v>
      </c>
      <c r="H14" s="235">
        <f>H30-H45+TVA!H46</f>
        <v>0</v>
      </c>
      <c r="I14" s="235">
        <f>I30-I45+TVA!I46</f>
        <v>0</v>
      </c>
      <c r="J14" s="235">
        <f>J30-J45+TVA!J46</f>
        <v>0</v>
      </c>
      <c r="K14" s="235">
        <f>K30-K45+TVA!K46</f>
        <v>0</v>
      </c>
      <c r="L14" s="235">
        <f>L30-L45+TVA!L46</f>
        <v>0</v>
      </c>
      <c r="M14" s="235">
        <f>M30-M45+TVA!M46</f>
        <v>0</v>
      </c>
      <c r="N14" s="235">
        <f>N30-N45+TVA!N46</f>
        <v>0</v>
      </c>
      <c r="O14" s="235">
        <f>O30-O45+TVA!O46</f>
        <v>0</v>
      </c>
      <c r="P14" s="235">
        <f>P30-P45+TVA!P46</f>
        <v>0</v>
      </c>
      <c r="Q14" s="235">
        <f>Q30-Q45+TVA!Q46</f>
        <v>0</v>
      </c>
      <c r="R14" s="235">
        <f>R30-R45+TVA!R46</f>
        <v>0</v>
      </c>
      <c r="S14" s="235">
        <f>S30-S45+TVA!S46</f>
        <v>0</v>
      </c>
      <c r="T14" s="235">
        <f>T30-T45+TVA!T46</f>
        <v>0</v>
      </c>
      <c r="U14" s="235">
        <f>U30-U45+TVA!U46</f>
        <v>0</v>
      </c>
      <c r="V14" s="235">
        <f>V30-V45+TVA!V46</f>
        <v>0</v>
      </c>
      <c r="W14" s="235">
        <f>W30-W45+TVA!W46</f>
        <v>0</v>
      </c>
      <c r="X14" s="235">
        <f>X30-X45+TVA!X46</f>
        <v>0</v>
      </c>
      <c r="Y14" s="235">
        <f>Y30-Y45+TVA!Y46</f>
        <v>0</v>
      </c>
      <c r="Z14" s="235">
        <f>Z30-Z45+TVA!Z46</f>
        <v>0</v>
      </c>
      <c r="AA14" s="235">
        <f>AA30-AA45+TVA!AA46</f>
        <v>0</v>
      </c>
      <c r="AB14" s="235">
        <f>AB30-AB45+TVA!AB46</f>
        <v>0</v>
      </c>
      <c r="AC14" s="235">
        <f>AC30-AC45+TVA!AC46</f>
        <v>0</v>
      </c>
      <c r="AD14" s="235">
        <f>AD30-AD45+TVA!AD46</f>
        <v>0</v>
      </c>
      <c r="AE14" s="235">
        <f>AE30-AE45+TVA!AE46</f>
        <v>0</v>
      </c>
      <c r="AF14" s="235">
        <f>AF30-AF45+TVA!AF46</f>
        <v>0</v>
      </c>
      <c r="AG14" s="235">
        <f>AG30-AG45+TVA!AG46</f>
        <v>0</v>
      </c>
      <c r="AH14" s="235">
        <f>AH30-AH45+TVA!AH46</f>
        <v>0</v>
      </c>
      <c r="AI14" s="235">
        <f>AI30-AI45+TVA!AI46</f>
        <v>0</v>
      </c>
      <c r="AJ14" s="235">
        <f>AJ30-AJ45+TVA!AJ46</f>
        <v>0</v>
      </c>
      <c r="AK14" s="235">
        <f>AK30-AK45+TVA!AK46</f>
        <v>0</v>
      </c>
      <c r="AL14" s="235">
        <f>AL30-AL45+TVA!AL46</f>
        <v>0</v>
      </c>
      <c r="AM14" s="235">
        <f>AM30-AM45+TVA!AM46</f>
        <v>0</v>
      </c>
      <c r="AN14" s="235">
        <f>AN30-AN45+TVA!AN46</f>
        <v>0</v>
      </c>
      <c r="AO14" s="235">
        <f>AO30-AO45+TVA!AO46</f>
        <v>0</v>
      </c>
      <c r="AP14" s="235">
        <f>AP30-AP45+TVA!AP46</f>
        <v>0</v>
      </c>
      <c r="AQ14" s="235">
        <f>AQ30-AQ45+TVA!AQ46</f>
        <v>0</v>
      </c>
      <c r="AR14" s="235">
        <f>AR30-AR45+TVA!AR46</f>
        <v>0</v>
      </c>
      <c r="AS14" s="235">
        <f>AS30-AS45+TVA!AS46</f>
        <v>0</v>
      </c>
      <c r="AT14" s="235">
        <f>AT30-AT45+TVA!AT46</f>
        <v>0</v>
      </c>
      <c r="AU14" s="235">
        <f>AU30-AU45+TVA!AU46</f>
        <v>0</v>
      </c>
      <c r="AV14" s="235">
        <f>AV30-AV45+TVA!AV46</f>
        <v>0</v>
      </c>
      <c r="AW14" s="235">
        <f>AW30-AW45+TVA!AW46</f>
        <v>0</v>
      </c>
      <c r="AX14" s="235">
        <f>AX30-AX45+TVA!AX46</f>
        <v>0</v>
      </c>
      <c r="AY14" s="235">
        <f>AY30-AY45+TVA!AY46</f>
        <v>0</v>
      </c>
      <c r="AZ14" s="235">
        <f>AZ30-AZ45+TVA!AZ46</f>
        <v>0</v>
      </c>
      <c r="BA14" s="235">
        <f>BA30-BA45+TVA!BA46</f>
        <v>0</v>
      </c>
      <c r="BB14" s="235">
        <f>BB30-BB45+TVA!BB46</f>
        <v>0</v>
      </c>
      <c r="BC14" s="235">
        <f>BC30-BC45+TVA!BC46</f>
        <v>0</v>
      </c>
      <c r="BD14" s="235">
        <f>BD30-BD45+TVA!BD46</f>
        <v>0</v>
      </c>
      <c r="BE14" s="235">
        <f>BE30-BE45+TVA!BE46</f>
        <v>0</v>
      </c>
      <c r="BF14" s="235">
        <f>BF30-BF45+TVA!BF46</f>
        <v>0</v>
      </c>
      <c r="BG14" s="235">
        <f>BG30-BG45+TVA!BG46</f>
        <v>0</v>
      </c>
      <c r="BH14" s="235">
        <f>BH30-BH45+TVA!BH46</f>
        <v>0</v>
      </c>
      <c r="BI14" s="235">
        <f>BI30-BI45+TVA!BI46</f>
        <v>0</v>
      </c>
      <c r="BJ14" s="235">
        <f>BJ30-BJ45+TVA!BJ46</f>
        <v>0</v>
      </c>
      <c r="BK14" s="235">
        <f>BK30-BK45+TVA!BK46</f>
        <v>0</v>
      </c>
      <c r="BL14" s="96"/>
    </row>
    <row r="15" spans="2:64">
      <c r="B15" s="90"/>
      <c r="C15" s="224">
        <f>CONFIG!$C$20</f>
        <v>0</v>
      </c>
      <c r="D15" s="235">
        <f>D31-D46+TVA!D47</f>
        <v>0</v>
      </c>
      <c r="E15" s="235">
        <f>E31-E46+TVA!E47</f>
        <v>0</v>
      </c>
      <c r="F15" s="235">
        <f>F31-F46+TVA!F47</f>
        <v>0</v>
      </c>
      <c r="G15" s="235">
        <f>G31-G46+TVA!G47</f>
        <v>0</v>
      </c>
      <c r="H15" s="235">
        <f>H31-H46+TVA!H47</f>
        <v>0</v>
      </c>
      <c r="I15" s="235">
        <f>I31-I46+TVA!I47</f>
        <v>0</v>
      </c>
      <c r="J15" s="235">
        <f>J31-J46+TVA!J47</f>
        <v>0</v>
      </c>
      <c r="K15" s="235">
        <f>K31-K46+TVA!K47</f>
        <v>0</v>
      </c>
      <c r="L15" s="235">
        <f>L31-L46+TVA!L47</f>
        <v>0</v>
      </c>
      <c r="M15" s="235">
        <f>M31-M46+TVA!M47</f>
        <v>0</v>
      </c>
      <c r="N15" s="235">
        <f>N31-N46+TVA!N47</f>
        <v>0</v>
      </c>
      <c r="O15" s="235">
        <f>O31-O46+TVA!O47</f>
        <v>0</v>
      </c>
      <c r="P15" s="235">
        <f>P31-P46+TVA!P47</f>
        <v>0</v>
      </c>
      <c r="Q15" s="235">
        <f>Q31-Q46+TVA!Q47</f>
        <v>0</v>
      </c>
      <c r="R15" s="235">
        <f>R31-R46+TVA!R47</f>
        <v>0</v>
      </c>
      <c r="S15" s="235">
        <f>S31-S46+TVA!S47</f>
        <v>0</v>
      </c>
      <c r="T15" s="235">
        <f>T31-T46+TVA!T47</f>
        <v>0</v>
      </c>
      <c r="U15" s="235">
        <f>U31-U46+TVA!U47</f>
        <v>0</v>
      </c>
      <c r="V15" s="235">
        <f>V31-V46+TVA!V47</f>
        <v>0</v>
      </c>
      <c r="W15" s="235">
        <f>W31-W46+TVA!W47</f>
        <v>0</v>
      </c>
      <c r="X15" s="235">
        <f>X31-X46+TVA!X47</f>
        <v>0</v>
      </c>
      <c r="Y15" s="235">
        <f>Y31-Y46+TVA!Y47</f>
        <v>0</v>
      </c>
      <c r="Z15" s="235">
        <f>Z31-Z46+TVA!Z47</f>
        <v>0</v>
      </c>
      <c r="AA15" s="235">
        <f>AA31-AA46+TVA!AA47</f>
        <v>0</v>
      </c>
      <c r="AB15" s="235">
        <f>AB31-AB46+TVA!AB47</f>
        <v>0</v>
      </c>
      <c r="AC15" s="235">
        <f>AC31-AC46+TVA!AC47</f>
        <v>0</v>
      </c>
      <c r="AD15" s="235">
        <f>AD31-AD46+TVA!AD47</f>
        <v>0</v>
      </c>
      <c r="AE15" s="235">
        <f>AE31-AE46+TVA!AE47</f>
        <v>0</v>
      </c>
      <c r="AF15" s="235">
        <f>AF31-AF46+TVA!AF47</f>
        <v>0</v>
      </c>
      <c r="AG15" s="235">
        <f>AG31-AG46+TVA!AG47</f>
        <v>0</v>
      </c>
      <c r="AH15" s="235">
        <f>AH31-AH46+TVA!AH47</f>
        <v>0</v>
      </c>
      <c r="AI15" s="235">
        <f>AI31-AI46+TVA!AI47</f>
        <v>0</v>
      </c>
      <c r="AJ15" s="235">
        <f>AJ31-AJ46+TVA!AJ47</f>
        <v>0</v>
      </c>
      <c r="AK15" s="235">
        <f>AK31-AK46+TVA!AK47</f>
        <v>0</v>
      </c>
      <c r="AL15" s="235">
        <f>AL31-AL46+TVA!AL47</f>
        <v>0</v>
      </c>
      <c r="AM15" s="235">
        <f>AM31-AM46+TVA!AM47</f>
        <v>0</v>
      </c>
      <c r="AN15" s="235">
        <f>AN31-AN46+TVA!AN47</f>
        <v>0</v>
      </c>
      <c r="AO15" s="235">
        <f>AO31-AO46+TVA!AO47</f>
        <v>0</v>
      </c>
      <c r="AP15" s="235">
        <f>AP31-AP46+TVA!AP47</f>
        <v>0</v>
      </c>
      <c r="AQ15" s="235">
        <f>AQ31-AQ46+TVA!AQ47</f>
        <v>0</v>
      </c>
      <c r="AR15" s="235">
        <f>AR31-AR46+TVA!AR47</f>
        <v>0</v>
      </c>
      <c r="AS15" s="235">
        <f>AS31-AS46+TVA!AS47</f>
        <v>0</v>
      </c>
      <c r="AT15" s="235">
        <f>AT31-AT46+TVA!AT47</f>
        <v>0</v>
      </c>
      <c r="AU15" s="235">
        <f>AU31-AU46+TVA!AU47</f>
        <v>0</v>
      </c>
      <c r="AV15" s="235">
        <f>AV31-AV46+TVA!AV47</f>
        <v>0</v>
      </c>
      <c r="AW15" s="235">
        <f>AW31-AW46+TVA!AW47</f>
        <v>0</v>
      </c>
      <c r="AX15" s="235">
        <f>AX31-AX46+TVA!AX47</f>
        <v>0</v>
      </c>
      <c r="AY15" s="235">
        <f>AY31-AY46+TVA!AY47</f>
        <v>0</v>
      </c>
      <c r="AZ15" s="235">
        <f>AZ31-AZ46+TVA!AZ47</f>
        <v>0</v>
      </c>
      <c r="BA15" s="235">
        <f>BA31-BA46+TVA!BA47</f>
        <v>0</v>
      </c>
      <c r="BB15" s="235">
        <f>BB31-BB46+TVA!BB47</f>
        <v>0</v>
      </c>
      <c r="BC15" s="235">
        <f>BC31-BC46+TVA!BC47</f>
        <v>0</v>
      </c>
      <c r="BD15" s="235">
        <f>BD31-BD46+TVA!BD47</f>
        <v>0</v>
      </c>
      <c r="BE15" s="235">
        <f>BE31-BE46+TVA!BE47</f>
        <v>0</v>
      </c>
      <c r="BF15" s="235">
        <f>BF31-BF46+TVA!BF47</f>
        <v>0</v>
      </c>
      <c r="BG15" s="235">
        <f>BG31-BG46+TVA!BG47</f>
        <v>0</v>
      </c>
      <c r="BH15" s="235">
        <f>BH31-BH46+TVA!BH47</f>
        <v>0</v>
      </c>
      <c r="BI15" s="235">
        <f>BI31-BI46+TVA!BI47</f>
        <v>0</v>
      </c>
      <c r="BJ15" s="235">
        <f>BJ31-BJ46+TVA!BJ47</f>
        <v>0</v>
      </c>
      <c r="BK15" s="235">
        <f>BK31-BK46+TVA!BK47</f>
        <v>0</v>
      </c>
      <c r="BL15" s="96"/>
    </row>
    <row r="16" spans="2:64">
      <c r="B16" s="90"/>
      <c r="C16" s="224">
        <f>CONFIG!$C$21</f>
        <v>0</v>
      </c>
      <c r="D16" s="235">
        <f>D32-D47+TVA!D48</f>
        <v>0</v>
      </c>
      <c r="E16" s="235">
        <f>E32-E47+TVA!E48</f>
        <v>0</v>
      </c>
      <c r="F16" s="235">
        <f>F32-F47+TVA!F48</f>
        <v>0</v>
      </c>
      <c r="G16" s="235">
        <f>G32-G47+TVA!G48</f>
        <v>0</v>
      </c>
      <c r="H16" s="235">
        <f>H32-H47+TVA!H48</f>
        <v>0</v>
      </c>
      <c r="I16" s="235">
        <f>I32-I47+TVA!I48</f>
        <v>0</v>
      </c>
      <c r="J16" s="235">
        <f>J32-J47+TVA!J48</f>
        <v>0</v>
      </c>
      <c r="K16" s="235">
        <f>K32-K47+TVA!K48</f>
        <v>0</v>
      </c>
      <c r="L16" s="235">
        <f>L32-L47+TVA!L48</f>
        <v>0</v>
      </c>
      <c r="M16" s="235">
        <f>M32-M47+TVA!M48</f>
        <v>0</v>
      </c>
      <c r="N16" s="235">
        <f>N32-N47+TVA!N48</f>
        <v>0</v>
      </c>
      <c r="O16" s="235">
        <f>O32-O47+TVA!O48</f>
        <v>0</v>
      </c>
      <c r="P16" s="235">
        <f>P32-P47+TVA!P48</f>
        <v>0</v>
      </c>
      <c r="Q16" s="235">
        <f>Q32-Q47+TVA!Q48</f>
        <v>0</v>
      </c>
      <c r="R16" s="235">
        <f>R32-R47+TVA!R48</f>
        <v>0</v>
      </c>
      <c r="S16" s="235">
        <f>S32-S47+TVA!S48</f>
        <v>0</v>
      </c>
      <c r="T16" s="235">
        <f>T32-T47+TVA!T48</f>
        <v>0</v>
      </c>
      <c r="U16" s="235">
        <f>U32-U47+TVA!U48</f>
        <v>0</v>
      </c>
      <c r="V16" s="235">
        <f>V32-V47+TVA!V48</f>
        <v>0</v>
      </c>
      <c r="W16" s="235">
        <f>W32-W47+TVA!W48</f>
        <v>0</v>
      </c>
      <c r="X16" s="235">
        <f>X32-X47+TVA!X48</f>
        <v>0</v>
      </c>
      <c r="Y16" s="235">
        <f>Y32-Y47+TVA!Y48</f>
        <v>0</v>
      </c>
      <c r="Z16" s="235">
        <f>Z32-Z47+TVA!Z48</f>
        <v>0</v>
      </c>
      <c r="AA16" s="235">
        <f>AA32-AA47+TVA!AA48</f>
        <v>0</v>
      </c>
      <c r="AB16" s="235">
        <f>AB32-AB47+TVA!AB48</f>
        <v>0</v>
      </c>
      <c r="AC16" s="235">
        <f>AC32-AC47+TVA!AC48</f>
        <v>0</v>
      </c>
      <c r="AD16" s="235">
        <f>AD32-AD47+TVA!AD48</f>
        <v>0</v>
      </c>
      <c r="AE16" s="235">
        <f>AE32-AE47+TVA!AE48</f>
        <v>0</v>
      </c>
      <c r="AF16" s="235">
        <f>AF32-AF47+TVA!AF48</f>
        <v>0</v>
      </c>
      <c r="AG16" s="235">
        <f>AG32-AG47+TVA!AG48</f>
        <v>0</v>
      </c>
      <c r="AH16" s="235">
        <f>AH32-AH47+TVA!AH48</f>
        <v>0</v>
      </c>
      <c r="AI16" s="235">
        <f>AI32-AI47+TVA!AI48</f>
        <v>0</v>
      </c>
      <c r="AJ16" s="235">
        <f>AJ32-AJ47+TVA!AJ48</f>
        <v>0</v>
      </c>
      <c r="AK16" s="235">
        <f>AK32-AK47+TVA!AK48</f>
        <v>0</v>
      </c>
      <c r="AL16" s="235">
        <f>AL32-AL47+TVA!AL48</f>
        <v>0</v>
      </c>
      <c r="AM16" s="235">
        <f>AM32-AM47+TVA!AM48</f>
        <v>0</v>
      </c>
      <c r="AN16" s="235">
        <f>AN32-AN47+TVA!AN48</f>
        <v>0</v>
      </c>
      <c r="AO16" s="235">
        <f>AO32-AO47+TVA!AO48</f>
        <v>0</v>
      </c>
      <c r="AP16" s="235">
        <f>AP32-AP47+TVA!AP48</f>
        <v>0</v>
      </c>
      <c r="AQ16" s="235">
        <f>AQ32-AQ47+TVA!AQ48</f>
        <v>0</v>
      </c>
      <c r="AR16" s="235">
        <f>AR32-AR47+TVA!AR48</f>
        <v>0</v>
      </c>
      <c r="AS16" s="235">
        <f>AS32-AS47+TVA!AS48</f>
        <v>0</v>
      </c>
      <c r="AT16" s="235">
        <f>AT32-AT47+TVA!AT48</f>
        <v>0</v>
      </c>
      <c r="AU16" s="235">
        <f>AU32-AU47+TVA!AU48</f>
        <v>0</v>
      </c>
      <c r="AV16" s="235">
        <f>AV32-AV47+TVA!AV48</f>
        <v>0</v>
      </c>
      <c r="AW16" s="235">
        <f>AW32-AW47+TVA!AW48</f>
        <v>0</v>
      </c>
      <c r="AX16" s="235">
        <f>AX32-AX47+TVA!AX48</f>
        <v>0</v>
      </c>
      <c r="AY16" s="235">
        <f>AY32-AY47+TVA!AY48</f>
        <v>0</v>
      </c>
      <c r="AZ16" s="235">
        <f>AZ32-AZ47+TVA!AZ48</f>
        <v>0</v>
      </c>
      <c r="BA16" s="235">
        <f>BA32-BA47+TVA!BA48</f>
        <v>0</v>
      </c>
      <c r="BB16" s="235">
        <f>BB32-BB47+TVA!BB48</f>
        <v>0</v>
      </c>
      <c r="BC16" s="235">
        <f>BC32-BC47+TVA!BC48</f>
        <v>0</v>
      </c>
      <c r="BD16" s="235">
        <f>BD32-BD47+TVA!BD48</f>
        <v>0</v>
      </c>
      <c r="BE16" s="235">
        <f>BE32-BE47+TVA!BE48</f>
        <v>0</v>
      </c>
      <c r="BF16" s="235">
        <f>BF32-BF47+TVA!BF48</f>
        <v>0</v>
      </c>
      <c r="BG16" s="235">
        <f>BG32-BG47+TVA!BG48</f>
        <v>0</v>
      </c>
      <c r="BH16" s="235">
        <f>BH32-BH47+TVA!BH48</f>
        <v>0</v>
      </c>
      <c r="BI16" s="235">
        <f>BI32-BI47+TVA!BI48</f>
        <v>0</v>
      </c>
      <c r="BJ16" s="235">
        <f>BJ32-BJ47+TVA!BJ48</f>
        <v>0</v>
      </c>
      <c r="BK16" s="235">
        <f>BK32-BK47+TVA!BK48</f>
        <v>0</v>
      </c>
      <c r="BL16" s="96"/>
    </row>
    <row r="17" spans="2:64">
      <c r="B17" s="90"/>
      <c r="C17" s="149"/>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6"/>
    </row>
    <row r="18" spans="2:64">
      <c r="B18" s="90"/>
      <c r="C18" s="58" t="s">
        <v>19</v>
      </c>
      <c r="D18" s="19">
        <f>D34-D49+TVA!D50</f>
        <v>450</v>
      </c>
      <c r="E18" s="19">
        <f>E34-E49+TVA!E50</f>
        <v>450</v>
      </c>
      <c r="F18" s="19">
        <f>F34-F49+TVA!F50</f>
        <v>450</v>
      </c>
      <c r="G18" s="19">
        <f>G34-G49+TVA!G50</f>
        <v>450</v>
      </c>
      <c r="H18" s="19">
        <f>H34-H49+TVA!H50</f>
        <v>450</v>
      </c>
      <c r="I18" s="19">
        <f>I34-I49+TVA!I50</f>
        <v>450</v>
      </c>
      <c r="J18" s="19">
        <f>J34-J49+TVA!J50</f>
        <v>450</v>
      </c>
      <c r="K18" s="19">
        <f>K34-K49+TVA!K50</f>
        <v>450</v>
      </c>
      <c r="L18" s="19">
        <f>L34-L49+TVA!L50</f>
        <v>450</v>
      </c>
      <c r="M18" s="19">
        <f>M34-M49+TVA!M50</f>
        <v>450</v>
      </c>
      <c r="N18" s="19">
        <f>N34-N49+TVA!N50</f>
        <v>450</v>
      </c>
      <c r="O18" s="19">
        <f>O34-O49+TVA!O50</f>
        <v>450</v>
      </c>
      <c r="P18" s="19">
        <f>P34-P49+TVA!P50</f>
        <v>450</v>
      </c>
      <c r="Q18" s="19">
        <f>Q34-Q49+TVA!Q50</f>
        <v>450</v>
      </c>
      <c r="R18" s="19">
        <f>R34-R49+TVA!R50</f>
        <v>450</v>
      </c>
      <c r="S18" s="19">
        <f>S34-S49+TVA!S50</f>
        <v>450</v>
      </c>
      <c r="T18" s="19">
        <f>T34-T49+TVA!T50</f>
        <v>450</v>
      </c>
      <c r="U18" s="19">
        <f>U34-U49+TVA!U50</f>
        <v>450</v>
      </c>
      <c r="V18" s="19">
        <f>V34-V49+TVA!V50</f>
        <v>450</v>
      </c>
      <c r="W18" s="19">
        <f>W34-W49+TVA!W50</f>
        <v>450</v>
      </c>
      <c r="X18" s="19">
        <f>X34-X49+TVA!X50</f>
        <v>450</v>
      </c>
      <c r="Y18" s="19">
        <f>Y34-Y49+TVA!Y50</f>
        <v>450</v>
      </c>
      <c r="Z18" s="19">
        <f>Z34-Z49+TVA!Z50</f>
        <v>450</v>
      </c>
      <c r="AA18" s="19">
        <f>AA34-AA49+TVA!AA50</f>
        <v>450</v>
      </c>
      <c r="AB18" s="19">
        <f>AB34-AB49+TVA!AB50</f>
        <v>450</v>
      </c>
      <c r="AC18" s="19">
        <f>AC34-AC49+TVA!AC50</f>
        <v>450</v>
      </c>
      <c r="AD18" s="19">
        <f>AD34-AD49+TVA!AD50</f>
        <v>450</v>
      </c>
      <c r="AE18" s="19">
        <f>AE34-AE49+TVA!AE50</f>
        <v>450</v>
      </c>
      <c r="AF18" s="19">
        <f>AF34-AF49+TVA!AF50</f>
        <v>450</v>
      </c>
      <c r="AG18" s="19">
        <f>AG34-AG49+TVA!AG50</f>
        <v>450</v>
      </c>
      <c r="AH18" s="19">
        <f>AH34-AH49+TVA!AH50</f>
        <v>450</v>
      </c>
      <c r="AI18" s="19">
        <f>AI34-AI49+TVA!AI50</f>
        <v>450</v>
      </c>
      <c r="AJ18" s="19">
        <f>AJ34-AJ49+TVA!AJ50</f>
        <v>450</v>
      </c>
      <c r="AK18" s="19">
        <f>AK34-AK49+TVA!AK50</f>
        <v>450</v>
      </c>
      <c r="AL18" s="19">
        <f>AL34-AL49+TVA!AL50</f>
        <v>450</v>
      </c>
      <c r="AM18" s="19">
        <f>AM34-AM49+TVA!AM50</f>
        <v>450</v>
      </c>
      <c r="AN18" s="19">
        <f>AN34-AN49+TVA!AN50</f>
        <v>450</v>
      </c>
      <c r="AO18" s="19">
        <f>AO34-AO49+TVA!AO50</f>
        <v>450</v>
      </c>
      <c r="AP18" s="19">
        <f>AP34-AP49+TVA!AP50</f>
        <v>450</v>
      </c>
      <c r="AQ18" s="19">
        <f>AQ34-AQ49+TVA!AQ50</f>
        <v>450</v>
      </c>
      <c r="AR18" s="19">
        <f>AR34-AR49+TVA!AR50</f>
        <v>450</v>
      </c>
      <c r="AS18" s="19">
        <f>AS34-AS49+TVA!AS50</f>
        <v>450</v>
      </c>
      <c r="AT18" s="19">
        <f>AT34-AT49+TVA!AT50</f>
        <v>450</v>
      </c>
      <c r="AU18" s="19">
        <f>AU34-AU49+TVA!AU50</f>
        <v>450</v>
      </c>
      <c r="AV18" s="19">
        <f>AV34-AV49+TVA!AV50</f>
        <v>450</v>
      </c>
      <c r="AW18" s="19">
        <f>AW34-AW49+TVA!AW50</f>
        <v>450</v>
      </c>
      <c r="AX18" s="19">
        <f>AX34-AX49+TVA!AX50</f>
        <v>450</v>
      </c>
      <c r="AY18" s="19">
        <f>AY34-AY49+TVA!AY50</f>
        <v>450</v>
      </c>
      <c r="AZ18" s="19">
        <f>AZ34-AZ49+TVA!AZ50</f>
        <v>450</v>
      </c>
      <c r="BA18" s="19">
        <f>BA34-BA49+TVA!BA50</f>
        <v>450</v>
      </c>
      <c r="BB18" s="19">
        <f>BB34-BB49+TVA!BB50</f>
        <v>450</v>
      </c>
      <c r="BC18" s="19">
        <f>BC34-BC49+TVA!BC50</f>
        <v>450</v>
      </c>
      <c r="BD18" s="19">
        <f>BD34-BD49+TVA!BD50</f>
        <v>450</v>
      </c>
      <c r="BE18" s="19">
        <f>BE34-BE49+TVA!BE50</f>
        <v>450</v>
      </c>
      <c r="BF18" s="19">
        <f>BF34-BF49+TVA!BF50</f>
        <v>450</v>
      </c>
      <c r="BG18" s="19">
        <f>BG34-BG49+TVA!BG50</f>
        <v>450</v>
      </c>
      <c r="BH18" s="19">
        <f>BH34-BH49+TVA!BH50</f>
        <v>450</v>
      </c>
      <c r="BI18" s="19">
        <f>BI34-BI49+TVA!BI50</f>
        <v>450</v>
      </c>
      <c r="BJ18" s="19">
        <f>BJ34-BJ49+TVA!BJ50</f>
        <v>450</v>
      </c>
      <c r="BK18" s="19">
        <f>BK34-BK49+TVA!BK50</f>
        <v>450</v>
      </c>
      <c r="BL18" s="96"/>
    </row>
    <row r="19" spans="2:64">
      <c r="B19" s="90"/>
      <c r="C19" s="58" t="s">
        <v>43</v>
      </c>
      <c r="D19" s="404">
        <f>MAX(D18:O18)</f>
        <v>450</v>
      </c>
      <c r="E19" s="405"/>
      <c r="F19" s="405"/>
      <c r="G19" s="405"/>
      <c r="H19" s="405"/>
      <c r="I19" s="405"/>
      <c r="J19" s="405"/>
      <c r="K19" s="405"/>
      <c r="L19" s="405"/>
      <c r="M19" s="405"/>
      <c r="N19" s="405"/>
      <c r="O19" s="406"/>
      <c r="P19" s="404">
        <f>MAX(P18:AA18)</f>
        <v>450</v>
      </c>
      <c r="Q19" s="405"/>
      <c r="R19" s="405"/>
      <c r="S19" s="405"/>
      <c r="T19" s="405"/>
      <c r="U19" s="405"/>
      <c r="V19" s="405"/>
      <c r="W19" s="405"/>
      <c r="X19" s="405"/>
      <c r="Y19" s="405"/>
      <c r="Z19" s="405"/>
      <c r="AA19" s="406"/>
      <c r="AB19" s="404">
        <f t="shared" ref="AB19" si="1">MAX(AB18:AM18)</f>
        <v>450</v>
      </c>
      <c r="AC19" s="405"/>
      <c r="AD19" s="405"/>
      <c r="AE19" s="405"/>
      <c r="AF19" s="405"/>
      <c r="AG19" s="405"/>
      <c r="AH19" s="405"/>
      <c r="AI19" s="405"/>
      <c r="AJ19" s="405"/>
      <c r="AK19" s="405"/>
      <c r="AL19" s="405"/>
      <c r="AM19" s="406"/>
      <c r="AN19" s="404">
        <f t="shared" ref="AN19" si="2">MAX(AN18:AY18)</f>
        <v>450</v>
      </c>
      <c r="AO19" s="405"/>
      <c r="AP19" s="405"/>
      <c r="AQ19" s="405"/>
      <c r="AR19" s="405"/>
      <c r="AS19" s="405"/>
      <c r="AT19" s="405"/>
      <c r="AU19" s="405"/>
      <c r="AV19" s="405"/>
      <c r="AW19" s="405"/>
      <c r="AX19" s="405"/>
      <c r="AY19" s="406"/>
      <c r="AZ19" s="404">
        <f t="shared" ref="AZ19" si="3">MAX(AZ18:BK18)</f>
        <v>450</v>
      </c>
      <c r="BA19" s="405"/>
      <c r="BB19" s="405"/>
      <c r="BC19" s="405"/>
      <c r="BD19" s="405"/>
      <c r="BE19" s="405"/>
      <c r="BF19" s="405"/>
      <c r="BG19" s="405"/>
      <c r="BH19" s="405"/>
      <c r="BI19" s="405"/>
      <c r="BJ19" s="405"/>
      <c r="BK19" s="406"/>
      <c r="BL19" s="96"/>
    </row>
    <row r="20" spans="2:64">
      <c r="B20" s="90"/>
      <c r="C20" s="149"/>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6"/>
    </row>
    <row r="21" spans="2:64" ht="15" customHeight="1">
      <c r="B21" s="90"/>
      <c r="C21" s="74" t="s">
        <v>33</v>
      </c>
      <c r="D21" s="124"/>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96"/>
    </row>
    <row r="22" spans="2:64" ht="15" customHeight="1">
      <c r="B22" s="90"/>
      <c r="C22" s="149"/>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6"/>
    </row>
    <row r="23" spans="2:64" ht="15" customHeight="1">
      <c r="B23" s="90"/>
      <c r="C23" s="139"/>
      <c r="D23" s="330" t="s">
        <v>16</v>
      </c>
      <c r="E23" s="330"/>
      <c r="F23" s="330"/>
      <c r="G23" s="330"/>
      <c r="H23" s="330"/>
      <c r="I23" s="330"/>
      <c r="J23" s="330"/>
      <c r="K23" s="330"/>
      <c r="L23" s="330"/>
      <c r="M23" s="330"/>
      <c r="N23" s="330"/>
      <c r="O23" s="330"/>
      <c r="P23" s="330" t="s">
        <v>17</v>
      </c>
      <c r="Q23" s="330"/>
      <c r="R23" s="330"/>
      <c r="S23" s="330"/>
      <c r="T23" s="330"/>
      <c r="U23" s="330"/>
      <c r="V23" s="330"/>
      <c r="W23" s="330"/>
      <c r="X23" s="330"/>
      <c r="Y23" s="330"/>
      <c r="Z23" s="330"/>
      <c r="AA23" s="330"/>
      <c r="AB23" s="330" t="s">
        <v>18</v>
      </c>
      <c r="AC23" s="330"/>
      <c r="AD23" s="330"/>
      <c r="AE23" s="330"/>
      <c r="AF23" s="330"/>
      <c r="AG23" s="330"/>
      <c r="AH23" s="330"/>
      <c r="AI23" s="330"/>
      <c r="AJ23" s="330"/>
      <c r="AK23" s="330"/>
      <c r="AL23" s="330"/>
      <c r="AM23" s="330"/>
      <c r="AN23" s="333" t="s">
        <v>25</v>
      </c>
      <c r="AO23" s="331"/>
      <c r="AP23" s="331"/>
      <c r="AQ23" s="331"/>
      <c r="AR23" s="331"/>
      <c r="AS23" s="331"/>
      <c r="AT23" s="331"/>
      <c r="AU23" s="331"/>
      <c r="AV23" s="331"/>
      <c r="AW23" s="331"/>
      <c r="AX23" s="331"/>
      <c r="AY23" s="332"/>
      <c r="AZ23" s="330" t="s">
        <v>26</v>
      </c>
      <c r="BA23" s="330"/>
      <c r="BB23" s="330"/>
      <c r="BC23" s="330"/>
      <c r="BD23" s="330"/>
      <c r="BE23" s="330"/>
      <c r="BF23" s="330"/>
      <c r="BG23" s="330"/>
      <c r="BH23" s="330"/>
      <c r="BI23" s="330"/>
      <c r="BJ23" s="330"/>
      <c r="BK23" s="330"/>
      <c r="BL23" s="96"/>
    </row>
    <row r="24" spans="2:64" ht="15" customHeight="1">
      <c r="B24" s="90"/>
      <c r="C24" s="58" t="s">
        <v>42</v>
      </c>
      <c r="D24" s="17">
        <f>CONFIG!$D$7</f>
        <v>41640</v>
      </c>
      <c r="E24" s="17">
        <f>DATE(YEAR(D24),MONTH(D24)+1,DAY(D24))</f>
        <v>41671</v>
      </c>
      <c r="F24" s="17">
        <f t="shared" ref="F24:BK24" si="4">DATE(YEAR(E24),MONTH(E24)+1,DAY(E24))</f>
        <v>41699</v>
      </c>
      <c r="G24" s="17">
        <f t="shared" si="4"/>
        <v>41730</v>
      </c>
      <c r="H24" s="17">
        <f t="shared" si="4"/>
        <v>41760</v>
      </c>
      <c r="I24" s="17">
        <f t="shared" si="4"/>
        <v>41791</v>
      </c>
      <c r="J24" s="17">
        <f t="shared" si="4"/>
        <v>41821</v>
      </c>
      <c r="K24" s="17">
        <f t="shared" si="4"/>
        <v>41852</v>
      </c>
      <c r="L24" s="17">
        <f t="shared" si="4"/>
        <v>41883</v>
      </c>
      <c r="M24" s="17">
        <f t="shared" si="4"/>
        <v>41913</v>
      </c>
      <c r="N24" s="17">
        <f t="shared" si="4"/>
        <v>41944</v>
      </c>
      <c r="O24" s="17">
        <f t="shared" si="4"/>
        <v>41974</v>
      </c>
      <c r="P24" s="17">
        <f t="shared" si="4"/>
        <v>42005</v>
      </c>
      <c r="Q24" s="17">
        <f t="shared" si="4"/>
        <v>42036</v>
      </c>
      <c r="R24" s="17">
        <f t="shared" si="4"/>
        <v>42064</v>
      </c>
      <c r="S24" s="17">
        <f t="shared" si="4"/>
        <v>42095</v>
      </c>
      <c r="T24" s="17">
        <f t="shared" si="4"/>
        <v>42125</v>
      </c>
      <c r="U24" s="17">
        <f t="shared" si="4"/>
        <v>42156</v>
      </c>
      <c r="V24" s="17">
        <f t="shared" si="4"/>
        <v>42186</v>
      </c>
      <c r="W24" s="17">
        <f t="shared" si="4"/>
        <v>42217</v>
      </c>
      <c r="X24" s="17">
        <f t="shared" si="4"/>
        <v>42248</v>
      </c>
      <c r="Y24" s="17">
        <f t="shared" si="4"/>
        <v>42278</v>
      </c>
      <c r="Z24" s="17">
        <f t="shared" si="4"/>
        <v>42309</v>
      </c>
      <c r="AA24" s="17">
        <f t="shared" si="4"/>
        <v>42339</v>
      </c>
      <c r="AB24" s="17">
        <f t="shared" si="4"/>
        <v>42370</v>
      </c>
      <c r="AC24" s="17">
        <f t="shared" si="4"/>
        <v>42401</v>
      </c>
      <c r="AD24" s="17">
        <f t="shared" si="4"/>
        <v>42430</v>
      </c>
      <c r="AE24" s="17">
        <f t="shared" si="4"/>
        <v>42461</v>
      </c>
      <c r="AF24" s="17">
        <f t="shared" si="4"/>
        <v>42491</v>
      </c>
      <c r="AG24" s="17">
        <f t="shared" si="4"/>
        <v>42522</v>
      </c>
      <c r="AH24" s="17">
        <f t="shared" si="4"/>
        <v>42552</v>
      </c>
      <c r="AI24" s="17">
        <f t="shared" si="4"/>
        <v>42583</v>
      </c>
      <c r="AJ24" s="17">
        <f t="shared" si="4"/>
        <v>42614</v>
      </c>
      <c r="AK24" s="17">
        <f t="shared" si="4"/>
        <v>42644</v>
      </c>
      <c r="AL24" s="17">
        <f t="shared" si="4"/>
        <v>42675</v>
      </c>
      <c r="AM24" s="17">
        <f t="shared" si="4"/>
        <v>42705</v>
      </c>
      <c r="AN24" s="17">
        <f t="shared" si="4"/>
        <v>42736</v>
      </c>
      <c r="AO24" s="17">
        <f t="shared" si="4"/>
        <v>42767</v>
      </c>
      <c r="AP24" s="17">
        <f t="shared" si="4"/>
        <v>42795</v>
      </c>
      <c r="AQ24" s="17">
        <f t="shared" si="4"/>
        <v>42826</v>
      </c>
      <c r="AR24" s="17">
        <f t="shared" si="4"/>
        <v>42856</v>
      </c>
      <c r="AS24" s="17">
        <f t="shared" si="4"/>
        <v>42887</v>
      </c>
      <c r="AT24" s="17">
        <f t="shared" si="4"/>
        <v>42917</v>
      </c>
      <c r="AU24" s="17">
        <f t="shared" si="4"/>
        <v>42948</v>
      </c>
      <c r="AV24" s="17">
        <f t="shared" si="4"/>
        <v>42979</v>
      </c>
      <c r="AW24" s="17">
        <f t="shared" si="4"/>
        <v>43009</v>
      </c>
      <c r="AX24" s="17">
        <f t="shared" si="4"/>
        <v>43040</v>
      </c>
      <c r="AY24" s="17">
        <f t="shared" si="4"/>
        <v>43070</v>
      </c>
      <c r="AZ24" s="17">
        <f t="shared" si="4"/>
        <v>43101</v>
      </c>
      <c r="BA24" s="17">
        <f t="shared" si="4"/>
        <v>43132</v>
      </c>
      <c r="BB24" s="17">
        <f t="shared" si="4"/>
        <v>43160</v>
      </c>
      <c r="BC24" s="17">
        <f t="shared" si="4"/>
        <v>43191</v>
      </c>
      <c r="BD24" s="17">
        <f t="shared" si="4"/>
        <v>43221</v>
      </c>
      <c r="BE24" s="17">
        <f t="shared" si="4"/>
        <v>43252</v>
      </c>
      <c r="BF24" s="17">
        <f t="shared" si="4"/>
        <v>43282</v>
      </c>
      <c r="BG24" s="17">
        <f t="shared" si="4"/>
        <v>43313</v>
      </c>
      <c r="BH24" s="17">
        <f t="shared" si="4"/>
        <v>43344</v>
      </c>
      <c r="BI24" s="17">
        <f t="shared" si="4"/>
        <v>43374</v>
      </c>
      <c r="BJ24" s="17">
        <f t="shared" si="4"/>
        <v>43405</v>
      </c>
      <c r="BK24" s="17">
        <f t="shared" si="4"/>
        <v>43435</v>
      </c>
      <c r="BL24" s="96"/>
    </row>
    <row r="25" spans="2:64" ht="15" customHeight="1">
      <c r="B25" s="90"/>
      <c r="C25" s="224" t="str">
        <f>CONFIG!$C$14</f>
        <v>Activité de revenu 1</v>
      </c>
      <c r="D25" s="235">
        <f>'Commandes - Calculs auto'!D25-'Commandes - Calculs auto'!D9</f>
        <v>0</v>
      </c>
      <c r="E25" s="235">
        <f>D25+'Commandes - Calculs auto'!E25-'Commandes - Calculs auto'!E9</f>
        <v>0</v>
      </c>
      <c r="F25" s="235">
        <f>E25+'Commandes - Calculs auto'!F25-'Commandes - Calculs auto'!F9</f>
        <v>0</v>
      </c>
      <c r="G25" s="235">
        <f>F25+'Commandes - Calculs auto'!G25-'Commandes - Calculs auto'!G9</f>
        <v>0</v>
      </c>
      <c r="H25" s="235">
        <f>G25+'Commandes - Calculs auto'!H25-'Commandes - Calculs auto'!H9</f>
        <v>0</v>
      </c>
      <c r="I25" s="235">
        <f>H25+'Commandes - Calculs auto'!I25-'Commandes - Calculs auto'!I9</f>
        <v>0</v>
      </c>
      <c r="J25" s="235">
        <f>I25+'Commandes - Calculs auto'!J25-'Commandes - Calculs auto'!J9</f>
        <v>0</v>
      </c>
      <c r="K25" s="235">
        <f>J25+'Commandes - Calculs auto'!K25-'Commandes - Calculs auto'!K9</f>
        <v>0</v>
      </c>
      <c r="L25" s="235">
        <f>K25+'Commandes - Calculs auto'!L25-'Commandes - Calculs auto'!L9</f>
        <v>0</v>
      </c>
      <c r="M25" s="235">
        <f>L25+'Commandes - Calculs auto'!M25-'Commandes - Calculs auto'!M9</f>
        <v>0</v>
      </c>
      <c r="N25" s="235">
        <f>M25+'Commandes - Calculs auto'!N25-'Commandes - Calculs auto'!N9</f>
        <v>0</v>
      </c>
      <c r="O25" s="235">
        <f>N25+'Commandes - Calculs auto'!O25-'Commandes - Calculs auto'!O9</f>
        <v>0</v>
      </c>
      <c r="P25" s="235">
        <f>O25+'Commandes - Calculs auto'!P25-'Commandes - Calculs auto'!P9</f>
        <v>0</v>
      </c>
      <c r="Q25" s="235">
        <f>P25+'Commandes - Calculs auto'!Q25-'Commandes - Calculs auto'!Q9</f>
        <v>0</v>
      </c>
      <c r="R25" s="235">
        <f>Q25+'Commandes - Calculs auto'!R25-'Commandes - Calculs auto'!R9</f>
        <v>0</v>
      </c>
      <c r="S25" s="235">
        <f>R25+'Commandes - Calculs auto'!S25-'Commandes - Calculs auto'!S9</f>
        <v>0</v>
      </c>
      <c r="T25" s="235">
        <f>S25+'Commandes - Calculs auto'!T25-'Commandes - Calculs auto'!T9</f>
        <v>0</v>
      </c>
      <c r="U25" s="235">
        <f>T25+'Commandes - Calculs auto'!U25-'Commandes - Calculs auto'!U9</f>
        <v>0</v>
      </c>
      <c r="V25" s="235">
        <f>U25+'Commandes - Calculs auto'!V25-'Commandes - Calculs auto'!V9</f>
        <v>0</v>
      </c>
      <c r="W25" s="235">
        <f>V25+'Commandes - Calculs auto'!W25-'Commandes - Calculs auto'!W9</f>
        <v>0</v>
      </c>
      <c r="X25" s="235">
        <f>W25+'Commandes - Calculs auto'!X25-'Commandes - Calculs auto'!X9</f>
        <v>0</v>
      </c>
      <c r="Y25" s="235">
        <f>X25+'Commandes - Calculs auto'!Y25-'Commandes - Calculs auto'!Y9</f>
        <v>0</v>
      </c>
      <c r="Z25" s="235">
        <f>Y25+'Commandes - Calculs auto'!Z25-'Commandes - Calculs auto'!Z9</f>
        <v>0</v>
      </c>
      <c r="AA25" s="235">
        <f>Z25+'Commandes - Calculs auto'!AA25-'Commandes - Calculs auto'!AA9</f>
        <v>0</v>
      </c>
      <c r="AB25" s="235">
        <f>AA25+'Commandes - Calculs auto'!AB25-'Commandes - Calculs auto'!AB9</f>
        <v>0</v>
      </c>
      <c r="AC25" s="235">
        <f>AB25+'Commandes - Calculs auto'!AC25-'Commandes - Calculs auto'!AC9</f>
        <v>0</v>
      </c>
      <c r="AD25" s="235">
        <f>AC25+'Commandes - Calculs auto'!AD25-'Commandes - Calculs auto'!AD9</f>
        <v>0</v>
      </c>
      <c r="AE25" s="235">
        <f>AD25+'Commandes - Calculs auto'!AE25-'Commandes - Calculs auto'!AE9</f>
        <v>0</v>
      </c>
      <c r="AF25" s="235">
        <f>AE25+'Commandes - Calculs auto'!AF25-'Commandes - Calculs auto'!AF9</f>
        <v>0</v>
      </c>
      <c r="AG25" s="235">
        <f>AF25+'Commandes - Calculs auto'!AG25-'Commandes - Calculs auto'!AG9</f>
        <v>0</v>
      </c>
      <c r="AH25" s="235">
        <f>AG25+'Commandes - Calculs auto'!AH25-'Commandes - Calculs auto'!AH9</f>
        <v>0</v>
      </c>
      <c r="AI25" s="235">
        <f>AH25+'Commandes - Calculs auto'!AI25-'Commandes - Calculs auto'!AI9</f>
        <v>0</v>
      </c>
      <c r="AJ25" s="235">
        <f>AI25+'Commandes - Calculs auto'!AJ25-'Commandes - Calculs auto'!AJ9</f>
        <v>0</v>
      </c>
      <c r="AK25" s="235">
        <f>AJ25+'Commandes - Calculs auto'!AK25-'Commandes - Calculs auto'!AK9</f>
        <v>0</v>
      </c>
      <c r="AL25" s="235">
        <f>AK25+'Commandes - Calculs auto'!AL25-'Commandes - Calculs auto'!AL9</f>
        <v>0</v>
      </c>
      <c r="AM25" s="235">
        <f>AL25+'Commandes - Calculs auto'!AM25-'Commandes - Calculs auto'!AM9</f>
        <v>0</v>
      </c>
      <c r="AN25" s="235">
        <f>AM25+'Commandes - Calculs auto'!AN25-'Commandes - Calculs auto'!AN9</f>
        <v>0</v>
      </c>
      <c r="AO25" s="235">
        <f>AN25+'Commandes - Calculs auto'!AO25-'Commandes - Calculs auto'!AO9</f>
        <v>0</v>
      </c>
      <c r="AP25" s="235">
        <f>AO25+'Commandes - Calculs auto'!AP25-'Commandes - Calculs auto'!AP9</f>
        <v>0</v>
      </c>
      <c r="AQ25" s="235">
        <f>AP25+'Commandes - Calculs auto'!AQ25-'Commandes - Calculs auto'!AQ9</f>
        <v>0</v>
      </c>
      <c r="AR25" s="235">
        <f>AQ25+'Commandes - Calculs auto'!AR25-'Commandes - Calculs auto'!AR9</f>
        <v>0</v>
      </c>
      <c r="AS25" s="235">
        <f>AR25+'Commandes - Calculs auto'!AS25-'Commandes - Calculs auto'!AS9</f>
        <v>0</v>
      </c>
      <c r="AT25" s="235">
        <f>AS25+'Commandes - Calculs auto'!AT25-'Commandes - Calculs auto'!AT9</f>
        <v>0</v>
      </c>
      <c r="AU25" s="235">
        <f>AT25+'Commandes - Calculs auto'!AU25-'Commandes - Calculs auto'!AU9</f>
        <v>0</v>
      </c>
      <c r="AV25" s="235">
        <f>AU25+'Commandes - Calculs auto'!AV25-'Commandes - Calculs auto'!AV9</f>
        <v>0</v>
      </c>
      <c r="AW25" s="235">
        <f>AV25+'Commandes - Calculs auto'!AW25-'Commandes - Calculs auto'!AW9</f>
        <v>0</v>
      </c>
      <c r="AX25" s="235">
        <f>AW25+'Commandes - Calculs auto'!AX25-'Commandes - Calculs auto'!AX9</f>
        <v>0</v>
      </c>
      <c r="AY25" s="235">
        <f>AX25+'Commandes - Calculs auto'!AY25-'Commandes - Calculs auto'!AY9</f>
        <v>0</v>
      </c>
      <c r="AZ25" s="235">
        <f>AY25+'Commandes - Calculs auto'!AZ25-'Commandes - Calculs auto'!AZ9</f>
        <v>0</v>
      </c>
      <c r="BA25" s="235">
        <f>AZ25+'Commandes - Calculs auto'!BA25-'Commandes - Calculs auto'!BA9</f>
        <v>0</v>
      </c>
      <c r="BB25" s="235">
        <f>BA25+'Commandes - Calculs auto'!BB25-'Commandes - Calculs auto'!BB9</f>
        <v>0</v>
      </c>
      <c r="BC25" s="235">
        <f>BB25+'Commandes - Calculs auto'!BC25-'Commandes - Calculs auto'!BC9</f>
        <v>0</v>
      </c>
      <c r="BD25" s="235">
        <f>BC25+'Commandes - Calculs auto'!BD25-'Commandes - Calculs auto'!BD9</f>
        <v>0</v>
      </c>
      <c r="BE25" s="235">
        <f>BD25+'Commandes - Calculs auto'!BE25-'Commandes - Calculs auto'!BE9</f>
        <v>0</v>
      </c>
      <c r="BF25" s="235">
        <f>BE25+'Commandes - Calculs auto'!BF25-'Commandes - Calculs auto'!BF9</f>
        <v>0</v>
      </c>
      <c r="BG25" s="235">
        <f>BF25+'Commandes - Calculs auto'!BG25-'Commandes - Calculs auto'!BG9</f>
        <v>0</v>
      </c>
      <c r="BH25" s="235">
        <f>BG25+'Commandes - Calculs auto'!BH25-'Commandes - Calculs auto'!BH9</f>
        <v>0</v>
      </c>
      <c r="BI25" s="235">
        <f>BH25+'Commandes - Calculs auto'!BI25-'Commandes - Calculs auto'!BI9</f>
        <v>0</v>
      </c>
      <c r="BJ25" s="235">
        <f>BI25+'Commandes - Calculs auto'!BJ25-'Commandes - Calculs auto'!BJ9</f>
        <v>0</v>
      </c>
      <c r="BK25" s="235">
        <f>BJ25+'Commandes - Calculs auto'!BK25-'Commandes - Calculs auto'!BK9</f>
        <v>0</v>
      </c>
      <c r="BL25" s="96"/>
    </row>
    <row r="26" spans="2:64" ht="15" customHeight="1">
      <c r="B26" s="90"/>
      <c r="C26" s="224" t="str">
        <f>CONFIG!$C$15</f>
        <v>Activité de revenu 2</v>
      </c>
      <c r="D26" s="235">
        <f>'Commandes - Calculs auto'!D26-'Commandes - Calculs auto'!D10</f>
        <v>0</v>
      </c>
      <c r="E26" s="235">
        <f>D26+'Commandes - Calculs auto'!E26-'Commandes - Calculs auto'!E10</f>
        <v>0</v>
      </c>
      <c r="F26" s="235">
        <f>E26+'Commandes - Calculs auto'!F26-'Commandes - Calculs auto'!F10</f>
        <v>0</v>
      </c>
      <c r="G26" s="235">
        <f>F26+'Commandes - Calculs auto'!G26-'Commandes - Calculs auto'!G10</f>
        <v>0</v>
      </c>
      <c r="H26" s="235">
        <f>G26+'Commandes - Calculs auto'!H26-'Commandes - Calculs auto'!H10</f>
        <v>0</v>
      </c>
      <c r="I26" s="235">
        <f>H26+'Commandes - Calculs auto'!I26-'Commandes - Calculs auto'!I10</f>
        <v>0</v>
      </c>
      <c r="J26" s="235">
        <f>I26+'Commandes - Calculs auto'!J26-'Commandes - Calculs auto'!J10</f>
        <v>0</v>
      </c>
      <c r="K26" s="235">
        <f>J26+'Commandes - Calculs auto'!K26-'Commandes - Calculs auto'!K10</f>
        <v>0</v>
      </c>
      <c r="L26" s="235">
        <f>K26+'Commandes - Calculs auto'!L26-'Commandes - Calculs auto'!L10</f>
        <v>0</v>
      </c>
      <c r="M26" s="235">
        <f>L26+'Commandes - Calculs auto'!M26-'Commandes - Calculs auto'!M10</f>
        <v>0</v>
      </c>
      <c r="N26" s="235">
        <f>M26+'Commandes - Calculs auto'!N26-'Commandes - Calculs auto'!N10</f>
        <v>0</v>
      </c>
      <c r="O26" s="235">
        <f>N26+'Commandes - Calculs auto'!O26-'Commandes - Calculs auto'!O10</f>
        <v>0</v>
      </c>
      <c r="P26" s="235">
        <f>O26+'Commandes - Calculs auto'!P26-'Commandes - Calculs auto'!P10</f>
        <v>0</v>
      </c>
      <c r="Q26" s="235">
        <f>P26+'Commandes - Calculs auto'!Q26-'Commandes - Calculs auto'!Q10</f>
        <v>0</v>
      </c>
      <c r="R26" s="235">
        <f>Q26+'Commandes - Calculs auto'!R26-'Commandes - Calculs auto'!R10</f>
        <v>0</v>
      </c>
      <c r="S26" s="235">
        <f>R26+'Commandes - Calculs auto'!S26-'Commandes - Calculs auto'!S10</f>
        <v>0</v>
      </c>
      <c r="T26" s="235">
        <f>S26+'Commandes - Calculs auto'!T26-'Commandes - Calculs auto'!T10</f>
        <v>0</v>
      </c>
      <c r="U26" s="235">
        <f>T26+'Commandes - Calculs auto'!U26-'Commandes - Calculs auto'!U10</f>
        <v>0</v>
      </c>
      <c r="V26" s="235">
        <f>U26+'Commandes - Calculs auto'!V26-'Commandes - Calculs auto'!V10</f>
        <v>0</v>
      </c>
      <c r="W26" s="235">
        <f>V26+'Commandes - Calculs auto'!W26-'Commandes - Calculs auto'!W10</f>
        <v>0</v>
      </c>
      <c r="X26" s="235">
        <f>W26+'Commandes - Calculs auto'!X26-'Commandes - Calculs auto'!X10</f>
        <v>0</v>
      </c>
      <c r="Y26" s="235">
        <f>X26+'Commandes - Calculs auto'!Y26-'Commandes - Calculs auto'!Y10</f>
        <v>0</v>
      </c>
      <c r="Z26" s="235">
        <f>Y26+'Commandes - Calculs auto'!Z26-'Commandes - Calculs auto'!Z10</f>
        <v>0</v>
      </c>
      <c r="AA26" s="235">
        <f>Z26+'Commandes - Calculs auto'!AA26-'Commandes - Calculs auto'!AA10</f>
        <v>0</v>
      </c>
      <c r="AB26" s="235">
        <f>AA26+'Commandes - Calculs auto'!AB26-'Commandes - Calculs auto'!AB10</f>
        <v>0</v>
      </c>
      <c r="AC26" s="235">
        <f>AB26+'Commandes - Calculs auto'!AC26-'Commandes - Calculs auto'!AC10</f>
        <v>0</v>
      </c>
      <c r="AD26" s="235">
        <f>AC26+'Commandes - Calculs auto'!AD26-'Commandes - Calculs auto'!AD10</f>
        <v>0</v>
      </c>
      <c r="AE26" s="235">
        <f>AD26+'Commandes - Calculs auto'!AE26-'Commandes - Calculs auto'!AE10</f>
        <v>0</v>
      </c>
      <c r="AF26" s="235">
        <f>AE26+'Commandes - Calculs auto'!AF26-'Commandes - Calculs auto'!AF10</f>
        <v>0</v>
      </c>
      <c r="AG26" s="235">
        <f>AF26+'Commandes - Calculs auto'!AG26-'Commandes - Calculs auto'!AG10</f>
        <v>0</v>
      </c>
      <c r="AH26" s="235">
        <f>AG26+'Commandes - Calculs auto'!AH26-'Commandes - Calculs auto'!AH10</f>
        <v>0</v>
      </c>
      <c r="AI26" s="235">
        <f>AH26+'Commandes - Calculs auto'!AI26-'Commandes - Calculs auto'!AI10</f>
        <v>0</v>
      </c>
      <c r="AJ26" s="235">
        <f>AI26+'Commandes - Calculs auto'!AJ26-'Commandes - Calculs auto'!AJ10</f>
        <v>0</v>
      </c>
      <c r="AK26" s="235">
        <f>AJ26+'Commandes - Calculs auto'!AK26-'Commandes - Calculs auto'!AK10</f>
        <v>0</v>
      </c>
      <c r="AL26" s="235">
        <f>AK26+'Commandes - Calculs auto'!AL26-'Commandes - Calculs auto'!AL10</f>
        <v>0</v>
      </c>
      <c r="AM26" s="235">
        <f>AL26+'Commandes - Calculs auto'!AM26-'Commandes - Calculs auto'!AM10</f>
        <v>0</v>
      </c>
      <c r="AN26" s="235">
        <f>AM26+'Commandes - Calculs auto'!AN26-'Commandes - Calculs auto'!AN10</f>
        <v>0</v>
      </c>
      <c r="AO26" s="235">
        <f>AN26+'Commandes - Calculs auto'!AO26-'Commandes - Calculs auto'!AO10</f>
        <v>0</v>
      </c>
      <c r="AP26" s="235">
        <f>AO26+'Commandes - Calculs auto'!AP26-'Commandes - Calculs auto'!AP10</f>
        <v>0</v>
      </c>
      <c r="AQ26" s="235">
        <f>AP26+'Commandes - Calculs auto'!AQ26-'Commandes - Calculs auto'!AQ10</f>
        <v>0</v>
      </c>
      <c r="AR26" s="235">
        <f>AQ26+'Commandes - Calculs auto'!AR26-'Commandes - Calculs auto'!AR10</f>
        <v>0</v>
      </c>
      <c r="AS26" s="235">
        <f>AR26+'Commandes - Calculs auto'!AS26-'Commandes - Calculs auto'!AS10</f>
        <v>0</v>
      </c>
      <c r="AT26" s="235">
        <f>AS26+'Commandes - Calculs auto'!AT26-'Commandes - Calculs auto'!AT10</f>
        <v>0</v>
      </c>
      <c r="AU26" s="235">
        <f>AT26+'Commandes - Calculs auto'!AU26-'Commandes - Calculs auto'!AU10</f>
        <v>0</v>
      </c>
      <c r="AV26" s="235">
        <f>AU26+'Commandes - Calculs auto'!AV26-'Commandes - Calculs auto'!AV10</f>
        <v>0</v>
      </c>
      <c r="AW26" s="235">
        <f>AV26+'Commandes - Calculs auto'!AW26-'Commandes - Calculs auto'!AW10</f>
        <v>0</v>
      </c>
      <c r="AX26" s="235">
        <f>AW26+'Commandes - Calculs auto'!AX26-'Commandes - Calculs auto'!AX10</f>
        <v>0</v>
      </c>
      <c r="AY26" s="235">
        <f>AX26+'Commandes - Calculs auto'!AY26-'Commandes - Calculs auto'!AY10</f>
        <v>0</v>
      </c>
      <c r="AZ26" s="235">
        <f>AY26+'Commandes - Calculs auto'!AZ26-'Commandes - Calculs auto'!AZ10</f>
        <v>0</v>
      </c>
      <c r="BA26" s="235">
        <f>AZ26+'Commandes - Calculs auto'!BA26-'Commandes - Calculs auto'!BA10</f>
        <v>0</v>
      </c>
      <c r="BB26" s="235">
        <f>BA26+'Commandes - Calculs auto'!BB26-'Commandes - Calculs auto'!BB10</f>
        <v>0</v>
      </c>
      <c r="BC26" s="235">
        <f>BB26+'Commandes - Calculs auto'!BC26-'Commandes - Calculs auto'!BC10</f>
        <v>0</v>
      </c>
      <c r="BD26" s="235">
        <f>BC26+'Commandes - Calculs auto'!BD26-'Commandes - Calculs auto'!BD10</f>
        <v>0</v>
      </c>
      <c r="BE26" s="235">
        <f>BD26+'Commandes - Calculs auto'!BE26-'Commandes - Calculs auto'!BE10</f>
        <v>0</v>
      </c>
      <c r="BF26" s="235">
        <f>BE26+'Commandes - Calculs auto'!BF26-'Commandes - Calculs auto'!BF10</f>
        <v>0</v>
      </c>
      <c r="BG26" s="235">
        <f>BF26+'Commandes - Calculs auto'!BG26-'Commandes - Calculs auto'!BG10</f>
        <v>0</v>
      </c>
      <c r="BH26" s="235">
        <f>BG26+'Commandes - Calculs auto'!BH26-'Commandes - Calculs auto'!BH10</f>
        <v>0</v>
      </c>
      <c r="BI26" s="235">
        <f>BH26+'Commandes - Calculs auto'!BI26-'Commandes - Calculs auto'!BI10</f>
        <v>0</v>
      </c>
      <c r="BJ26" s="235">
        <f>BI26+'Commandes - Calculs auto'!BJ26-'Commandes - Calculs auto'!BJ10</f>
        <v>0</v>
      </c>
      <c r="BK26" s="235">
        <f>BJ26+'Commandes - Calculs auto'!BK26-'Commandes - Calculs auto'!BK10</f>
        <v>0</v>
      </c>
      <c r="BL26" s="96"/>
    </row>
    <row r="27" spans="2:64" ht="15" customHeight="1">
      <c r="B27" s="90"/>
      <c r="C27" s="224" t="str">
        <f>CONFIG!$C$16</f>
        <v>ETC …</v>
      </c>
      <c r="D27" s="235">
        <f>'Commandes - Calculs auto'!D27-'Commandes - Calculs auto'!D11</f>
        <v>0</v>
      </c>
      <c r="E27" s="235">
        <f>D27+'Commandes - Calculs auto'!E27-'Commandes - Calculs auto'!E11</f>
        <v>0</v>
      </c>
      <c r="F27" s="235">
        <f>E27+'Commandes - Calculs auto'!F27-'Commandes - Calculs auto'!F11</f>
        <v>0</v>
      </c>
      <c r="G27" s="235">
        <f>F27+'Commandes - Calculs auto'!G27-'Commandes - Calculs auto'!G11</f>
        <v>0</v>
      </c>
      <c r="H27" s="235">
        <f>G27+'Commandes - Calculs auto'!H27-'Commandes - Calculs auto'!H11</f>
        <v>0</v>
      </c>
      <c r="I27" s="235">
        <f>H27+'Commandes - Calculs auto'!I27-'Commandes - Calculs auto'!I11</f>
        <v>0</v>
      </c>
      <c r="J27" s="235">
        <f>I27+'Commandes - Calculs auto'!J27-'Commandes - Calculs auto'!J11</f>
        <v>0</v>
      </c>
      <c r="K27" s="235">
        <f>J27+'Commandes - Calculs auto'!K27-'Commandes - Calculs auto'!K11</f>
        <v>0</v>
      </c>
      <c r="L27" s="235">
        <f>K27+'Commandes - Calculs auto'!L27-'Commandes - Calculs auto'!L11</f>
        <v>0</v>
      </c>
      <c r="M27" s="235">
        <f>L27+'Commandes - Calculs auto'!M27-'Commandes - Calculs auto'!M11</f>
        <v>0</v>
      </c>
      <c r="N27" s="235">
        <f>M27+'Commandes - Calculs auto'!N27-'Commandes - Calculs auto'!N11</f>
        <v>0</v>
      </c>
      <c r="O27" s="235">
        <f>N27+'Commandes - Calculs auto'!O27-'Commandes - Calculs auto'!O11</f>
        <v>0</v>
      </c>
      <c r="P27" s="235">
        <f>O27+'Commandes - Calculs auto'!P27-'Commandes - Calculs auto'!P11</f>
        <v>0</v>
      </c>
      <c r="Q27" s="235">
        <f>P27+'Commandes - Calculs auto'!Q27-'Commandes - Calculs auto'!Q11</f>
        <v>0</v>
      </c>
      <c r="R27" s="235">
        <f>Q27+'Commandes - Calculs auto'!R27-'Commandes - Calculs auto'!R11</f>
        <v>0</v>
      </c>
      <c r="S27" s="235">
        <f>R27+'Commandes - Calculs auto'!S27-'Commandes - Calculs auto'!S11</f>
        <v>0</v>
      </c>
      <c r="T27" s="235">
        <f>S27+'Commandes - Calculs auto'!T27-'Commandes - Calculs auto'!T11</f>
        <v>0</v>
      </c>
      <c r="U27" s="235">
        <f>T27+'Commandes - Calculs auto'!U27-'Commandes - Calculs auto'!U11</f>
        <v>0</v>
      </c>
      <c r="V27" s="235">
        <f>U27+'Commandes - Calculs auto'!V27-'Commandes - Calculs auto'!V11</f>
        <v>0</v>
      </c>
      <c r="W27" s="235">
        <f>V27+'Commandes - Calculs auto'!W27-'Commandes - Calculs auto'!W11</f>
        <v>0</v>
      </c>
      <c r="X27" s="235">
        <f>W27+'Commandes - Calculs auto'!X27-'Commandes - Calculs auto'!X11</f>
        <v>0</v>
      </c>
      <c r="Y27" s="235">
        <f>X27+'Commandes - Calculs auto'!Y27-'Commandes - Calculs auto'!Y11</f>
        <v>0</v>
      </c>
      <c r="Z27" s="235">
        <f>Y27+'Commandes - Calculs auto'!Z27-'Commandes - Calculs auto'!Z11</f>
        <v>0</v>
      </c>
      <c r="AA27" s="235">
        <f>Z27+'Commandes - Calculs auto'!AA27-'Commandes - Calculs auto'!AA11</f>
        <v>0</v>
      </c>
      <c r="AB27" s="235">
        <f>AA27+'Commandes - Calculs auto'!AB27-'Commandes - Calculs auto'!AB11</f>
        <v>0</v>
      </c>
      <c r="AC27" s="235">
        <f>AB27+'Commandes - Calculs auto'!AC27-'Commandes - Calculs auto'!AC11</f>
        <v>0</v>
      </c>
      <c r="AD27" s="235">
        <f>AC27+'Commandes - Calculs auto'!AD27-'Commandes - Calculs auto'!AD11</f>
        <v>0</v>
      </c>
      <c r="AE27" s="235">
        <f>AD27+'Commandes - Calculs auto'!AE27-'Commandes - Calculs auto'!AE11</f>
        <v>0</v>
      </c>
      <c r="AF27" s="235">
        <f>AE27+'Commandes - Calculs auto'!AF27-'Commandes - Calculs auto'!AF11</f>
        <v>0</v>
      </c>
      <c r="AG27" s="235">
        <f>AF27+'Commandes - Calculs auto'!AG27-'Commandes - Calculs auto'!AG11</f>
        <v>0</v>
      </c>
      <c r="AH27" s="235">
        <f>AG27+'Commandes - Calculs auto'!AH27-'Commandes - Calculs auto'!AH11</f>
        <v>0</v>
      </c>
      <c r="AI27" s="235">
        <f>AH27+'Commandes - Calculs auto'!AI27-'Commandes - Calculs auto'!AI11</f>
        <v>0</v>
      </c>
      <c r="AJ27" s="235">
        <f>AI27+'Commandes - Calculs auto'!AJ27-'Commandes - Calculs auto'!AJ11</f>
        <v>0</v>
      </c>
      <c r="AK27" s="235">
        <f>AJ27+'Commandes - Calculs auto'!AK27-'Commandes - Calculs auto'!AK11</f>
        <v>0</v>
      </c>
      <c r="AL27" s="235">
        <f>AK27+'Commandes - Calculs auto'!AL27-'Commandes - Calculs auto'!AL11</f>
        <v>0</v>
      </c>
      <c r="AM27" s="235">
        <f>AL27+'Commandes - Calculs auto'!AM27-'Commandes - Calculs auto'!AM11</f>
        <v>0</v>
      </c>
      <c r="AN27" s="235">
        <f>AM27+'Commandes - Calculs auto'!AN27-'Commandes - Calculs auto'!AN11</f>
        <v>0</v>
      </c>
      <c r="AO27" s="235">
        <f>AN27+'Commandes - Calculs auto'!AO27-'Commandes - Calculs auto'!AO11</f>
        <v>0</v>
      </c>
      <c r="AP27" s="235">
        <f>AO27+'Commandes - Calculs auto'!AP27-'Commandes - Calculs auto'!AP11</f>
        <v>0</v>
      </c>
      <c r="AQ27" s="235">
        <f>AP27+'Commandes - Calculs auto'!AQ27-'Commandes - Calculs auto'!AQ11</f>
        <v>0</v>
      </c>
      <c r="AR27" s="235">
        <f>AQ27+'Commandes - Calculs auto'!AR27-'Commandes - Calculs auto'!AR11</f>
        <v>0</v>
      </c>
      <c r="AS27" s="235">
        <f>AR27+'Commandes - Calculs auto'!AS27-'Commandes - Calculs auto'!AS11</f>
        <v>0</v>
      </c>
      <c r="AT27" s="235">
        <f>AS27+'Commandes - Calculs auto'!AT27-'Commandes - Calculs auto'!AT11</f>
        <v>0</v>
      </c>
      <c r="AU27" s="235">
        <f>AT27+'Commandes - Calculs auto'!AU27-'Commandes - Calculs auto'!AU11</f>
        <v>0</v>
      </c>
      <c r="AV27" s="235">
        <f>AU27+'Commandes - Calculs auto'!AV27-'Commandes - Calculs auto'!AV11</f>
        <v>0</v>
      </c>
      <c r="AW27" s="235">
        <f>AV27+'Commandes - Calculs auto'!AW27-'Commandes - Calculs auto'!AW11</f>
        <v>0</v>
      </c>
      <c r="AX27" s="235">
        <f>AW27+'Commandes - Calculs auto'!AX27-'Commandes - Calculs auto'!AX11</f>
        <v>0</v>
      </c>
      <c r="AY27" s="235">
        <f>AX27+'Commandes - Calculs auto'!AY27-'Commandes - Calculs auto'!AY11</f>
        <v>0</v>
      </c>
      <c r="AZ27" s="235">
        <f>AY27+'Commandes - Calculs auto'!AZ27-'Commandes - Calculs auto'!AZ11</f>
        <v>0</v>
      </c>
      <c r="BA27" s="235">
        <f>AZ27+'Commandes - Calculs auto'!BA27-'Commandes - Calculs auto'!BA11</f>
        <v>0</v>
      </c>
      <c r="BB27" s="235">
        <f>BA27+'Commandes - Calculs auto'!BB27-'Commandes - Calculs auto'!BB11</f>
        <v>0</v>
      </c>
      <c r="BC27" s="235">
        <f>BB27+'Commandes - Calculs auto'!BC27-'Commandes - Calculs auto'!BC11</f>
        <v>0</v>
      </c>
      <c r="BD27" s="235">
        <f>BC27+'Commandes - Calculs auto'!BD27-'Commandes - Calculs auto'!BD11</f>
        <v>0</v>
      </c>
      <c r="BE27" s="235">
        <f>BD27+'Commandes - Calculs auto'!BE27-'Commandes - Calculs auto'!BE11</f>
        <v>0</v>
      </c>
      <c r="BF27" s="235">
        <f>BE27+'Commandes - Calculs auto'!BF27-'Commandes - Calculs auto'!BF11</f>
        <v>0</v>
      </c>
      <c r="BG27" s="235">
        <f>BF27+'Commandes - Calculs auto'!BG27-'Commandes - Calculs auto'!BG11</f>
        <v>0</v>
      </c>
      <c r="BH27" s="235">
        <f>BG27+'Commandes - Calculs auto'!BH27-'Commandes - Calculs auto'!BH11</f>
        <v>0</v>
      </c>
      <c r="BI27" s="235">
        <f>BH27+'Commandes - Calculs auto'!BI27-'Commandes - Calculs auto'!BI11</f>
        <v>0</v>
      </c>
      <c r="BJ27" s="235">
        <f>BI27+'Commandes - Calculs auto'!BJ27-'Commandes - Calculs auto'!BJ11</f>
        <v>0</v>
      </c>
      <c r="BK27" s="235">
        <f>BJ27+'Commandes - Calculs auto'!BK27-'Commandes - Calculs auto'!BK11</f>
        <v>0</v>
      </c>
      <c r="BL27" s="96"/>
    </row>
    <row r="28" spans="2:64" ht="15" customHeight="1">
      <c r="B28" s="90"/>
      <c r="C28" s="224">
        <f>CONFIG!$C$17</f>
        <v>0</v>
      </c>
      <c r="D28" s="235">
        <f>'Commandes - Calculs auto'!D28-'Commandes - Calculs auto'!D12</f>
        <v>0</v>
      </c>
      <c r="E28" s="235">
        <f>D28+'Commandes - Calculs auto'!E28-'Commandes - Calculs auto'!E12</f>
        <v>0</v>
      </c>
      <c r="F28" s="235">
        <f>E28+'Commandes - Calculs auto'!F28-'Commandes - Calculs auto'!F12</f>
        <v>0</v>
      </c>
      <c r="G28" s="235">
        <f>F28+'Commandes - Calculs auto'!G28-'Commandes - Calculs auto'!G12</f>
        <v>0</v>
      </c>
      <c r="H28" s="235">
        <f>G28+'Commandes - Calculs auto'!H28-'Commandes - Calculs auto'!H12</f>
        <v>0</v>
      </c>
      <c r="I28" s="235">
        <f>H28+'Commandes - Calculs auto'!I28-'Commandes - Calculs auto'!I12</f>
        <v>0</v>
      </c>
      <c r="J28" s="235">
        <f>I28+'Commandes - Calculs auto'!J28-'Commandes - Calculs auto'!J12</f>
        <v>0</v>
      </c>
      <c r="K28" s="235">
        <f>J28+'Commandes - Calculs auto'!K28-'Commandes - Calculs auto'!K12</f>
        <v>0</v>
      </c>
      <c r="L28" s="235">
        <f>K28+'Commandes - Calculs auto'!L28-'Commandes - Calculs auto'!L12</f>
        <v>0</v>
      </c>
      <c r="M28" s="235">
        <f>L28+'Commandes - Calculs auto'!M28-'Commandes - Calculs auto'!M12</f>
        <v>0</v>
      </c>
      <c r="N28" s="235">
        <f>M28+'Commandes - Calculs auto'!N28-'Commandes - Calculs auto'!N12</f>
        <v>0</v>
      </c>
      <c r="O28" s="235">
        <f>N28+'Commandes - Calculs auto'!O28-'Commandes - Calculs auto'!O12</f>
        <v>0</v>
      </c>
      <c r="P28" s="235">
        <f>O28+'Commandes - Calculs auto'!P28-'Commandes - Calculs auto'!P12</f>
        <v>0</v>
      </c>
      <c r="Q28" s="235">
        <f>P28+'Commandes - Calculs auto'!Q28-'Commandes - Calculs auto'!Q12</f>
        <v>0</v>
      </c>
      <c r="R28" s="235">
        <f>Q28+'Commandes - Calculs auto'!R28-'Commandes - Calculs auto'!R12</f>
        <v>0</v>
      </c>
      <c r="S28" s="235">
        <f>R28+'Commandes - Calculs auto'!S28-'Commandes - Calculs auto'!S12</f>
        <v>0</v>
      </c>
      <c r="T28" s="235">
        <f>S28+'Commandes - Calculs auto'!T28-'Commandes - Calculs auto'!T12</f>
        <v>0</v>
      </c>
      <c r="U28" s="235">
        <f>T28+'Commandes - Calculs auto'!U28-'Commandes - Calculs auto'!U12</f>
        <v>0</v>
      </c>
      <c r="V28" s="235">
        <f>U28+'Commandes - Calculs auto'!V28-'Commandes - Calculs auto'!V12</f>
        <v>0</v>
      </c>
      <c r="W28" s="235">
        <f>V28+'Commandes - Calculs auto'!W28-'Commandes - Calculs auto'!W12</f>
        <v>0</v>
      </c>
      <c r="X28" s="235">
        <f>W28+'Commandes - Calculs auto'!X28-'Commandes - Calculs auto'!X12</f>
        <v>0</v>
      </c>
      <c r="Y28" s="235">
        <f>X28+'Commandes - Calculs auto'!Y28-'Commandes - Calculs auto'!Y12</f>
        <v>0</v>
      </c>
      <c r="Z28" s="235">
        <f>Y28+'Commandes - Calculs auto'!Z28-'Commandes - Calculs auto'!Z12</f>
        <v>0</v>
      </c>
      <c r="AA28" s="235">
        <f>Z28+'Commandes - Calculs auto'!AA28-'Commandes - Calculs auto'!AA12</f>
        <v>0</v>
      </c>
      <c r="AB28" s="235">
        <f>AA28+'Commandes - Calculs auto'!AB28-'Commandes - Calculs auto'!AB12</f>
        <v>0</v>
      </c>
      <c r="AC28" s="235">
        <f>AB28+'Commandes - Calculs auto'!AC28-'Commandes - Calculs auto'!AC12</f>
        <v>0</v>
      </c>
      <c r="AD28" s="235">
        <f>AC28+'Commandes - Calculs auto'!AD28-'Commandes - Calculs auto'!AD12</f>
        <v>0</v>
      </c>
      <c r="AE28" s="235">
        <f>AD28+'Commandes - Calculs auto'!AE28-'Commandes - Calculs auto'!AE12</f>
        <v>0</v>
      </c>
      <c r="AF28" s="235">
        <f>AE28+'Commandes - Calculs auto'!AF28-'Commandes - Calculs auto'!AF12</f>
        <v>0</v>
      </c>
      <c r="AG28" s="235">
        <f>AF28+'Commandes - Calculs auto'!AG28-'Commandes - Calculs auto'!AG12</f>
        <v>0</v>
      </c>
      <c r="AH28" s="235">
        <f>AG28+'Commandes - Calculs auto'!AH28-'Commandes - Calculs auto'!AH12</f>
        <v>0</v>
      </c>
      <c r="AI28" s="235">
        <f>AH28+'Commandes - Calculs auto'!AI28-'Commandes - Calculs auto'!AI12</f>
        <v>0</v>
      </c>
      <c r="AJ28" s="235">
        <f>AI28+'Commandes - Calculs auto'!AJ28-'Commandes - Calculs auto'!AJ12</f>
        <v>0</v>
      </c>
      <c r="AK28" s="235">
        <f>AJ28+'Commandes - Calculs auto'!AK28-'Commandes - Calculs auto'!AK12</f>
        <v>0</v>
      </c>
      <c r="AL28" s="235">
        <f>AK28+'Commandes - Calculs auto'!AL28-'Commandes - Calculs auto'!AL12</f>
        <v>0</v>
      </c>
      <c r="AM28" s="235">
        <f>AL28+'Commandes - Calculs auto'!AM28-'Commandes - Calculs auto'!AM12</f>
        <v>0</v>
      </c>
      <c r="AN28" s="235">
        <f>AM28+'Commandes - Calculs auto'!AN28-'Commandes - Calculs auto'!AN12</f>
        <v>0</v>
      </c>
      <c r="AO28" s="235">
        <f>AN28+'Commandes - Calculs auto'!AO28-'Commandes - Calculs auto'!AO12</f>
        <v>0</v>
      </c>
      <c r="AP28" s="235">
        <f>AO28+'Commandes - Calculs auto'!AP28-'Commandes - Calculs auto'!AP12</f>
        <v>0</v>
      </c>
      <c r="AQ28" s="235">
        <f>AP28+'Commandes - Calculs auto'!AQ28-'Commandes - Calculs auto'!AQ12</f>
        <v>0</v>
      </c>
      <c r="AR28" s="235">
        <f>AQ28+'Commandes - Calculs auto'!AR28-'Commandes - Calculs auto'!AR12</f>
        <v>0</v>
      </c>
      <c r="AS28" s="235">
        <f>AR28+'Commandes - Calculs auto'!AS28-'Commandes - Calculs auto'!AS12</f>
        <v>0</v>
      </c>
      <c r="AT28" s="235">
        <f>AS28+'Commandes - Calculs auto'!AT28-'Commandes - Calculs auto'!AT12</f>
        <v>0</v>
      </c>
      <c r="AU28" s="235">
        <f>AT28+'Commandes - Calculs auto'!AU28-'Commandes - Calculs auto'!AU12</f>
        <v>0</v>
      </c>
      <c r="AV28" s="235">
        <f>AU28+'Commandes - Calculs auto'!AV28-'Commandes - Calculs auto'!AV12</f>
        <v>0</v>
      </c>
      <c r="AW28" s="235">
        <f>AV28+'Commandes - Calculs auto'!AW28-'Commandes - Calculs auto'!AW12</f>
        <v>0</v>
      </c>
      <c r="AX28" s="235">
        <f>AW28+'Commandes - Calculs auto'!AX28-'Commandes - Calculs auto'!AX12</f>
        <v>0</v>
      </c>
      <c r="AY28" s="235">
        <f>AX28+'Commandes - Calculs auto'!AY28-'Commandes - Calculs auto'!AY12</f>
        <v>0</v>
      </c>
      <c r="AZ28" s="235">
        <f>AY28+'Commandes - Calculs auto'!AZ28-'Commandes - Calculs auto'!AZ12</f>
        <v>0</v>
      </c>
      <c r="BA28" s="235">
        <f>AZ28+'Commandes - Calculs auto'!BA28-'Commandes - Calculs auto'!BA12</f>
        <v>0</v>
      </c>
      <c r="BB28" s="235">
        <f>BA28+'Commandes - Calculs auto'!BB28-'Commandes - Calculs auto'!BB12</f>
        <v>0</v>
      </c>
      <c r="BC28" s="235">
        <f>BB28+'Commandes - Calculs auto'!BC28-'Commandes - Calculs auto'!BC12</f>
        <v>0</v>
      </c>
      <c r="BD28" s="235">
        <f>BC28+'Commandes - Calculs auto'!BD28-'Commandes - Calculs auto'!BD12</f>
        <v>0</v>
      </c>
      <c r="BE28" s="235">
        <f>BD28+'Commandes - Calculs auto'!BE28-'Commandes - Calculs auto'!BE12</f>
        <v>0</v>
      </c>
      <c r="BF28" s="235">
        <f>BE28+'Commandes - Calculs auto'!BF28-'Commandes - Calculs auto'!BF12</f>
        <v>0</v>
      </c>
      <c r="BG28" s="235">
        <f>BF28+'Commandes - Calculs auto'!BG28-'Commandes - Calculs auto'!BG12</f>
        <v>0</v>
      </c>
      <c r="BH28" s="235">
        <f>BG28+'Commandes - Calculs auto'!BH28-'Commandes - Calculs auto'!BH12</f>
        <v>0</v>
      </c>
      <c r="BI28" s="235">
        <f>BH28+'Commandes - Calculs auto'!BI28-'Commandes - Calculs auto'!BI12</f>
        <v>0</v>
      </c>
      <c r="BJ28" s="235">
        <f>BI28+'Commandes - Calculs auto'!BJ28-'Commandes - Calculs auto'!BJ12</f>
        <v>0</v>
      </c>
      <c r="BK28" s="235">
        <f>BJ28+'Commandes - Calculs auto'!BK28-'Commandes - Calculs auto'!BK12</f>
        <v>0</v>
      </c>
      <c r="BL28" s="96"/>
    </row>
    <row r="29" spans="2:64" ht="15" customHeight="1">
      <c r="B29" s="90"/>
      <c r="C29" s="224">
        <f>CONFIG!$C$18</f>
        <v>0</v>
      </c>
      <c r="D29" s="235">
        <f>'Commandes - Calculs auto'!D29-'Commandes - Calculs auto'!D13</f>
        <v>0</v>
      </c>
      <c r="E29" s="235">
        <f>D29+'Commandes - Calculs auto'!E29-'Commandes - Calculs auto'!E13</f>
        <v>0</v>
      </c>
      <c r="F29" s="235">
        <f>E29+'Commandes - Calculs auto'!F29-'Commandes - Calculs auto'!F13</f>
        <v>0</v>
      </c>
      <c r="G29" s="235">
        <f>F29+'Commandes - Calculs auto'!G29-'Commandes - Calculs auto'!G13</f>
        <v>0</v>
      </c>
      <c r="H29" s="235">
        <f>G29+'Commandes - Calculs auto'!H29-'Commandes - Calculs auto'!H13</f>
        <v>0</v>
      </c>
      <c r="I29" s="235">
        <f>H29+'Commandes - Calculs auto'!I29-'Commandes - Calculs auto'!I13</f>
        <v>0</v>
      </c>
      <c r="J29" s="235">
        <f>I29+'Commandes - Calculs auto'!J29-'Commandes - Calculs auto'!J13</f>
        <v>0</v>
      </c>
      <c r="K29" s="235">
        <f>J29+'Commandes - Calculs auto'!K29-'Commandes - Calculs auto'!K13</f>
        <v>0</v>
      </c>
      <c r="L29" s="235">
        <f>K29+'Commandes - Calculs auto'!L29-'Commandes - Calculs auto'!L13</f>
        <v>0</v>
      </c>
      <c r="M29" s="235">
        <f>L29+'Commandes - Calculs auto'!M29-'Commandes - Calculs auto'!M13</f>
        <v>0</v>
      </c>
      <c r="N29" s="235">
        <f>M29+'Commandes - Calculs auto'!N29-'Commandes - Calculs auto'!N13</f>
        <v>0</v>
      </c>
      <c r="O29" s="235">
        <f>N29+'Commandes - Calculs auto'!O29-'Commandes - Calculs auto'!O13</f>
        <v>0</v>
      </c>
      <c r="P29" s="235">
        <f>O29+'Commandes - Calculs auto'!P29-'Commandes - Calculs auto'!P13</f>
        <v>0</v>
      </c>
      <c r="Q29" s="235">
        <f>P29+'Commandes - Calculs auto'!Q29-'Commandes - Calculs auto'!Q13</f>
        <v>0</v>
      </c>
      <c r="R29" s="235">
        <f>Q29+'Commandes - Calculs auto'!R29-'Commandes - Calculs auto'!R13</f>
        <v>0</v>
      </c>
      <c r="S29" s="235">
        <f>R29+'Commandes - Calculs auto'!S29-'Commandes - Calculs auto'!S13</f>
        <v>0</v>
      </c>
      <c r="T29" s="235">
        <f>S29+'Commandes - Calculs auto'!T29-'Commandes - Calculs auto'!T13</f>
        <v>0</v>
      </c>
      <c r="U29" s="235">
        <f>T29+'Commandes - Calculs auto'!U29-'Commandes - Calculs auto'!U13</f>
        <v>0</v>
      </c>
      <c r="V29" s="235">
        <f>U29+'Commandes - Calculs auto'!V29-'Commandes - Calculs auto'!V13</f>
        <v>0</v>
      </c>
      <c r="W29" s="235">
        <f>V29+'Commandes - Calculs auto'!W29-'Commandes - Calculs auto'!W13</f>
        <v>0</v>
      </c>
      <c r="X29" s="235">
        <f>W29+'Commandes - Calculs auto'!X29-'Commandes - Calculs auto'!X13</f>
        <v>0</v>
      </c>
      <c r="Y29" s="235">
        <f>X29+'Commandes - Calculs auto'!Y29-'Commandes - Calculs auto'!Y13</f>
        <v>0</v>
      </c>
      <c r="Z29" s="235">
        <f>Y29+'Commandes - Calculs auto'!Z29-'Commandes - Calculs auto'!Z13</f>
        <v>0</v>
      </c>
      <c r="AA29" s="235">
        <f>Z29+'Commandes - Calculs auto'!AA29-'Commandes - Calculs auto'!AA13</f>
        <v>0</v>
      </c>
      <c r="AB29" s="235">
        <f>AA29+'Commandes - Calculs auto'!AB29-'Commandes - Calculs auto'!AB13</f>
        <v>0</v>
      </c>
      <c r="AC29" s="235">
        <f>AB29+'Commandes - Calculs auto'!AC29-'Commandes - Calculs auto'!AC13</f>
        <v>0</v>
      </c>
      <c r="AD29" s="235">
        <f>AC29+'Commandes - Calculs auto'!AD29-'Commandes - Calculs auto'!AD13</f>
        <v>0</v>
      </c>
      <c r="AE29" s="235">
        <f>AD29+'Commandes - Calculs auto'!AE29-'Commandes - Calculs auto'!AE13</f>
        <v>0</v>
      </c>
      <c r="AF29" s="235">
        <f>AE29+'Commandes - Calculs auto'!AF29-'Commandes - Calculs auto'!AF13</f>
        <v>0</v>
      </c>
      <c r="AG29" s="235">
        <f>AF29+'Commandes - Calculs auto'!AG29-'Commandes - Calculs auto'!AG13</f>
        <v>0</v>
      </c>
      <c r="AH29" s="235">
        <f>AG29+'Commandes - Calculs auto'!AH29-'Commandes - Calculs auto'!AH13</f>
        <v>0</v>
      </c>
      <c r="AI29" s="235">
        <f>AH29+'Commandes - Calculs auto'!AI29-'Commandes - Calculs auto'!AI13</f>
        <v>0</v>
      </c>
      <c r="AJ29" s="235">
        <f>AI29+'Commandes - Calculs auto'!AJ29-'Commandes - Calculs auto'!AJ13</f>
        <v>0</v>
      </c>
      <c r="AK29" s="235">
        <f>AJ29+'Commandes - Calculs auto'!AK29-'Commandes - Calculs auto'!AK13</f>
        <v>0</v>
      </c>
      <c r="AL29" s="235">
        <f>AK29+'Commandes - Calculs auto'!AL29-'Commandes - Calculs auto'!AL13</f>
        <v>0</v>
      </c>
      <c r="AM29" s="235">
        <f>AL29+'Commandes - Calculs auto'!AM29-'Commandes - Calculs auto'!AM13</f>
        <v>0</v>
      </c>
      <c r="AN29" s="235">
        <f>AM29+'Commandes - Calculs auto'!AN29-'Commandes - Calculs auto'!AN13</f>
        <v>0</v>
      </c>
      <c r="AO29" s="235">
        <f>AN29+'Commandes - Calculs auto'!AO29-'Commandes - Calculs auto'!AO13</f>
        <v>0</v>
      </c>
      <c r="AP29" s="235">
        <f>AO29+'Commandes - Calculs auto'!AP29-'Commandes - Calculs auto'!AP13</f>
        <v>0</v>
      </c>
      <c r="AQ29" s="235">
        <f>AP29+'Commandes - Calculs auto'!AQ29-'Commandes - Calculs auto'!AQ13</f>
        <v>0</v>
      </c>
      <c r="AR29" s="235">
        <f>AQ29+'Commandes - Calculs auto'!AR29-'Commandes - Calculs auto'!AR13</f>
        <v>0</v>
      </c>
      <c r="AS29" s="235">
        <f>AR29+'Commandes - Calculs auto'!AS29-'Commandes - Calculs auto'!AS13</f>
        <v>0</v>
      </c>
      <c r="AT29" s="235">
        <f>AS29+'Commandes - Calculs auto'!AT29-'Commandes - Calculs auto'!AT13</f>
        <v>0</v>
      </c>
      <c r="AU29" s="235">
        <f>AT29+'Commandes - Calculs auto'!AU29-'Commandes - Calculs auto'!AU13</f>
        <v>0</v>
      </c>
      <c r="AV29" s="235">
        <f>AU29+'Commandes - Calculs auto'!AV29-'Commandes - Calculs auto'!AV13</f>
        <v>0</v>
      </c>
      <c r="AW29" s="235">
        <f>AV29+'Commandes - Calculs auto'!AW29-'Commandes - Calculs auto'!AW13</f>
        <v>0</v>
      </c>
      <c r="AX29" s="235">
        <f>AW29+'Commandes - Calculs auto'!AX29-'Commandes - Calculs auto'!AX13</f>
        <v>0</v>
      </c>
      <c r="AY29" s="235">
        <f>AX29+'Commandes - Calculs auto'!AY29-'Commandes - Calculs auto'!AY13</f>
        <v>0</v>
      </c>
      <c r="AZ29" s="235">
        <f>AY29+'Commandes - Calculs auto'!AZ29-'Commandes - Calculs auto'!AZ13</f>
        <v>0</v>
      </c>
      <c r="BA29" s="235">
        <f>AZ29+'Commandes - Calculs auto'!BA29-'Commandes - Calculs auto'!BA13</f>
        <v>0</v>
      </c>
      <c r="BB29" s="235">
        <f>BA29+'Commandes - Calculs auto'!BB29-'Commandes - Calculs auto'!BB13</f>
        <v>0</v>
      </c>
      <c r="BC29" s="235">
        <f>BB29+'Commandes - Calculs auto'!BC29-'Commandes - Calculs auto'!BC13</f>
        <v>0</v>
      </c>
      <c r="BD29" s="235">
        <f>BC29+'Commandes - Calculs auto'!BD29-'Commandes - Calculs auto'!BD13</f>
        <v>0</v>
      </c>
      <c r="BE29" s="235">
        <f>BD29+'Commandes - Calculs auto'!BE29-'Commandes - Calculs auto'!BE13</f>
        <v>0</v>
      </c>
      <c r="BF29" s="235">
        <f>BE29+'Commandes - Calculs auto'!BF29-'Commandes - Calculs auto'!BF13</f>
        <v>0</v>
      </c>
      <c r="BG29" s="235">
        <f>BF29+'Commandes - Calculs auto'!BG29-'Commandes - Calculs auto'!BG13</f>
        <v>0</v>
      </c>
      <c r="BH29" s="235">
        <f>BG29+'Commandes - Calculs auto'!BH29-'Commandes - Calculs auto'!BH13</f>
        <v>0</v>
      </c>
      <c r="BI29" s="235">
        <f>BH29+'Commandes - Calculs auto'!BI29-'Commandes - Calculs auto'!BI13</f>
        <v>0</v>
      </c>
      <c r="BJ29" s="235">
        <f>BI29+'Commandes - Calculs auto'!BJ29-'Commandes - Calculs auto'!BJ13</f>
        <v>0</v>
      </c>
      <c r="BK29" s="235">
        <f>BJ29+'Commandes - Calculs auto'!BK29-'Commandes - Calculs auto'!BK13</f>
        <v>0</v>
      </c>
      <c r="BL29" s="96"/>
    </row>
    <row r="30" spans="2:64" ht="15" customHeight="1">
      <c r="B30" s="90"/>
      <c r="C30" s="224">
        <f>CONFIG!$C$19</f>
        <v>0</v>
      </c>
      <c r="D30" s="235">
        <f>'Commandes - Calculs auto'!D30-'Commandes - Calculs auto'!D14</f>
        <v>0</v>
      </c>
      <c r="E30" s="235">
        <f>D30+'Commandes - Calculs auto'!E30-'Commandes - Calculs auto'!E14</f>
        <v>0</v>
      </c>
      <c r="F30" s="235">
        <f>E30+'Commandes - Calculs auto'!F30-'Commandes - Calculs auto'!F14</f>
        <v>0</v>
      </c>
      <c r="G30" s="235">
        <f>F30+'Commandes - Calculs auto'!G30-'Commandes - Calculs auto'!G14</f>
        <v>0</v>
      </c>
      <c r="H30" s="235">
        <f>G30+'Commandes - Calculs auto'!H30-'Commandes - Calculs auto'!H14</f>
        <v>0</v>
      </c>
      <c r="I30" s="235">
        <f>H30+'Commandes - Calculs auto'!I30-'Commandes - Calculs auto'!I14</f>
        <v>0</v>
      </c>
      <c r="J30" s="235">
        <f>I30+'Commandes - Calculs auto'!J30-'Commandes - Calculs auto'!J14</f>
        <v>0</v>
      </c>
      <c r="K30" s="235">
        <f>J30+'Commandes - Calculs auto'!K30-'Commandes - Calculs auto'!K14</f>
        <v>0</v>
      </c>
      <c r="L30" s="235">
        <f>K30+'Commandes - Calculs auto'!L30-'Commandes - Calculs auto'!L14</f>
        <v>0</v>
      </c>
      <c r="M30" s="235">
        <f>L30+'Commandes - Calculs auto'!M30-'Commandes - Calculs auto'!M14</f>
        <v>0</v>
      </c>
      <c r="N30" s="235">
        <f>M30+'Commandes - Calculs auto'!N30-'Commandes - Calculs auto'!N14</f>
        <v>0</v>
      </c>
      <c r="O30" s="235">
        <f>N30+'Commandes - Calculs auto'!O30-'Commandes - Calculs auto'!O14</f>
        <v>0</v>
      </c>
      <c r="P30" s="235">
        <f>O30+'Commandes - Calculs auto'!P30-'Commandes - Calculs auto'!P14</f>
        <v>0</v>
      </c>
      <c r="Q30" s="235">
        <f>P30+'Commandes - Calculs auto'!Q30-'Commandes - Calculs auto'!Q14</f>
        <v>0</v>
      </c>
      <c r="R30" s="235">
        <f>Q30+'Commandes - Calculs auto'!R30-'Commandes - Calculs auto'!R14</f>
        <v>0</v>
      </c>
      <c r="S30" s="235">
        <f>R30+'Commandes - Calculs auto'!S30-'Commandes - Calculs auto'!S14</f>
        <v>0</v>
      </c>
      <c r="T30" s="235">
        <f>S30+'Commandes - Calculs auto'!T30-'Commandes - Calculs auto'!T14</f>
        <v>0</v>
      </c>
      <c r="U30" s="235">
        <f>T30+'Commandes - Calculs auto'!U30-'Commandes - Calculs auto'!U14</f>
        <v>0</v>
      </c>
      <c r="V30" s="235">
        <f>U30+'Commandes - Calculs auto'!V30-'Commandes - Calculs auto'!V14</f>
        <v>0</v>
      </c>
      <c r="W30" s="235">
        <f>V30+'Commandes - Calculs auto'!W30-'Commandes - Calculs auto'!W14</f>
        <v>0</v>
      </c>
      <c r="X30" s="235">
        <f>W30+'Commandes - Calculs auto'!X30-'Commandes - Calculs auto'!X14</f>
        <v>0</v>
      </c>
      <c r="Y30" s="235">
        <f>X30+'Commandes - Calculs auto'!Y30-'Commandes - Calculs auto'!Y14</f>
        <v>0</v>
      </c>
      <c r="Z30" s="235">
        <f>Y30+'Commandes - Calculs auto'!Z30-'Commandes - Calculs auto'!Z14</f>
        <v>0</v>
      </c>
      <c r="AA30" s="235">
        <f>Z30+'Commandes - Calculs auto'!AA30-'Commandes - Calculs auto'!AA14</f>
        <v>0</v>
      </c>
      <c r="AB30" s="235">
        <f>AA30+'Commandes - Calculs auto'!AB30-'Commandes - Calculs auto'!AB14</f>
        <v>0</v>
      </c>
      <c r="AC30" s="235">
        <f>AB30+'Commandes - Calculs auto'!AC30-'Commandes - Calculs auto'!AC14</f>
        <v>0</v>
      </c>
      <c r="AD30" s="235">
        <f>AC30+'Commandes - Calculs auto'!AD30-'Commandes - Calculs auto'!AD14</f>
        <v>0</v>
      </c>
      <c r="AE30" s="235">
        <f>AD30+'Commandes - Calculs auto'!AE30-'Commandes - Calculs auto'!AE14</f>
        <v>0</v>
      </c>
      <c r="AF30" s="235">
        <f>AE30+'Commandes - Calculs auto'!AF30-'Commandes - Calculs auto'!AF14</f>
        <v>0</v>
      </c>
      <c r="AG30" s="235">
        <f>AF30+'Commandes - Calculs auto'!AG30-'Commandes - Calculs auto'!AG14</f>
        <v>0</v>
      </c>
      <c r="AH30" s="235">
        <f>AG30+'Commandes - Calculs auto'!AH30-'Commandes - Calculs auto'!AH14</f>
        <v>0</v>
      </c>
      <c r="AI30" s="235">
        <f>AH30+'Commandes - Calculs auto'!AI30-'Commandes - Calculs auto'!AI14</f>
        <v>0</v>
      </c>
      <c r="AJ30" s="235">
        <f>AI30+'Commandes - Calculs auto'!AJ30-'Commandes - Calculs auto'!AJ14</f>
        <v>0</v>
      </c>
      <c r="AK30" s="235">
        <f>AJ30+'Commandes - Calculs auto'!AK30-'Commandes - Calculs auto'!AK14</f>
        <v>0</v>
      </c>
      <c r="AL30" s="235">
        <f>AK30+'Commandes - Calculs auto'!AL30-'Commandes - Calculs auto'!AL14</f>
        <v>0</v>
      </c>
      <c r="AM30" s="235">
        <f>AL30+'Commandes - Calculs auto'!AM30-'Commandes - Calculs auto'!AM14</f>
        <v>0</v>
      </c>
      <c r="AN30" s="235">
        <f>AM30+'Commandes - Calculs auto'!AN30-'Commandes - Calculs auto'!AN14</f>
        <v>0</v>
      </c>
      <c r="AO30" s="235">
        <f>AN30+'Commandes - Calculs auto'!AO30-'Commandes - Calculs auto'!AO14</f>
        <v>0</v>
      </c>
      <c r="AP30" s="235">
        <f>AO30+'Commandes - Calculs auto'!AP30-'Commandes - Calculs auto'!AP14</f>
        <v>0</v>
      </c>
      <c r="AQ30" s="235">
        <f>AP30+'Commandes - Calculs auto'!AQ30-'Commandes - Calculs auto'!AQ14</f>
        <v>0</v>
      </c>
      <c r="AR30" s="235">
        <f>AQ30+'Commandes - Calculs auto'!AR30-'Commandes - Calculs auto'!AR14</f>
        <v>0</v>
      </c>
      <c r="AS30" s="235">
        <f>AR30+'Commandes - Calculs auto'!AS30-'Commandes - Calculs auto'!AS14</f>
        <v>0</v>
      </c>
      <c r="AT30" s="235">
        <f>AS30+'Commandes - Calculs auto'!AT30-'Commandes - Calculs auto'!AT14</f>
        <v>0</v>
      </c>
      <c r="AU30" s="235">
        <f>AT30+'Commandes - Calculs auto'!AU30-'Commandes - Calculs auto'!AU14</f>
        <v>0</v>
      </c>
      <c r="AV30" s="235">
        <f>AU30+'Commandes - Calculs auto'!AV30-'Commandes - Calculs auto'!AV14</f>
        <v>0</v>
      </c>
      <c r="AW30" s="235">
        <f>AV30+'Commandes - Calculs auto'!AW30-'Commandes - Calculs auto'!AW14</f>
        <v>0</v>
      </c>
      <c r="AX30" s="235">
        <f>AW30+'Commandes - Calculs auto'!AX30-'Commandes - Calculs auto'!AX14</f>
        <v>0</v>
      </c>
      <c r="AY30" s="235">
        <f>AX30+'Commandes - Calculs auto'!AY30-'Commandes - Calculs auto'!AY14</f>
        <v>0</v>
      </c>
      <c r="AZ30" s="235">
        <f>AY30+'Commandes - Calculs auto'!AZ30-'Commandes - Calculs auto'!AZ14</f>
        <v>0</v>
      </c>
      <c r="BA30" s="235">
        <f>AZ30+'Commandes - Calculs auto'!BA30-'Commandes - Calculs auto'!BA14</f>
        <v>0</v>
      </c>
      <c r="BB30" s="235">
        <f>BA30+'Commandes - Calculs auto'!BB30-'Commandes - Calculs auto'!BB14</f>
        <v>0</v>
      </c>
      <c r="BC30" s="235">
        <f>BB30+'Commandes - Calculs auto'!BC30-'Commandes - Calculs auto'!BC14</f>
        <v>0</v>
      </c>
      <c r="BD30" s="235">
        <f>BC30+'Commandes - Calculs auto'!BD30-'Commandes - Calculs auto'!BD14</f>
        <v>0</v>
      </c>
      <c r="BE30" s="235">
        <f>BD30+'Commandes - Calculs auto'!BE30-'Commandes - Calculs auto'!BE14</f>
        <v>0</v>
      </c>
      <c r="BF30" s="235">
        <f>BE30+'Commandes - Calculs auto'!BF30-'Commandes - Calculs auto'!BF14</f>
        <v>0</v>
      </c>
      <c r="BG30" s="235">
        <f>BF30+'Commandes - Calculs auto'!BG30-'Commandes - Calculs auto'!BG14</f>
        <v>0</v>
      </c>
      <c r="BH30" s="235">
        <f>BG30+'Commandes - Calculs auto'!BH30-'Commandes - Calculs auto'!BH14</f>
        <v>0</v>
      </c>
      <c r="BI30" s="235">
        <f>BH30+'Commandes - Calculs auto'!BI30-'Commandes - Calculs auto'!BI14</f>
        <v>0</v>
      </c>
      <c r="BJ30" s="235">
        <f>BI30+'Commandes - Calculs auto'!BJ30-'Commandes - Calculs auto'!BJ14</f>
        <v>0</v>
      </c>
      <c r="BK30" s="235">
        <f>BJ30+'Commandes - Calculs auto'!BK30-'Commandes - Calculs auto'!BK14</f>
        <v>0</v>
      </c>
      <c r="BL30" s="96"/>
    </row>
    <row r="31" spans="2:64" ht="15" customHeight="1">
      <c r="B31" s="90"/>
      <c r="C31" s="224">
        <f>CONFIG!$C$20</f>
        <v>0</v>
      </c>
      <c r="D31" s="235">
        <f>'Commandes - Calculs auto'!D31-'Commandes - Calculs auto'!D15</f>
        <v>0</v>
      </c>
      <c r="E31" s="235">
        <f>D31+'Commandes - Calculs auto'!E31-'Commandes - Calculs auto'!E15</f>
        <v>0</v>
      </c>
      <c r="F31" s="235">
        <f>E31+'Commandes - Calculs auto'!F31-'Commandes - Calculs auto'!F15</f>
        <v>0</v>
      </c>
      <c r="G31" s="235">
        <f>F31+'Commandes - Calculs auto'!G31-'Commandes - Calculs auto'!G15</f>
        <v>0</v>
      </c>
      <c r="H31" s="235">
        <f>G31+'Commandes - Calculs auto'!H31-'Commandes - Calculs auto'!H15</f>
        <v>0</v>
      </c>
      <c r="I31" s="235">
        <f>H31+'Commandes - Calculs auto'!I31-'Commandes - Calculs auto'!I15</f>
        <v>0</v>
      </c>
      <c r="J31" s="235">
        <f>I31+'Commandes - Calculs auto'!J31-'Commandes - Calculs auto'!J15</f>
        <v>0</v>
      </c>
      <c r="K31" s="235">
        <f>J31+'Commandes - Calculs auto'!K31-'Commandes - Calculs auto'!K15</f>
        <v>0</v>
      </c>
      <c r="L31" s="235">
        <f>K31+'Commandes - Calculs auto'!L31-'Commandes - Calculs auto'!L15</f>
        <v>0</v>
      </c>
      <c r="M31" s="235">
        <f>L31+'Commandes - Calculs auto'!M31-'Commandes - Calculs auto'!M15</f>
        <v>0</v>
      </c>
      <c r="N31" s="235">
        <f>M31+'Commandes - Calculs auto'!N31-'Commandes - Calculs auto'!N15</f>
        <v>0</v>
      </c>
      <c r="O31" s="235">
        <f>N31+'Commandes - Calculs auto'!O31-'Commandes - Calculs auto'!O15</f>
        <v>0</v>
      </c>
      <c r="P31" s="235">
        <f>O31+'Commandes - Calculs auto'!P31-'Commandes - Calculs auto'!P15</f>
        <v>0</v>
      </c>
      <c r="Q31" s="235">
        <f>P31+'Commandes - Calculs auto'!Q31-'Commandes - Calculs auto'!Q15</f>
        <v>0</v>
      </c>
      <c r="R31" s="235">
        <f>Q31+'Commandes - Calculs auto'!R31-'Commandes - Calculs auto'!R15</f>
        <v>0</v>
      </c>
      <c r="S31" s="235">
        <f>R31+'Commandes - Calculs auto'!S31-'Commandes - Calculs auto'!S15</f>
        <v>0</v>
      </c>
      <c r="T31" s="235">
        <f>S31+'Commandes - Calculs auto'!T31-'Commandes - Calculs auto'!T15</f>
        <v>0</v>
      </c>
      <c r="U31" s="235">
        <f>T31+'Commandes - Calculs auto'!U31-'Commandes - Calculs auto'!U15</f>
        <v>0</v>
      </c>
      <c r="V31" s="235">
        <f>U31+'Commandes - Calculs auto'!V31-'Commandes - Calculs auto'!V15</f>
        <v>0</v>
      </c>
      <c r="W31" s="235">
        <f>V31+'Commandes - Calculs auto'!W31-'Commandes - Calculs auto'!W15</f>
        <v>0</v>
      </c>
      <c r="X31" s="235">
        <f>W31+'Commandes - Calculs auto'!X31-'Commandes - Calculs auto'!X15</f>
        <v>0</v>
      </c>
      <c r="Y31" s="235">
        <f>X31+'Commandes - Calculs auto'!Y31-'Commandes - Calculs auto'!Y15</f>
        <v>0</v>
      </c>
      <c r="Z31" s="235">
        <f>Y31+'Commandes - Calculs auto'!Z31-'Commandes - Calculs auto'!Z15</f>
        <v>0</v>
      </c>
      <c r="AA31" s="235">
        <f>Z31+'Commandes - Calculs auto'!AA31-'Commandes - Calculs auto'!AA15</f>
        <v>0</v>
      </c>
      <c r="AB31" s="235">
        <f>AA31+'Commandes - Calculs auto'!AB31-'Commandes - Calculs auto'!AB15</f>
        <v>0</v>
      </c>
      <c r="AC31" s="235">
        <f>AB31+'Commandes - Calculs auto'!AC31-'Commandes - Calculs auto'!AC15</f>
        <v>0</v>
      </c>
      <c r="AD31" s="235">
        <f>AC31+'Commandes - Calculs auto'!AD31-'Commandes - Calculs auto'!AD15</f>
        <v>0</v>
      </c>
      <c r="AE31" s="235">
        <f>AD31+'Commandes - Calculs auto'!AE31-'Commandes - Calculs auto'!AE15</f>
        <v>0</v>
      </c>
      <c r="AF31" s="235">
        <f>AE31+'Commandes - Calculs auto'!AF31-'Commandes - Calculs auto'!AF15</f>
        <v>0</v>
      </c>
      <c r="AG31" s="235">
        <f>AF31+'Commandes - Calculs auto'!AG31-'Commandes - Calculs auto'!AG15</f>
        <v>0</v>
      </c>
      <c r="AH31" s="235">
        <f>AG31+'Commandes - Calculs auto'!AH31-'Commandes - Calculs auto'!AH15</f>
        <v>0</v>
      </c>
      <c r="AI31" s="235">
        <f>AH31+'Commandes - Calculs auto'!AI31-'Commandes - Calculs auto'!AI15</f>
        <v>0</v>
      </c>
      <c r="AJ31" s="235">
        <f>AI31+'Commandes - Calculs auto'!AJ31-'Commandes - Calculs auto'!AJ15</f>
        <v>0</v>
      </c>
      <c r="AK31" s="235">
        <f>AJ31+'Commandes - Calculs auto'!AK31-'Commandes - Calculs auto'!AK15</f>
        <v>0</v>
      </c>
      <c r="AL31" s="235">
        <f>AK31+'Commandes - Calculs auto'!AL31-'Commandes - Calculs auto'!AL15</f>
        <v>0</v>
      </c>
      <c r="AM31" s="235">
        <f>AL31+'Commandes - Calculs auto'!AM31-'Commandes - Calculs auto'!AM15</f>
        <v>0</v>
      </c>
      <c r="AN31" s="235">
        <f>AM31+'Commandes - Calculs auto'!AN31-'Commandes - Calculs auto'!AN15</f>
        <v>0</v>
      </c>
      <c r="AO31" s="235">
        <f>AN31+'Commandes - Calculs auto'!AO31-'Commandes - Calculs auto'!AO15</f>
        <v>0</v>
      </c>
      <c r="AP31" s="235">
        <f>AO31+'Commandes - Calculs auto'!AP31-'Commandes - Calculs auto'!AP15</f>
        <v>0</v>
      </c>
      <c r="AQ31" s="235">
        <f>AP31+'Commandes - Calculs auto'!AQ31-'Commandes - Calculs auto'!AQ15</f>
        <v>0</v>
      </c>
      <c r="AR31" s="235">
        <f>AQ31+'Commandes - Calculs auto'!AR31-'Commandes - Calculs auto'!AR15</f>
        <v>0</v>
      </c>
      <c r="AS31" s="235">
        <f>AR31+'Commandes - Calculs auto'!AS31-'Commandes - Calculs auto'!AS15</f>
        <v>0</v>
      </c>
      <c r="AT31" s="235">
        <f>AS31+'Commandes - Calculs auto'!AT31-'Commandes - Calculs auto'!AT15</f>
        <v>0</v>
      </c>
      <c r="AU31" s="235">
        <f>AT31+'Commandes - Calculs auto'!AU31-'Commandes - Calculs auto'!AU15</f>
        <v>0</v>
      </c>
      <c r="AV31" s="235">
        <f>AU31+'Commandes - Calculs auto'!AV31-'Commandes - Calculs auto'!AV15</f>
        <v>0</v>
      </c>
      <c r="AW31" s="235">
        <f>AV31+'Commandes - Calculs auto'!AW31-'Commandes - Calculs auto'!AW15</f>
        <v>0</v>
      </c>
      <c r="AX31" s="235">
        <f>AW31+'Commandes - Calculs auto'!AX31-'Commandes - Calculs auto'!AX15</f>
        <v>0</v>
      </c>
      <c r="AY31" s="235">
        <f>AX31+'Commandes - Calculs auto'!AY31-'Commandes - Calculs auto'!AY15</f>
        <v>0</v>
      </c>
      <c r="AZ31" s="235">
        <f>AY31+'Commandes - Calculs auto'!AZ31-'Commandes - Calculs auto'!AZ15</f>
        <v>0</v>
      </c>
      <c r="BA31" s="235">
        <f>AZ31+'Commandes - Calculs auto'!BA31-'Commandes - Calculs auto'!BA15</f>
        <v>0</v>
      </c>
      <c r="BB31" s="235">
        <f>BA31+'Commandes - Calculs auto'!BB31-'Commandes - Calculs auto'!BB15</f>
        <v>0</v>
      </c>
      <c r="BC31" s="235">
        <f>BB31+'Commandes - Calculs auto'!BC31-'Commandes - Calculs auto'!BC15</f>
        <v>0</v>
      </c>
      <c r="BD31" s="235">
        <f>BC31+'Commandes - Calculs auto'!BD31-'Commandes - Calculs auto'!BD15</f>
        <v>0</v>
      </c>
      <c r="BE31" s="235">
        <f>BD31+'Commandes - Calculs auto'!BE31-'Commandes - Calculs auto'!BE15</f>
        <v>0</v>
      </c>
      <c r="BF31" s="235">
        <f>BE31+'Commandes - Calculs auto'!BF31-'Commandes - Calculs auto'!BF15</f>
        <v>0</v>
      </c>
      <c r="BG31" s="235">
        <f>BF31+'Commandes - Calculs auto'!BG31-'Commandes - Calculs auto'!BG15</f>
        <v>0</v>
      </c>
      <c r="BH31" s="235">
        <f>BG31+'Commandes - Calculs auto'!BH31-'Commandes - Calculs auto'!BH15</f>
        <v>0</v>
      </c>
      <c r="BI31" s="235">
        <f>BH31+'Commandes - Calculs auto'!BI31-'Commandes - Calculs auto'!BI15</f>
        <v>0</v>
      </c>
      <c r="BJ31" s="235">
        <f>BI31+'Commandes - Calculs auto'!BJ31-'Commandes - Calculs auto'!BJ15</f>
        <v>0</v>
      </c>
      <c r="BK31" s="235">
        <f>BJ31+'Commandes - Calculs auto'!BK31-'Commandes - Calculs auto'!BK15</f>
        <v>0</v>
      </c>
      <c r="BL31" s="96"/>
    </row>
    <row r="32" spans="2:64" ht="15" customHeight="1">
      <c r="B32" s="90"/>
      <c r="C32" s="224">
        <f>CONFIG!$C$21</f>
        <v>0</v>
      </c>
      <c r="D32" s="235">
        <f>'Commandes - Calculs auto'!D32-'Commandes - Calculs auto'!D16</f>
        <v>0</v>
      </c>
      <c r="E32" s="235">
        <f>D32+'Commandes - Calculs auto'!E32-'Commandes - Calculs auto'!E16</f>
        <v>0</v>
      </c>
      <c r="F32" s="235">
        <f>E32+'Commandes - Calculs auto'!F32-'Commandes - Calculs auto'!F16</f>
        <v>0</v>
      </c>
      <c r="G32" s="235">
        <f>F32+'Commandes - Calculs auto'!G32-'Commandes - Calculs auto'!G16</f>
        <v>0</v>
      </c>
      <c r="H32" s="235">
        <f>G32+'Commandes - Calculs auto'!H32-'Commandes - Calculs auto'!H16</f>
        <v>0</v>
      </c>
      <c r="I32" s="235">
        <f>H32+'Commandes - Calculs auto'!I32-'Commandes - Calculs auto'!I16</f>
        <v>0</v>
      </c>
      <c r="J32" s="235">
        <f>I32+'Commandes - Calculs auto'!J32-'Commandes - Calculs auto'!J16</f>
        <v>0</v>
      </c>
      <c r="K32" s="235">
        <f>J32+'Commandes - Calculs auto'!K32-'Commandes - Calculs auto'!K16</f>
        <v>0</v>
      </c>
      <c r="L32" s="235">
        <f>K32+'Commandes - Calculs auto'!L32-'Commandes - Calculs auto'!L16</f>
        <v>0</v>
      </c>
      <c r="M32" s="235">
        <f>L32+'Commandes - Calculs auto'!M32-'Commandes - Calculs auto'!M16</f>
        <v>0</v>
      </c>
      <c r="N32" s="235">
        <f>M32+'Commandes - Calculs auto'!N32-'Commandes - Calculs auto'!N16</f>
        <v>0</v>
      </c>
      <c r="O32" s="235">
        <f>N32+'Commandes - Calculs auto'!O32-'Commandes - Calculs auto'!O16</f>
        <v>0</v>
      </c>
      <c r="P32" s="235">
        <f>O32+'Commandes - Calculs auto'!P32-'Commandes - Calculs auto'!P16</f>
        <v>0</v>
      </c>
      <c r="Q32" s="235">
        <f>P32+'Commandes - Calculs auto'!Q32-'Commandes - Calculs auto'!Q16</f>
        <v>0</v>
      </c>
      <c r="R32" s="235">
        <f>Q32+'Commandes - Calculs auto'!R32-'Commandes - Calculs auto'!R16</f>
        <v>0</v>
      </c>
      <c r="S32" s="235">
        <f>R32+'Commandes - Calculs auto'!S32-'Commandes - Calculs auto'!S16</f>
        <v>0</v>
      </c>
      <c r="T32" s="235">
        <f>S32+'Commandes - Calculs auto'!T32-'Commandes - Calculs auto'!T16</f>
        <v>0</v>
      </c>
      <c r="U32" s="235">
        <f>T32+'Commandes - Calculs auto'!U32-'Commandes - Calculs auto'!U16</f>
        <v>0</v>
      </c>
      <c r="V32" s="235">
        <f>U32+'Commandes - Calculs auto'!V32-'Commandes - Calculs auto'!V16</f>
        <v>0</v>
      </c>
      <c r="W32" s="235">
        <f>V32+'Commandes - Calculs auto'!W32-'Commandes - Calculs auto'!W16</f>
        <v>0</v>
      </c>
      <c r="X32" s="235">
        <f>W32+'Commandes - Calculs auto'!X32-'Commandes - Calculs auto'!X16</f>
        <v>0</v>
      </c>
      <c r="Y32" s="235">
        <f>X32+'Commandes - Calculs auto'!Y32-'Commandes - Calculs auto'!Y16</f>
        <v>0</v>
      </c>
      <c r="Z32" s="235">
        <f>Y32+'Commandes - Calculs auto'!Z32-'Commandes - Calculs auto'!Z16</f>
        <v>0</v>
      </c>
      <c r="AA32" s="235">
        <f>Z32+'Commandes - Calculs auto'!AA32-'Commandes - Calculs auto'!AA16</f>
        <v>0</v>
      </c>
      <c r="AB32" s="235">
        <f>AA32+'Commandes - Calculs auto'!AB32-'Commandes - Calculs auto'!AB16</f>
        <v>0</v>
      </c>
      <c r="AC32" s="235">
        <f>AB32+'Commandes - Calculs auto'!AC32-'Commandes - Calculs auto'!AC16</f>
        <v>0</v>
      </c>
      <c r="AD32" s="235">
        <f>AC32+'Commandes - Calculs auto'!AD32-'Commandes - Calculs auto'!AD16</f>
        <v>0</v>
      </c>
      <c r="AE32" s="235">
        <f>AD32+'Commandes - Calculs auto'!AE32-'Commandes - Calculs auto'!AE16</f>
        <v>0</v>
      </c>
      <c r="AF32" s="235">
        <f>AE32+'Commandes - Calculs auto'!AF32-'Commandes - Calculs auto'!AF16</f>
        <v>0</v>
      </c>
      <c r="AG32" s="235">
        <f>AF32+'Commandes - Calculs auto'!AG32-'Commandes - Calculs auto'!AG16</f>
        <v>0</v>
      </c>
      <c r="AH32" s="235">
        <f>AG32+'Commandes - Calculs auto'!AH32-'Commandes - Calculs auto'!AH16</f>
        <v>0</v>
      </c>
      <c r="AI32" s="235">
        <f>AH32+'Commandes - Calculs auto'!AI32-'Commandes - Calculs auto'!AI16</f>
        <v>0</v>
      </c>
      <c r="AJ32" s="235">
        <f>AI32+'Commandes - Calculs auto'!AJ32-'Commandes - Calculs auto'!AJ16</f>
        <v>0</v>
      </c>
      <c r="AK32" s="235">
        <f>AJ32+'Commandes - Calculs auto'!AK32-'Commandes - Calculs auto'!AK16</f>
        <v>0</v>
      </c>
      <c r="AL32" s="235">
        <f>AK32+'Commandes - Calculs auto'!AL32-'Commandes - Calculs auto'!AL16</f>
        <v>0</v>
      </c>
      <c r="AM32" s="235">
        <f>AL32+'Commandes - Calculs auto'!AM32-'Commandes - Calculs auto'!AM16</f>
        <v>0</v>
      </c>
      <c r="AN32" s="235">
        <f>AM32+'Commandes - Calculs auto'!AN32-'Commandes - Calculs auto'!AN16</f>
        <v>0</v>
      </c>
      <c r="AO32" s="235">
        <f>AN32+'Commandes - Calculs auto'!AO32-'Commandes - Calculs auto'!AO16</f>
        <v>0</v>
      </c>
      <c r="AP32" s="235">
        <f>AO32+'Commandes - Calculs auto'!AP32-'Commandes - Calculs auto'!AP16</f>
        <v>0</v>
      </c>
      <c r="AQ32" s="235">
        <f>AP32+'Commandes - Calculs auto'!AQ32-'Commandes - Calculs auto'!AQ16</f>
        <v>0</v>
      </c>
      <c r="AR32" s="235">
        <f>AQ32+'Commandes - Calculs auto'!AR32-'Commandes - Calculs auto'!AR16</f>
        <v>0</v>
      </c>
      <c r="AS32" s="235">
        <f>AR32+'Commandes - Calculs auto'!AS32-'Commandes - Calculs auto'!AS16</f>
        <v>0</v>
      </c>
      <c r="AT32" s="235">
        <f>AS32+'Commandes - Calculs auto'!AT32-'Commandes - Calculs auto'!AT16</f>
        <v>0</v>
      </c>
      <c r="AU32" s="235">
        <f>AT32+'Commandes - Calculs auto'!AU32-'Commandes - Calculs auto'!AU16</f>
        <v>0</v>
      </c>
      <c r="AV32" s="235">
        <f>AU32+'Commandes - Calculs auto'!AV32-'Commandes - Calculs auto'!AV16</f>
        <v>0</v>
      </c>
      <c r="AW32" s="235">
        <f>AV32+'Commandes - Calculs auto'!AW32-'Commandes - Calculs auto'!AW16</f>
        <v>0</v>
      </c>
      <c r="AX32" s="235">
        <f>AW32+'Commandes - Calculs auto'!AX32-'Commandes - Calculs auto'!AX16</f>
        <v>0</v>
      </c>
      <c r="AY32" s="235">
        <f>AX32+'Commandes - Calculs auto'!AY32-'Commandes - Calculs auto'!AY16</f>
        <v>0</v>
      </c>
      <c r="AZ32" s="235">
        <f>AY32+'Commandes - Calculs auto'!AZ32-'Commandes - Calculs auto'!AZ16</f>
        <v>0</v>
      </c>
      <c r="BA32" s="235">
        <f>AZ32+'Commandes - Calculs auto'!BA32-'Commandes - Calculs auto'!BA16</f>
        <v>0</v>
      </c>
      <c r="BB32" s="235">
        <f>BA32+'Commandes - Calculs auto'!BB32-'Commandes - Calculs auto'!BB16</f>
        <v>0</v>
      </c>
      <c r="BC32" s="235">
        <f>BB32+'Commandes - Calculs auto'!BC32-'Commandes - Calculs auto'!BC16</f>
        <v>0</v>
      </c>
      <c r="BD32" s="235">
        <f>BC32+'Commandes - Calculs auto'!BD32-'Commandes - Calculs auto'!BD16</f>
        <v>0</v>
      </c>
      <c r="BE32" s="235">
        <f>BD32+'Commandes - Calculs auto'!BE32-'Commandes - Calculs auto'!BE16</f>
        <v>0</v>
      </c>
      <c r="BF32" s="235">
        <f>BE32+'Commandes - Calculs auto'!BF32-'Commandes - Calculs auto'!BF16</f>
        <v>0</v>
      </c>
      <c r="BG32" s="235">
        <f>BF32+'Commandes - Calculs auto'!BG32-'Commandes - Calculs auto'!BG16</f>
        <v>0</v>
      </c>
      <c r="BH32" s="235">
        <f>BG32+'Commandes - Calculs auto'!BH32-'Commandes - Calculs auto'!BH16</f>
        <v>0</v>
      </c>
      <c r="BI32" s="235">
        <f>BH32+'Commandes - Calculs auto'!BI32-'Commandes - Calculs auto'!BI16</f>
        <v>0</v>
      </c>
      <c r="BJ32" s="235">
        <f>BI32+'Commandes - Calculs auto'!BJ32-'Commandes - Calculs auto'!BJ16</f>
        <v>0</v>
      </c>
      <c r="BK32" s="235">
        <f>BJ32+'Commandes - Calculs auto'!BK32-'Commandes - Calculs auto'!BK16</f>
        <v>0</v>
      </c>
      <c r="BL32" s="96"/>
    </row>
    <row r="33" spans="2:64" ht="15" customHeight="1">
      <c r="B33" s="90"/>
      <c r="C33" s="149"/>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6"/>
    </row>
    <row r="34" spans="2:64" ht="15" customHeight="1">
      <c r="B34" s="90"/>
      <c r="C34" s="58" t="s">
        <v>19</v>
      </c>
      <c r="D34" s="19">
        <f>SUM(D25:D32)</f>
        <v>0</v>
      </c>
      <c r="E34" s="19">
        <f t="shared" ref="E34:BK34" si="5">SUM(E25:E32)</f>
        <v>0</v>
      </c>
      <c r="F34" s="19">
        <f t="shared" si="5"/>
        <v>0</v>
      </c>
      <c r="G34" s="19">
        <f t="shared" si="5"/>
        <v>0</v>
      </c>
      <c r="H34" s="19">
        <f t="shared" si="5"/>
        <v>0</v>
      </c>
      <c r="I34" s="19">
        <f t="shared" si="5"/>
        <v>0</v>
      </c>
      <c r="J34" s="19">
        <f t="shared" si="5"/>
        <v>0</v>
      </c>
      <c r="K34" s="19">
        <f t="shared" si="5"/>
        <v>0</v>
      </c>
      <c r="L34" s="19">
        <f t="shared" si="5"/>
        <v>0</v>
      </c>
      <c r="M34" s="19">
        <f t="shared" si="5"/>
        <v>0</v>
      </c>
      <c r="N34" s="19">
        <f t="shared" si="5"/>
        <v>0</v>
      </c>
      <c r="O34" s="19">
        <f t="shared" si="5"/>
        <v>0</v>
      </c>
      <c r="P34" s="19">
        <f t="shared" si="5"/>
        <v>0</v>
      </c>
      <c r="Q34" s="19">
        <f t="shared" si="5"/>
        <v>0</v>
      </c>
      <c r="R34" s="19">
        <f t="shared" si="5"/>
        <v>0</v>
      </c>
      <c r="S34" s="19">
        <f t="shared" si="5"/>
        <v>0</v>
      </c>
      <c r="T34" s="19">
        <f t="shared" si="5"/>
        <v>0</v>
      </c>
      <c r="U34" s="19">
        <f t="shared" si="5"/>
        <v>0</v>
      </c>
      <c r="V34" s="19">
        <f t="shared" si="5"/>
        <v>0</v>
      </c>
      <c r="W34" s="19">
        <f t="shared" si="5"/>
        <v>0</v>
      </c>
      <c r="X34" s="19">
        <f t="shared" si="5"/>
        <v>0</v>
      </c>
      <c r="Y34" s="19">
        <f t="shared" si="5"/>
        <v>0</v>
      </c>
      <c r="Z34" s="19">
        <f t="shared" si="5"/>
        <v>0</v>
      </c>
      <c r="AA34" s="19">
        <f t="shared" si="5"/>
        <v>0</v>
      </c>
      <c r="AB34" s="19">
        <f t="shared" si="5"/>
        <v>0</v>
      </c>
      <c r="AC34" s="19">
        <f t="shared" si="5"/>
        <v>0</v>
      </c>
      <c r="AD34" s="19">
        <f t="shared" si="5"/>
        <v>0</v>
      </c>
      <c r="AE34" s="19">
        <f t="shared" si="5"/>
        <v>0</v>
      </c>
      <c r="AF34" s="19">
        <f t="shared" si="5"/>
        <v>0</v>
      </c>
      <c r="AG34" s="19">
        <f t="shared" si="5"/>
        <v>0</v>
      </c>
      <c r="AH34" s="19">
        <f t="shared" si="5"/>
        <v>0</v>
      </c>
      <c r="AI34" s="19">
        <f t="shared" si="5"/>
        <v>0</v>
      </c>
      <c r="AJ34" s="19">
        <f t="shared" si="5"/>
        <v>0</v>
      </c>
      <c r="AK34" s="19">
        <f t="shared" si="5"/>
        <v>0</v>
      </c>
      <c r="AL34" s="19">
        <f t="shared" si="5"/>
        <v>0</v>
      </c>
      <c r="AM34" s="19">
        <f t="shared" si="5"/>
        <v>0</v>
      </c>
      <c r="AN34" s="19">
        <f t="shared" si="5"/>
        <v>0</v>
      </c>
      <c r="AO34" s="19">
        <f t="shared" si="5"/>
        <v>0</v>
      </c>
      <c r="AP34" s="19">
        <f t="shared" si="5"/>
        <v>0</v>
      </c>
      <c r="AQ34" s="19">
        <f t="shared" si="5"/>
        <v>0</v>
      </c>
      <c r="AR34" s="19">
        <f t="shared" si="5"/>
        <v>0</v>
      </c>
      <c r="AS34" s="19">
        <f t="shared" si="5"/>
        <v>0</v>
      </c>
      <c r="AT34" s="19">
        <f t="shared" si="5"/>
        <v>0</v>
      </c>
      <c r="AU34" s="19">
        <f t="shared" si="5"/>
        <v>0</v>
      </c>
      <c r="AV34" s="19">
        <f t="shared" si="5"/>
        <v>0</v>
      </c>
      <c r="AW34" s="19">
        <f t="shared" si="5"/>
        <v>0</v>
      </c>
      <c r="AX34" s="19">
        <f t="shared" si="5"/>
        <v>0</v>
      </c>
      <c r="AY34" s="19">
        <f t="shared" si="5"/>
        <v>0</v>
      </c>
      <c r="AZ34" s="19">
        <f t="shared" si="5"/>
        <v>0</v>
      </c>
      <c r="BA34" s="19">
        <f t="shared" si="5"/>
        <v>0</v>
      </c>
      <c r="BB34" s="19">
        <f t="shared" si="5"/>
        <v>0</v>
      </c>
      <c r="BC34" s="19">
        <f t="shared" si="5"/>
        <v>0</v>
      </c>
      <c r="BD34" s="19">
        <f t="shared" si="5"/>
        <v>0</v>
      </c>
      <c r="BE34" s="19">
        <f t="shared" si="5"/>
        <v>0</v>
      </c>
      <c r="BF34" s="19">
        <f t="shared" si="5"/>
        <v>0</v>
      </c>
      <c r="BG34" s="19">
        <f t="shared" si="5"/>
        <v>0</v>
      </c>
      <c r="BH34" s="19">
        <f t="shared" si="5"/>
        <v>0</v>
      </c>
      <c r="BI34" s="19">
        <f t="shared" si="5"/>
        <v>0</v>
      </c>
      <c r="BJ34" s="19">
        <f t="shared" si="5"/>
        <v>0</v>
      </c>
      <c r="BK34" s="19">
        <f t="shared" si="5"/>
        <v>0</v>
      </c>
      <c r="BL34" s="96"/>
    </row>
    <row r="35" spans="2:64" ht="15" customHeight="1" collapsed="1">
      <c r="B35" s="90"/>
      <c r="C35" s="149"/>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6"/>
    </row>
    <row r="36" spans="2:64">
      <c r="B36" s="90"/>
      <c r="C36" s="74" t="s">
        <v>40</v>
      </c>
      <c r="D36" s="124"/>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96"/>
    </row>
    <row r="37" spans="2:64">
      <c r="B37" s="90"/>
      <c r="C37" s="149"/>
      <c r="D37" s="94"/>
      <c r="E37" s="94"/>
      <c r="F37" s="115"/>
      <c r="G37" s="115"/>
      <c r="H37" s="115"/>
      <c r="I37" s="115"/>
      <c r="J37" s="115"/>
      <c r="K37" s="115"/>
      <c r="L37" s="115"/>
      <c r="M37" s="115"/>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6"/>
    </row>
    <row r="38" spans="2:64">
      <c r="B38" s="90"/>
      <c r="C38" s="139"/>
      <c r="D38" s="330" t="s">
        <v>16</v>
      </c>
      <c r="E38" s="330"/>
      <c r="F38" s="330"/>
      <c r="G38" s="330"/>
      <c r="H38" s="330"/>
      <c r="I38" s="330"/>
      <c r="J38" s="330"/>
      <c r="K38" s="330"/>
      <c r="L38" s="330"/>
      <c r="M38" s="330"/>
      <c r="N38" s="330"/>
      <c r="O38" s="330"/>
      <c r="P38" s="330" t="s">
        <v>17</v>
      </c>
      <c r="Q38" s="330"/>
      <c r="R38" s="330"/>
      <c r="S38" s="330"/>
      <c r="T38" s="330"/>
      <c r="U38" s="330"/>
      <c r="V38" s="330"/>
      <c r="W38" s="330"/>
      <c r="X38" s="330"/>
      <c r="Y38" s="330"/>
      <c r="Z38" s="330"/>
      <c r="AA38" s="330"/>
      <c r="AB38" s="330" t="s">
        <v>18</v>
      </c>
      <c r="AC38" s="330"/>
      <c r="AD38" s="330"/>
      <c r="AE38" s="330"/>
      <c r="AF38" s="330"/>
      <c r="AG38" s="330"/>
      <c r="AH38" s="330"/>
      <c r="AI38" s="330"/>
      <c r="AJ38" s="330"/>
      <c r="AK38" s="330"/>
      <c r="AL38" s="330"/>
      <c r="AM38" s="330"/>
      <c r="AN38" s="333" t="s">
        <v>25</v>
      </c>
      <c r="AO38" s="331"/>
      <c r="AP38" s="331"/>
      <c r="AQ38" s="331"/>
      <c r="AR38" s="331"/>
      <c r="AS38" s="331"/>
      <c r="AT38" s="331"/>
      <c r="AU38" s="331"/>
      <c r="AV38" s="331"/>
      <c r="AW38" s="331"/>
      <c r="AX38" s="331"/>
      <c r="AY38" s="332"/>
      <c r="AZ38" s="330" t="s">
        <v>26</v>
      </c>
      <c r="BA38" s="330"/>
      <c r="BB38" s="330"/>
      <c r="BC38" s="330"/>
      <c r="BD38" s="330"/>
      <c r="BE38" s="330"/>
      <c r="BF38" s="330"/>
      <c r="BG38" s="330"/>
      <c r="BH38" s="330"/>
      <c r="BI38" s="330"/>
      <c r="BJ38" s="330"/>
      <c r="BK38" s="330"/>
      <c r="BL38" s="96"/>
    </row>
    <row r="39" spans="2:64">
      <c r="B39" s="90"/>
      <c r="C39" s="58" t="s">
        <v>42</v>
      </c>
      <c r="D39" s="17">
        <f>CONFIG!$D$7</f>
        <v>41640</v>
      </c>
      <c r="E39" s="17">
        <f>DATE(YEAR(D39),MONTH(D39)+1,DAY(D39))</f>
        <v>41671</v>
      </c>
      <c r="F39" s="17">
        <f t="shared" ref="F39:BK39" si="6">DATE(YEAR(E39),MONTH(E39)+1,DAY(E39))</f>
        <v>41699</v>
      </c>
      <c r="G39" s="17">
        <f t="shared" si="6"/>
        <v>41730</v>
      </c>
      <c r="H39" s="17">
        <f t="shared" si="6"/>
        <v>41760</v>
      </c>
      <c r="I39" s="17">
        <f t="shared" si="6"/>
        <v>41791</v>
      </c>
      <c r="J39" s="17">
        <f t="shared" si="6"/>
        <v>41821</v>
      </c>
      <c r="K39" s="17">
        <f t="shared" si="6"/>
        <v>41852</v>
      </c>
      <c r="L39" s="17">
        <f t="shared" si="6"/>
        <v>41883</v>
      </c>
      <c r="M39" s="17">
        <f t="shared" si="6"/>
        <v>41913</v>
      </c>
      <c r="N39" s="17">
        <f t="shared" si="6"/>
        <v>41944</v>
      </c>
      <c r="O39" s="17">
        <f t="shared" si="6"/>
        <v>41974</v>
      </c>
      <c r="P39" s="17">
        <f t="shared" si="6"/>
        <v>42005</v>
      </c>
      <c r="Q39" s="17">
        <f t="shared" si="6"/>
        <v>42036</v>
      </c>
      <c r="R39" s="17">
        <f t="shared" si="6"/>
        <v>42064</v>
      </c>
      <c r="S39" s="17">
        <f t="shared" si="6"/>
        <v>42095</v>
      </c>
      <c r="T39" s="17">
        <f t="shared" si="6"/>
        <v>42125</v>
      </c>
      <c r="U39" s="17">
        <f t="shared" si="6"/>
        <v>42156</v>
      </c>
      <c r="V39" s="17">
        <f t="shared" si="6"/>
        <v>42186</v>
      </c>
      <c r="W39" s="17">
        <f t="shared" si="6"/>
        <v>42217</v>
      </c>
      <c r="X39" s="17">
        <f t="shared" si="6"/>
        <v>42248</v>
      </c>
      <c r="Y39" s="17">
        <f t="shared" si="6"/>
        <v>42278</v>
      </c>
      <c r="Z39" s="17">
        <f t="shared" si="6"/>
        <v>42309</v>
      </c>
      <c r="AA39" s="17">
        <f t="shared" si="6"/>
        <v>42339</v>
      </c>
      <c r="AB39" s="17">
        <f t="shared" si="6"/>
        <v>42370</v>
      </c>
      <c r="AC39" s="17">
        <f t="shared" si="6"/>
        <v>42401</v>
      </c>
      <c r="AD39" s="17">
        <f t="shared" si="6"/>
        <v>42430</v>
      </c>
      <c r="AE39" s="17">
        <f t="shared" si="6"/>
        <v>42461</v>
      </c>
      <c r="AF39" s="17">
        <f t="shared" si="6"/>
        <v>42491</v>
      </c>
      <c r="AG39" s="17">
        <f t="shared" si="6"/>
        <v>42522</v>
      </c>
      <c r="AH39" s="17">
        <f t="shared" si="6"/>
        <v>42552</v>
      </c>
      <c r="AI39" s="17">
        <f t="shared" si="6"/>
        <v>42583</v>
      </c>
      <c r="AJ39" s="17">
        <f t="shared" si="6"/>
        <v>42614</v>
      </c>
      <c r="AK39" s="17">
        <f t="shared" si="6"/>
        <v>42644</v>
      </c>
      <c r="AL39" s="17">
        <f t="shared" si="6"/>
        <v>42675</v>
      </c>
      <c r="AM39" s="17">
        <f t="shared" si="6"/>
        <v>42705</v>
      </c>
      <c r="AN39" s="17">
        <f t="shared" si="6"/>
        <v>42736</v>
      </c>
      <c r="AO39" s="17">
        <f t="shared" si="6"/>
        <v>42767</v>
      </c>
      <c r="AP39" s="17">
        <f t="shared" si="6"/>
        <v>42795</v>
      </c>
      <c r="AQ39" s="17">
        <f t="shared" si="6"/>
        <v>42826</v>
      </c>
      <c r="AR39" s="17">
        <f t="shared" si="6"/>
        <v>42856</v>
      </c>
      <c r="AS39" s="17">
        <f t="shared" si="6"/>
        <v>42887</v>
      </c>
      <c r="AT39" s="17">
        <f t="shared" si="6"/>
        <v>42917</v>
      </c>
      <c r="AU39" s="17">
        <f t="shared" si="6"/>
        <v>42948</v>
      </c>
      <c r="AV39" s="17">
        <f t="shared" si="6"/>
        <v>42979</v>
      </c>
      <c r="AW39" s="17">
        <f t="shared" si="6"/>
        <v>43009</v>
      </c>
      <c r="AX39" s="17">
        <f t="shared" si="6"/>
        <v>43040</v>
      </c>
      <c r="AY39" s="17">
        <f t="shared" si="6"/>
        <v>43070</v>
      </c>
      <c r="AZ39" s="17">
        <f t="shared" si="6"/>
        <v>43101</v>
      </c>
      <c r="BA39" s="17">
        <f t="shared" si="6"/>
        <v>43132</v>
      </c>
      <c r="BB39" s="17">
        <f t="shared" si="6"/>
        <v>43160</v>
      </c>
      <c r="BC39" s="17">
        <f t="shared" si="6"/>
        <v>43191</v>
      </c>
      <c r="BD39" s="17">
        <f t="shared" si="6"/>
        <v>43221</v>
      </c>
      <c r="BE39" s="17">
        <f t="shared" si="6"/>
        <v>43252</v>
      </c>
      <c r="BF39" s="17">
        <f t="shared" si="6"/>
        <v>43282</v>
      </c>
      <c r="BG39" s="17">
        <f t="shared" si="6"/>
        <v>43313</v>
      </c>
      <c r="BH39" s="17">
        <f t="shared" si="6"/>
        <v>43344</v>
      </c>
      <c r="BI39" s="17">
        <f t="shared" si="6"/>
        <v>43374</v>
      </c>
      <c r="BJ39" s="17">
        <f t="shared" si="6"/>
        <v>43405</v>
      </c>
      <c r="BK39" s="17">
        <f t="shared" si="6"/>
        <v>43435</v>
      </c>
      <c r="BL39" s="96"/>
    </row>
    <row r="40" spans="2:64">
      <c r="B40" s="90"/>
      <c r="C40" s="224" t="str">
        <f>CONFIG!$C$14</f>
        <v>Activité de revenu 1</v>
      </c>
      <c r="D40" s="235">
        <f>'Charges variables'!D23-'Charges variables'!D9</f>
        <v>0</v>
      </c>
      <c r="E40" s="235">
        <f>D40+'Charges variables'!E23-'Charges variables'!E9</f>
        <v>0</v>
      </c>
      <c r="F40" s="235">
        <f>E40+'Charges variables'!F23-'Charges variables'!F9</f>
        <v>0</v>
      </c>
      <c r="G40" s="235">
        <f>F40+'Charges variables'!G23-'Charges variables'!G9</f>
        <v>0</v>
      </c>
      <c r="H40" s="235">
        <f>G40+'Charges variables'!H23-'Charges variables'!H9</f>
        <v>0</v>
      </c>
      <c r="I40" s="235">
        <f>H40+'Charges variables'!I23-'Charges variables'!I9</f>
        <v>0</v>
      </c>
      <c r="J40" s="235">
        <f>I40+'Charges variables'!J23-'Charges variables'!J9</f>
        <v>0</v>
      </c>
      <c r="K40" s="235">
        <f>J40+'Charges variables'!K23-'Charges variables'!K9</f>
        <v>0</v>
      </c>
      <c r="L40" s="235">
        <f>K40+'Charges variables'!L23-'Charges variables'!L9</f>
        <v>0</v>
      </c>
      <c r="M40" s="235">
        <f>L40+'Charges variables'!M23-'Charges variables'!M9</f>
        <v>0</v>
      </c>
      <c r="N40" s="235">
        <f>M40+'Charges variables'!N23-'Charges variables'!N9</f>
        <v>0</v>
      </c>
      <c r="O40" s="235">
        <f>N40+'Charges variables'!O23-'Charges variables'!O9</f>
        <v>0</v>
      </c>
      <c r="P40" s="235">
        <f>O40+'Charges variables'!P23-'Charges variables'!P9</f>
        <v>0</v>
      </c>
      <c r="Q40" s="235">
        <f>P40+'Charges variables'!Q23-'Charges variables'!Q9</f>
        <v>0</v>
      </c>
      <c r="R40" s="235">
        <f>Q40+'Charges variables'!R23-'Charges variables'!R9</f>
        <v>0</v>
      </c>
      <c r="S40" s="235">
        <f>R40+'Charges variables'!S23-'Charges variables'!S9</f>
        <v>0</v>
      </c>
      <c r="T40" s="235">
        <f>S40+'Charges variables'!T23-'Charges variables'!T9</f>
        <v>0</v>
      </c>
      <c r="U40" s="235">
        <f>T40+'Charges variables'!U23-'Charges variables'!U9</f>
        <v>0</v>
      </c>
      <c r="V40" s="235">
        <f>U40+'Charges variables'!V23-'Charges variables'!V9</f>
        <v>0</v>
      </c>
      <c r="W40" s="235">
        <f>V40+'Charges variables'!W23-'Charges variables'!W9</f>
        <v>0</v>
      </c>
      <c r="X40" s="235">
        <f>W40+'Charges variables'!X23-'Charges variables'!X9</f>
        <v>0</v>
      </c>
      <c r="Y40" s="235">
        <f>X40+'Charges variables'!Y23-'Charges variables'!Y9</f>
        <v>0</v>
      </c>
      <c r="Z40" s="235">
        <f>Y40+'Charges variables'!Z23-'Charges variables'!Z9</f>
        <v>0</v>
      </c>
      <c r="AA40" s="235">
        <f>Z40+'Charges variables'!AA23-'Charges variables'!AA9</f>
        <v>0</v>
      </c>
      <c r="AB40" s="235">
        <f>AA40+'Charges variables'!AB23-'Charges variables'!AB9</f>
        <v>0</v>
      </c>
      <c r="AC40" s="235">
        <f>AB40+'Charges variables'!AC23-'Charges variables'!AC9</f>
        <v>0</v>
      </c>
      <c r="AD40" s="235">
        <f>AC40+'Charges variables'!AD23-'Charges variables'!AD9</f>
        <v>0</v>
      </c>
      <c r="AE40" s="235">
        <f>AD40+'Charges variables'!AE23-'Charges variables'!AE9</f>
        <v>0</v>
      </c>
      <c r="AF40" s="235">
        <f>AE40+'Charges variables'!AF23-'Charges variables'!AF9</f>
        <v>0</v>
      </c>
      <c r="AG40" s="235">
        <f>AF40+'Charges variables'!AG23-'Charges variables'!AG9</f>
        <v>0</v>
      </c>
      <c r="AH40" s="235">
        <f>AG40+'Charges variables'!AH23-'Charges variables'!AH9</f>
        <v>0</v>
      </c>
      <c r="AI40" s="235">
        <f>AH40+'Charges variables'!AI23-'Charges variables'!AI9</f>
        <v>0</v>
      </c>
      <c r="AJ40" s="235">
        <f>AI40+'Charges variables'!AJ23-'Charges variables'!AJ9</f>
        <v>0</v>
      </c>
      <c r="AK40" s="235">
        <f>AJ40+'Charges variables'!AK23-'Charges variables'!AK9</f>
        <v>0</v>
      </c>
      <c r="AL40" s="235">
        <f>AK40+'Charges variables'!AL23-'Charges variables'!AL9</f>
        <v>0</v>
      </c>
      <c r="AM40" s="235">
        <f>AL40+'Charges variables'!AM23-'Charges variables'!AM9</f>
        <v>0</v>
      </c>
      <c r="AN40" s="235">
        <f>AM40+'Charges variables'!AN23-'Charges variables'!AN9</f>
        <v>0</v>
      </c>
      <c r="AO40" s="235">
        <f>AN40+'Charges variables'!AO23-'Charges variables'!AO9</f>
        <v>0</v>
      </c>
      <c r="AP40" s="235">
        <f>AO40+'Charges variables'!AP23-'Charges variables'!AP9</f>
        <v>0</v>
      </c>
      <c r="AQ40" s="235">
        <f>AP40+'Charges variables'!AQ23-'Charges variables'!AQ9</f>
        <v>0</v>
      </c>
      <c r="AR40" s="235">
        <f>AQ40+'Charges variables'!AR23-'Charges variables'!AR9</f>
        <v>0</v>
      </c>
      <c r="AS40" s="235">
        <f>AR40+'Charges variables'!AS23-'Charges variables'!AS9</f>
        <v>0</v>
      </c>
      <c r="AT40" s="235">
        <f>AS40+'Charges variables'!AT23-'Charges variables'!AT9</f>
        <v>0</v>
      </c>
      <c r="AU40" s="235">
        <f>AT40+'Charges variables'!AU23-'Charges variables'!AU9</f>
        <v>0</v>
      </c>
      <c r="AV40" s="235">
        <f>AU40+'Charges variables'!AV23-'Charges variables'!AV9</f>
        <v>0</v>
      </c>
      <c r="AW40" s="235">
        <f>AV40+'Charges variables'!AW23-'Charges variables'!AW9</f>
        <v>0</v>
      </c>
      <c r="AX40" s="235">
        <f>AW40+'Charges variables'!AX23-'Charges variables'!AX9</f>
        <v>0</v>
      </c>
      <c r="AY40" s="235">
        <f>AX40+'Charges variables'!AY23-'Charges variables'!AY9</f>
        <v>0</v>
      </c>
      <c r="AZ40" s="235">
        <f>AY40+'Charges variables'!AZ23-'Charges variables'!AZ9</f>
        <v>0</v>
      </c>
      <c r="BA40" s="235">
        <f>AZ40+'Charges variables'!BA23-'Charges variables'!BA9</f>
        <v>0</v>
      </c>
      <c r="BB40" s="235">
        <f>BA40+'Charges variables'!BB23-'Charges variables'!BB9</f>
        <v>0</v>
      </c>
      <c r="BC40" s="235">
        <f>BB40+'Charges variables'!BC23-'Charges variables'!BC9</f>
        <v>0</v>
      </c>
      <c r="BD40" s="235">
        <f>BC40+'Charges variables'!BD23-'Charges variables'!BD9</f>
        <v>0</v>
      </c>
      <c r="BE40" s="235">
        <f>BD40+'Charges variables'!BE23-'Charges variables'!BE9</f>
        <v>0</v>
      </c>
      <c r="BF40" s="235">
        <f>BE40+'Charges variables'!BF23-'Charges variables'!BF9</f>
        <v>0</v>
      </c>
      <c r="BG40" s="235">
        <f>BF40+'Charges variables'!BG23-'Charges variables'!BG9</f>
        <v>0</v>
      </c>
      <c r="BH40" s="235">
        <f>BG40+'Charges variables'!BH23-'Charges variables'!BH9</f>
        <v>0</v>
      </c>
      <c r="BI40" s="235">
        <f>BH40+'Charges variables'!BI23-'Charges variables'!BI9</f>
        <v>0</v>
      </c>
      <c r="BJ40" s="235">
        <f>BI40+'Charges variables'!BJ23-'Charges variables'!BJ9</f>
        <v>0</v>
      </c>
      <c r="BK40" s="235">
        <f>BJ40+'Charges variables'!BK23-'Charges variables'!BK9</f>
        <v>0</v>
      </c>
      <c r="BL40" s="96"/>
    </row>
    <row r="41" spans="2:64">
      <c r="B41" s="90"/>
      <c r="C41" s="224" t="str">
        <f>CONFIG!$C$15</f>
        <v>Activité de revenu 2</v>
      </c>
      <c r="D41" s="235">
        <f>'Charges variables'!D24-'Charges variables'!D10</f>
        <v>0</v>
      </c>
      <c r="E41" s="235">
        <f>D41+'Charges variables'!E24-'Charges variables'!E10</f>
        <v>0</v>
      </c>
      <c r="F41" s="235">
        <f>E41+'Charges variables'!F24-'Charges variables'!F10</f>
        <v>0</v>
      </c>
      <c r="G41" s="235">
        <f>F41+'Charges variables'!G24-'Charges variables'!G10</f>
        <v>0</v>
      </c>
      <c r="H41" s="235">
        <f>G41+'Charges variables'!H24-'Charges variables'!H10</f>
        <v>0</v>
      </c>
      <c r="I41" s="235">
        <f>H41+'Charges variables'!I24-'Charges variables'!I10</f>
        <v>0</v>
      </c>
      <c r="J41" s="235">
        <f>I41+'Charges variables'!J24-'Charges variables'!J10</f>
        <v>0</v>
      </c>
      <c r="K41" s="235">
        <f>J41+'Charges variables'!K24-'Charges variables'!K10</f>
        <v>0</v>
      </c>
      <c r="L41" s="235">
        <f>K41+'Charges variables'!L24-'Charges variables'!L10</f>
        <v>0</v>
      </c>
      <c r="M41" s="235">
        <f>L41+'Charges variables'!M24-'Charges variables'!M10</f>
        <v>0</v>
      </c>
      <c r="N41" s="235">
        <f>M41+'Charges variables'!N24-'Charges variables'!N10</f>
        <v>0</v>
      </c>
      <c r="O41" s="235">
        <f>N41+'Charges variables'!O24-'Charges variables'!O10</f>
        <v>0</v>
      </c>
      <c r="P41" s="235">
        <f>O41+'Charges variables'!P24-'Charges variables'!P10</f>
        <v>0</v>
      </c>
      <c r="Q41" s="235">
        <f>P41+'Charges variables'!Q24-'Charges variables'!Q10</f>
        <v>0</v>
      </c>
      <c r="R41" s="235">
        <f>Q41+'Charges variables'!R24-'Charges variables'!R10</f>
        <v>0</v>
      </c>
      <c r="S41" s="235">
        <f>R41+'Charges variables'!S24-'Charges variables'!S10</f>
        <v>0</v>
      </c>
      <c r="T41" s="235">
        <f>S41+'Charges variables'!T24-'Charges variables'!T10</f>
        <v>0</v>
      </c>
      <c r="U41" s="235">
        <f>T41+'Charges variables'!U24-'Charges variables'!U10</f>
        <v>0</v>
      </c>
      <c r="V41" s="235">
        <f>U41+'Charges variables'!V24-'Charges variables'!V10</f>
        <v>0</v>
      </c>
      <c r="W41" s="235">
        <f>V41+'Charges variables'!W24-'Charges variables'!W10</f>
        <v>0</v>
      </c>
      <c r="X41" s="235">
        <f>W41+'Charges variables'!X24-'Charges variables'!X10</f>
        <v>0</v>
      </c>
      <c r="Y41" s="235">
        <f>X41+'Charges variables'!Y24-'Charges variables'!Y10</f>
        <v>0</v>
      </c>
      <c r="Z41" s="235">
        <f>Y41+'Charges variables'!Z24-'Charges variables'!Z10</f>
        <v>0</v>
      </c>
      <c r="AA41" s="235">
        <f>Z41+'Charges variables'!AA24-'Charges variables'!AA10</f>
        <v>0</v>
      </c>
      <c r="AB41" s="235">
        <f>AA41+'Charges variables'!AB24-'Charges variables'!AB10</f>
        <v>0</v>
      </c>
      <c r="AC41" s="235">
        <f>AB41+'Charges variables'!AC24-'Charges variables'!AC10</f>
        <v>0</v>
      </c>
      <c r="AD41" s="235">
        <f>AC41+'Charges variables'!AD24-'Charges variables'!AD10</f>
        <v>0</v>
      </c>
      <c r="AE41" s="235">
        <f>AD41+'Charges variables'!AE24-'Charges variables'!AE10</f>
        <v>0</v>
      </c>
      <c r="AF41" s="235">
        <f>AE41+'Charges variables'!AF24-'Charges variables'!AF10</f>
        <v>0</v>
      </c>
      <c r="AG41" s="235">
        <f>AF41+'Charges variables'!AG24-'Charges variables'!AG10</f>
        <v>0</v>
      </c>
      <c r="AH41" s="235">
        <f>AG41+'Charges variables'!AH24-'Charges variables'!AH10</f>
        <v>0</v>
      </c>
      <c r="AI41" s="235">
        <f>AH41+'Charges variables'!AI24-'Charges variables'!AI10</f>
        <v>0</v>
      </c>
      <c r="AJ41" s="235">
        <f>AI41+'Charges variables'!AJ24-'Charges variables'!AJ10</f>
        <v>0</v>
      </c>
      <c r="AK41" s="235">
        <f>AJ41+'Charges variables'!AK24-'Charges variables'!AK10</f>
        <v>0</v>
      </c>
      <c r="AL41" s="235">
        <f>AK41+'Charges variables'!AL24-'Charges variables'!AL10</f>
        <v>0</v>
      </c>
      <c r="AM41" s="235">
        <f>AL41+'Charges variables'!AM24-'Charges variables'!AM10</f>
        <v>0</v>
      </c>
      <c r="AN41" s="235">
        <f>AM41+'Charges variables'!AN24-'Charges variables'!AN10</f>
        <v>0</v>
      </c>
      <c r="AO41" s="235">
        <f>AN41+'Charges variables'!AO24-'Charges variables'!AO10</f>
        <v>0</v>
      </c>
      <c r="AP41" s="235">
        <f>AO41+'Charges variables'!AP24-'Charges variables'!AP10</f>
        <v>0</v>
      </c>
      <c r="AQ41" s="235">
        <f>AP41+'Charges variables'!AQ24-'Charges variables'!AQ10</f>
        <v>0</v>
      </c>
      <c r="AR41" s="235">
        <f>AQ41+'Charges variables'!AR24-'Charges variables'!AR10</f>
        <v>0</v>
      </c>
      <c r="AS41" s="235">
        <f>AR41+'Charges variables'!AS24-'Charges variables'!AS10</f>
        <v>0</v>
      </c>
      <c r="AT41" s="235">
        <f>AS41+'Charges variables'!AT24-'Charges variables'!AT10</f>
        <v>0</v>
      </c>
      <c r="AU41" s="235">
        <f>AT41+'Charges variables'!AU24-'Charges variables'!AU10</f>
        <v>0</v>
      </c>
      <c r="AV41" s="235">
        <f>AU41+'Charges variables'!AV24-'Charges variables'!AV10</f>
        <v>0</v>
      </c>
      <c r="AW41" s="235">
        <f>AV41+'Charges variables'!AW24-'Charges variables'!AW10</f>
        <v>0</v>
      </c>
      <c r="AX41" s="235">
        <f>AW41+'Charges variables'!AX24-'Charges variables'!AX10</f>
        <v>0</v>
      </c>
      <c r="AY41" s="235">
        <f>AX41+'Charges variables'!AY24-'Charges variables'!AY10</f>
        <v>0</v>
      </c>
      <c r="AZ41" s="235">
        <f>AY41+'Charges variables'!AZ24-'Charges variables'!AZ10</f>
        <v>0</v>
      </c>
      <c r="BA41" s="235">
        <f>AZ41+'Charges variables'!BA24-'Charges variables'!BA10</f>
        <v>0</v>
      </c>
      <c r="BB41" s="235">
        <f>BA41+'Charges variables'!BB24-'Charges variables'!BB10</f>
        <v>0</v>
      </c>
      <c r="BC41" s="235">
        <f>BB41+'Charges variables'!BC24-'Charges variables'!BC10</f>
        <v>0</v>
      </c>
      <c r="BD41" s="235">
        <f>BC41+'Charges variables'!BD24-'Charges variables'!BD10</f>
        <v>0</v>
      </c>
      <c r="BE41" s="235">
        <f>BD41+'Charges variables'!BE24-'Charges variables'!BE10</f>
        <v>0</v>
      </c>
      <c r="BF41" s="235">
        <f>BE41+'Charges variables'!BF24-'Charges variables'!BF10</f>
        <v>0</v>
      </c>
      <c r="BG41" s="235">
        <f>BF41+'Charges variables'!BG24-'Charges variables'!BG10</f>
        <v>0</v>
      </c>
      <c r="BH41" s="235">
        <f>BG41+'Charges variables'!BH24-'Charges variables'!BH10</f>
        <v>0</v>
      </c>
      <c r="BI41" s="235">
        <f>BH41+'Charges variables'!BI24-'Charges variables'!BI10</f>
        <v>0</v>
      </c>
      <c r="BJ41" s="235">
        <f>BI41+'Charges variables'!BJ24-'Charges variables'!BJ10</f>
        <v>0</v>
      </c>
      <c r="BK41" s="235">
        <f>BJ41+'Charges variables'!BK24-'Charges variables'!BK10</f>
        <v>0</v>
      </c>
      <c r="BL41" s="96"/>
    </row>
    <row r="42" spans="2:64">
      <c r="B42" s="90"/>
      <c r="C42" s="224" t="str">
        <f>CONFIG!$C$16</f>
        <v>ETC …</v>
      </c>
      <c r="D42" s="235">
        <f>'Charges variables'!D25-'Charges variables'!D11</f>
        <v>0</v>
      </c>
      <c r="E42" s="235">
        <f>D42+'Charges variables'!E25-'Charges variables'!E11</f>
        <v>0</v>
      </c>
      <c r="F42" s="235">
        <f>E42+'Charges variables'!F25-'Charges variables'!F11</f>
        <v>0</v>
      </c>
      <c r="G42" s="235">
        <f>F42+'Charges variables'!G25-'Charges variables'!G11</f>
        <v>0</v>
      </c>
      <c r="H42" s="235">
        <f>G42+'Charges variables'!H25-'Charges variables'!H11</f>
        <v>0</v>
      </c>
      <c r="I42" s="235">
        <f>H42+'Charges variables'!I25-'Charges variables'!I11</f>
        <v>0</v>
      </c>
      <c r="J42" s="235">
        <f>I42+'Charges variables'!J25-'Charges variables'!J11</f>
        <v>0</v>
      </c>
      <c r="K42" s="235">
        <f>J42+'Charges variables'!K25-'Charges variables'!K11</f>
        <v>0</v>
      </c>
      <c r="L42" s="235">
        <f>K42+'Charges variables'!L25-'Charges variables'!L11</f>
        <v>0</v>
      </c>
      <c r="M42" s="235">
        <f>L42+'Charges variables'!M25-'Charges variables'!M11</f>
        <v>0</v>
      </c>
      <c r="N42" s="235">
        <f>M42+'Charges variables'!N25-'Charges variables'!N11</f>
        <v>0</v>
      </c>
      <c r="O42" s="235">
        <f>N42+'Charges variables'!O25-'Charges variables'!O11</f>
        <v>0</v>
      </c>
      <c r="P42" s="235">
        <f>O42+'Charges variables'!P25-'Charges variables'!P11</f>
        <v>0</v>
      </c>
      <c r="Q42" s="235">
        <f>P42+'Charges variables'!Q25-'Charges variables'!Q11</f>
        <v>0</v>
      </c>
      <c r="R42" s="235">
        <f>Q42+'Charges variables'!R25-'Charges variables'!R11</f>
        <v>0</v>
      </c>
      <c r="S42" s="235">
        <f>R42+'Charges variables'!S25-'Charges variables'!S11</f>
        <v>0</v>
      </c>
      <c r="T42" s="235">
        <f>S42+'Charges variables'!T25-'Charges variables'!T11</f>
        <v>0</v>
      </c>
      <c r="U42" s="235">
        <f>T42+'Charges variables'!U25-'Charges variables'!U11</f>
        <v>0</v>
      </c>
      <c r="V42" s="235">
        <f>U42+'Charges variables'!V25-'Charges variables'!V11</f>
        <v>0</v>
      </c>
      <c r="W42" s="235">
        <f>V42+'Charges variables'!W25-'Charges variables'!W11</f>
        <v>0</v>
      </c>
      <c r="X42" s="235">
        <f>W42+'Charges variables'!X25-'Charges variables'!X11</f>
        <v>0</v>
      </c>
      <c r="Y42" s="235">
        <f>X42+'Charges variables'!Y25-'Charges variables'!Y11</f>
        <v>0</v>
      </c>
      <c r="Z42" s="235">
        <f>Y42+'Charges variables'!Z25-'Charges variables'!Z11</f>
        <v>0</v>
      </c>
      <c r="AA42" s="235">
        <f>Z42+'Charges variables'!AA25-'Charges variables'!AA11</f>
        <v>0</v>
      </c>
      <c r="AB42" s="235">
        <f>AA42+'Charges variables'!AB25-'Charges variables'!AB11</f>
        <v>0</v>
      </c>
      <c r="AC42" s="235">
        <f>AB42+'Charges variables'!AC25-'Charges variables'!AC11</f>
        <v>0</v>
      </c>
      <c r="AD42" s="235">
        <f>AC42+'Charges variables'!AD25-'Charges variables'!AD11</f>
        <v>0</v>
      </c>
      <c r="AE42" s="235">
        <f>AD42+'Charges variables'!AE25-'Charges variables'!AE11</f>
        <v>0</v>
      </c>
      <c r="AF42" s="235">
        <f>AE42+'Charges variables'!AF25-'Charges variables'!AF11</f>
        <v>0</v>
      </c>
      <c r="AG42" s="235">
        <f>AF42+'Charges variables'!AG25-'Charges variables'!AG11</f>
        <v>0</v>
      </c>
      <c r="AH42" s="235">
        <f>AG42+'Charges variables'!AH25-'Charges variables'!AH11</f>
        <v>0</v>
      </c>
      <c r="AI42" s="235">
        <f>AH42+'Charges variables'!AI25-'Charges variables'!AI11</f>
        <v>0</v>
      </c>
      <c r="AJ42" s="235">
        <f>AI42+'Charges variables'!AJ25-'Charges variables'!AJ11</f>
        <v>0</v>
      </c>
      <c r="AK42" s="235">
        <f>AJ42+'Charges variables'!AK25-'Charges variables'!AK11</f>
        <v>0</v>
      </c>
      <c r="AL42" s="235">
        <f>AK42+'Charges variables'!AL25-'Charges variables'!AL11</f>
        <v>0</v>
      </c>
      <c r="AM42" s="235">
        <f>AL42+'Charges variables'!AM25-'Charges variables'!AM11</f>
        <v>0</v>
      </c>
      <c r="AN42" s="235">
        <f>AM42+'Charges variables'!AN25-'Charges variables'!AN11</f>
        <v>0</v>
      </c>
      <c r="AO42" s="235">
        <f>AN42+'Charges variables'!AO25-'Charges variables'!AO11</f>
        <v>0</v>
      </c>
      <c r="AP42" s="235">
        <f>AO42+'Charges variables'!AP25-'Charges variables'!AP11</f>
        <v>0</v>
      </c>
      <c r="AQ42" s="235">
        <f>AP42+'Charges variables'!AQ25-'Charges variables'!AQ11</f>
        <v>0</v>
      </c>
      <c r="AR42" s="235">
        <f>AQ42+'Charges variables'!AR25-'Charges variables'!AR11</f>
        <v>0</v>
      </c>
      <c r="AS42" s="235">
        <f>AR42+'Charges variables'!AS25-'Charges variables'!AS11</f>
        <v>0</v>
      </c>
      <c r="AT42" s="235">
        <f>AS42+'Charges variables'!AT25-'Charges variables'!AT11</f>
        <v>0</v>
      </c>
      <c r="AU42" s="235">
        <f>AT42+'Charges variables'!AU25-'Charges variables'!AU11</f>
        <v>0</v>
      </c>
      <c r="AV42" s="235">
        <f>AU42+'Charges variables'!AV25-'Charges variables'!AV11</f>
        <v>0</v>
      </c>
      <c r="AW42" s="235">
        <f>AV42+'Charges variables'!AW25-'Charges variables'!AW11</f>
        <v>0</v>
      </c>
      <c r="AX42" s="235">
        <f>AW42+'Charges variables'!AX25-'Charges variables'!AX11</f>
        <v>0</v>
      </c>
      <c r="AY42" s="235">
        <f>AX42+'Charges variables'!AY25-'Charges variables'!AY11</f>
        <v>0</v>
      </c>
      <c r="AZ42" s="235">
        <f>AY42+'Charges variables'!AZ25-'Charges variables'!AZ11</f>
        <v>0</v>
      </c>
      <c r="BA42" s="235">
        <f>AZ42+'Charges variables'!BA25-'Charges variables'!BA11</f>
        <v>0</v>
      </c>
      <c r="BB42" s="235">
        <f>BA42+'Charges variables'!BB25-'Charges variables'!BB11</f>
        <v>0</v>
      </c>
      <c r="BC42" s="235">
        <f>BB42+'Charges variables'!BC25-'Charges variables'!BC11</f>
        <v>0</v>
      </c>
      <c r="BD42" s="235">
        <f>BC42+'Charges variables'!BD25-'Charges variables'!BD11</f>
        <v>0</v>
      </c>
      <c r="BE42" s="235">
        <f>BD42+'Charges variables'!BE25-'Charges variables'!BE11</f>
        <v>0</v>
      </c>
      <c r="BF42" s="235">
        <f>BE42+'Charges variables'!BF25-'Charges variables'!BF11</f>
        <v>0</v>
      </c>
      <c r="BG42" s="235">
        <f>BF42+'Charges variables'!BG25-'Charges variables'!BG11</f>
        <v>0</v>
      </c>
      <c r="BH42" s="235">
        <f>BG42+'Charges variables'!BH25-'Charges variables'!BH11</f>
        <v>0</v>
      </c>
      <c r="BI42" s="235">
        <f>BH42+'Charges variables'!BI25-'Charges variables'!BI11</f>
        <v>0</v>
      </c>
      <c r="BJ42" s="235">
        <f>BI42+'Charges variables'!BJ25-'Charges variables'!BJ11</f>
        <v>0</v>
      </c>
      <c r="BK42" s="235">
        <f>BJ42+'Charges variables'!BK25-'Charges variables'!BK11</f>
        <v>0</v>
      </c>
      <c r="BL42" s="96"/>
    </row>
    <row r="43" spans="2:64">
      <c r="B43" s="90"/>
      <c r="C43" s="224">
        <f>CONFIG!$C$17</f>
        <v>0</v>
      </c>
      <c r="D43" s="235">
        <f>'Charges variables'!D26-'Charges variables'!D12</f>
        <v>0</v>
      </c>
      <c r="E43" s="235">
        <f>D43+'Charges variables'!E26-'Charges variables'!E12</f>
        <v>0</v>
      </c>
      <c r="F43" s="235">
        <f>E43+'Charges variables'!F26-'Charges variables'!F12</f>
        <v>0</v>
      </c>
      <c r="G43" s="235">
        <f>F43+'Charges variables'!G26-'Charges variables'!G12</f>
        <v>0</v>
      </c>
      <c r="H43" s="235">
        <f>G43+'Charges variables'!H26-'Charges variables'!H12</f>
        <v>0</v>
      </c>
      <c r="I43" s="235">
        <f>H43+'Charges variables'!I26-'Charges variables'!I12</f>
        <v>0</v>
      </c>
      <c r="J43" s="235">
        <f>I43+'Charges variables'!J26-'Charges variables'!J12</f>
        <v>0</v>
      </c>
      <c r="K43" s="235">
        <f>J43+'Charges variables'!K26-'Charges variables'!K12</f>
        <v>0</v>
      </c>
      <c r="L43" s="235">
        <f>K43+'Charges variables'!L26-'Charges variables'!L12</f>
        <v>0</v>
      </c>
      <c r="M43" s="235">
        <f>L43+'Charges variables'!M26-'Charges variables'!M12</f>
        <v>0</v>
      </c>
      <c r="N43" s="235">
        <f>M43+'Charges variables'!N26-'Charges variables'!N12</f>
        <v>0</v>
      </c>
      <c r="O43" s="235">
        <f>N43+'Charges variables'!O26-'Charges variables'!O12</f>
        <v>0</v>
      </c>
      <c r="P43" s="235">
        <f>O43+'Charges variables'!P26-'Charges variables'!P12</f>
        <v>0</v>
      </c>
      <c r="Q43" s="235">
        <f>P43+'Charges variables'!Q26-'Charges variables'!Q12</f>
        <v>0</v>
      </c>
      <c r="R43" s="235">
        <f>Q43+'Charges variables'!R26-'Charges variables'!R12</f>
        <v>0</v>
      </c>
      <c r="S43" s="235">
        <f>R43+'Charges variables'!S26-'Charges variables'!S12</f>
        <v>0</v>
      </c>
      <c r="T43" s="235">
        <f>S43+'Charges variables'!T26-'Charges variables'!T12</f>
        <v>0</v>
      </c>
      <c r="U43" s="235">
        <f>T43+'Charges variables'!U26-'Charges variables'!U12</f>
        <v>0</v>
      </c>
      <c r="V43" s="235">
        <f>U43+'Charges variables'!V26-'Charges variables'!V12</f>
        <v>0</v>
      </c>
      <c r="W43" s="235">
        <f>V43+'Charges variables'!W26-'Charges variables'!W12</f>
        <v>0</v>
      </c>
      <c r="X43" s="235">
        <f>W43+'Charges variables'!X26-'Charges variables'!X12</f>
        <v>0</v>
      </c>
      <c r="Y43" s="235">
        <f>X43+'Charges variables'!Y26-'Charges variables'!Y12</f>
        <v>0</v>
      </c>
      <c r="Z43" s="235">
        <f>Y43+'Charges variables'!Z26-'Charges variables'!Z12</f>
        <v>0</v>
      </c>
      <c r="AA43" s="235">
        <f>Z43+'Charges variables'!AA26-'Charges variables'!AA12</f>
        <v>0</v>
      </c>
      <c r="AB43" s="235">
        <f>AA43+'Charges variables'!AB26-'Charges variables'!AB12</f>
        <v>0</v>
      </c>
      <c r="AC43" s="235">
        <f>AB43+'Charges variables'!AC26-'Charges variables'!AC12</f>
        <v>0</v>
      </c>
      <c r="AD43" s="235">
        <f>AC43+'Charges variables'!AD26-'Charges variables'!AD12</f>
        <v>0</v>
      </c>
      <c r="AE43" s="235">
        <f>AD43+'Charges variables'!AE26-'Charges variables'!AE12</f>
        <v>0</v>
      </c>
      <c r="AF43" s="235">
        <f>AE43+'Charges variables'!AF26-'Charges variables'!AF12</f>
        <v>0</v>
      </c>
      <c r="AG43" s="235">
        <f>AF43+'Charges variables'!AG26-'Charges variables'!AG12</f>
        <v>0</v>
      </c>
      <c r="AH43" s="235">
        <f>AG43+'Charges variables'!AH26-'Charges variables'!AH12</f>
        <v>0</v>
      </c>
      <c r="AI43" s="235">
        <f>AH43+'Charges variables'!AI26-'Charges variables'!AI12</f>
        <v>0</v>
      </c>
      <c r="AJ43" s="235">
        <f>AI43+'Charges variables'!AJ26-'Charges variables'!AJ12</f>
        <v>0</v>
      </c>
      <c r="AK43" s="235">
        <f>AJ43+'Charges variables'!AK26-'Charges variables'!AK12</f>
        <v>0</v>
      </c>
      <c r="AL43" s="235">
        <f>AK43+'Charges variables'!AL26-'Charges variables'!AL12</f>
        <v>0</v>
      </c>
      <c r="AM43" s="235">
        <f>AL43+'Charges variables'!AM26-'Charges variables'!AM12</f>
        <v>0</v>
      </c>
      <c r="AN43" s="235">
        <f>AM43+'Charges variables'!AN26-'Charges variables'!AN12</f>
        <v>0</v>
      </c>
      <c r="AO43" s="235">
        <f>AN43+'Charges variables'!AO26-'Charges variables'!AO12</f>
        <v>0</v>
      </c>
      <c r="AP43" s="235">
        <f>AO43+'Charges variables'!AP26-'Charges variables'!AP12</f>
        <v>0</v>
      </c>
      <c r="AQ43" s="235">
        <f>AP43+'Charges variables'!AQ26-'Charges variables'!AQ12</f>
        <v>0</v>
      </c>
      <c r="AR43" s="235">
        <f>AQ43+'Charges variables'!AR26-'Charges variables'!AR12</f>
        <v>0</v>
      </c>
      <c r="AS43" s="235">
        <f>AR43+'Charges variables'!AS26-'Charges variables'!AS12</f>
        <v>0</v>
      </c>
      <c r="AT43" s="235">
        <f>AS43+'Charges variables'!AT26-'Charges variables'!AT12</f>
        <v>0</v>
      </c>
      <c r="AU43" s="235">
        <f>AT43+'Charges variables'!AU26-'Charges variables'!AU12</f>
        <v>0</v>
      </c>
      <c r="AV43" s="235">
        <f>AU43+'Charges variables'!AV26-'Charges variables'!AV12</f>
        <v>0</v>
      </c>
      <c r="AW43" s="235">
        <f>AV43+'Charges variables'!AW26-'Charges variables'!AW12</f>
        <v>0</v>
      </c>
      <c r="AX43" s="235">
        <f>AW43+'Charges variables'!AX26-'Charges variables'!AX12</f>
        <v>0</v>
      </c>
      <c r="AY43" s="235">
        <f>AX43+'Charges variables'!AY26-'Charges variables'!AY12</f>
        <v>0</v>
      </c>
      <c r="AZ43" s="235">
        <f>AY43+'Charges variables'!AZ26-'Charges variables'!AZ12</f>
        <v>0</v>
      </c>
      <c r="BA43" s="235">
        <f>AZ43+'Charges variables'!BA26-'Charges variables'!BA12</f>
        <v>0</v>
      </c>
      <c r="BB43" s="235">
        <f>BA43+'Charges variables'!BB26-'Charges variables'!BB12</f>
        <v>0</v>
      </c>
      <c r="BC43" s="235">
        <f>BB43+'Charges variables'!BC26-'Charges variables'!BC12</f>
        <v>0</v>
      </c>
      <c r="BD43" s="235">
        <f>BC43+'Charges variables'!BD26-'Charges variables'!BD12</f>
        <v>0</v>
      </c>
      <c r="BE43" s="235">
        <f>BD43+'Charges variables'!BE26-'Charges variables'!BE12</f>
        <v>0</v>
      </c>
      <c r="BF43" s="235">
        <f>BE43+'Charges variables'!BF26-'Charges variables'!BF12</f>
        <v>0</v>
      </c>
      <c r="BG43" s="235">
        <f>BF43+'Charges variables'!BG26-'Charges variables'!BG12</f>
        <v>0</v>
      </c>
      <c r="BH43" s="235">
        <f>BG43+'Charges variables'!BH26-'Charges variables'!BH12</f>
        <v>0</v>
      </c>
      <c r="BI43" s="235">
        <f>BH43+'Charges variables'!BI26-'Charges variables'!BI12</f>
        <v>0</v>
      </c>
      <c r="BJ43" s="235">
        <f>BI43+'Charges variables'!BJ26-'Charges variables'!BJ12</f>
        <v>0</v>
      </c>
      <c r="BK43" s="235">
        <f>BJ43+'Charges variables'!BK26-'Charges variables'!BK12</f>
        <v>0</v>
      </c>
      <c r="BL43" s="96"/>
    </row>
    <row r="44" spans="2:64">
      <c r="B44" s="90"/>
      <c r="C44" s="224">
        <f>CONFIG!$C$18</f>
        <v>0</v>
      </c>
      <c r="D44" s="235">
        <f>'Charges variables'!D27-'Charges variables'!D13</f>
        <v>0</v>
      </c>
      <c r="E44" s="235">
        <f>D44+'Charges variables'!E27-'Charges variables'!E13</f>
        <v>0</v>
      </c>
      <c r="F44" s="235">
        <f>E44+'Charges variables'!F27-'Charges variables'!F13</f>
        <v>0</v>
      </c>
      <c r="G44" s="235">
        <f>F44+'Charges variables'!G27-'Charges variables'!G13</f>
        <v>0</v>
      </c>
      <c r="H44" s="235">
        <f>G44+'Charges variables'!H27-'Charges variables'!H13</f>
        <v>0</v>
      </c>
      <c r="I44" s="235">
        <f>H44+'Charges variables'!I27-'Charges variables'!I13</f>
        <v>0</v>
      </c>
      <c r="J44" s="235">
        <f>I44+'Charges variables'!J27-'Charges variables'!J13</f>
        <v>0</v>
      </c>
      <c r="K44" s="235">
        <f>J44+'Charges variables'!K27-'Charges variables'!K13</f>
        <v>0</v>
      </c>
      <c r="L44" s="235">
        <f>K44+'Charges variables'!L27-'Charges variables'!L13</f>
        <v>0</v>
      </c>
      <c r="M44" s="235">
        <f>L44+'Charges variables'!M27-'Charges variables'!M13</f>
        <v>0</v>
      </c>
      <c r="N44" s="235">
        <f>M44+'Charges variables'!N27-'Charges variables'!N13</f>
        <v>0</v>
      </c>
      <c r="O44" s="235">
        <f>N44+'Charges variables'!O27-'Charges variables'!O13</f>
        <v>0</v>
      </c>
      <c r="P44" s="235">
        <f>O44+'Charges variables'!P27-'Charges variables'!P13</f>
        <v>0</v>
      </c>
      <c r="Q44" s="235">
        <f>P44+'Charges variables'!Q27-'Charges variables'!Q13</f>
        <v>0</v>
      </c>
      <c r="R44" s="235">
        <f>Q44+'Charges variables'!R27-'Charges variables'!R13</f>
        <v>0</v>
      </c>
      <c r="S44" s="235">
        <f>R44+'Charges variables'!S27-'Charges variables'!S13</f>
        <v>0</v>
      </c>
      <c r="T44" s="235">
        <f>S44+'Charges variables'!T27-'Charges variables'!T13</f>
        <v>0</v>
      </c>
      <c r="U44" s="235">
        <f>T44+'Charges variables'!U27-'Charges variables'!U13</f>
        <v>0</v>
      </c>
      <c r="V44" s="235">
        <f>U44+'Charges variables'!V27-'Charges variables'!V13</f>
        <v>0</v>
      </c>
      <c r="W44" s="235">
        <f>V44+'Charges variables'!W27-'Charges variables'!W13</f>
        <v>0</v>
      </c>
      <c r="X44" s="235">
        <f>W44+'Charges variables'!X27-'Charges variables'!X13</f>
        <v>0</v>
      </c>
      <c r="Y44" s="235">
        <f>X44+'Charges variables'!Y27-'Charges variables'!Y13</f>
        <v>0</v>
      </c>
      <c r="Z44" s="235">
        <f>Y44+'Charges variables'!Z27-'Charges variables'!Z13</f>
        <v>0</v>
      </c>
      <c r="AA44" s="235">
        <f>Z44+'Charges variables'!AA27-'Charges variables'!AA13</f>
        <v>0</v>
      </c>
      <c r="AB44" s="235">
        <f>AA44+'Charges variables'!AB27-'Charges variables'!AB13</f>
        <v>0</v>
      </c>
      <c r="AC44" s="235">
        <f>AB44+'Charges variables'!AC27-'Charges variables'!AC13</f>
        <v>0</v>
      </c>
      <c r="AD44" s="235">
        <f>AC44+'Charges variables'!AD27-'Charges variables'!AD13</f>
        <v>0</v>
      </c>
      <c r="AE44" s="235">
        <f>AD44+'Charges variables'!AE27-'Charges variables'!AE13</f>
        <v>0</v>
      </c>
      <c r="AF44" s="235">
        <f>AE44+'Charges variables'!AF27-'Charges variables'!AF13</f>
        <v>0</v>
      </c>
      <c r="AG44" s="235">
        <f>AF44+'Charges variables'!AG27-'Charges variables'!AG13</f>
        <v>0</v>
      </c>
      <c r="AH44" s="235">
        <f>AG44+'Charges variables'!AH27-'Charges variables'!AH13</f>
        <v>0</v>
      </c>
      <c r="AI44" s="235">
        <f>AH44+'Charges variables'!AI27-'Charges variables'!AI13</f>
        <v>0</v>
      </c>
      <c r="AJ44" s="235">
        <f>AI44+'Charges variables'!AJ27-'Charges variables'!AJ13</f>
        <v>0</v>
      </c>
      <c r="AK44" s="235">
        <f>AJ44+'Charges variables'!AK27-'Charges variables'!AK13</f>
        <v>0</v>
      </c>
      <c r="AL44" s="235">
        <f>AK44+'Charges variables'!AL27-'Charges variables'!AL13</f>
        <v>0</v>
      </c>
      <c r="AM44" s="235">
        <f>AL44+'Charges variables'!AM27-'Charges variables'!AM13</f>
        <v>0</v>
      </c>
      <c r="AN44" s="235">
        <f>AM44+'Charges variables'!AN27-'Charges variables'!AN13</f>
        <v>0</v>
      </c>
      <c r="AO44" s="235">
        <f>AN44+'Charges variables'!AO27-'Charges variables'!AO13</f>
        <v>0</v>
      </c>
      <c r="AP44" s="235">
        <f>AO44+'Charges variables'!AP27-'Charges variables'!AP13</f>
        <v>0</v>
      </c>
      <c r="AQ44" s="235">
        <f>AP44+'Charges variables'!AQ27-'Charges variables'!AQ13</f>
        <v>0</v>
      </c>
      <c r="AR44" s="235">
        <f>AQ44+'Charges variables'!AR27-'Charges variables'!AR13</f>
        <v>0</v>
      </c>
      <c r="AS44" s="235">
        <f>AR44+'Charges variables'!AS27-'Charges variables'!AS13</f>
        <v>0</v>
      </c>
      <c r="AT44" s="235">
        <f>AS44+'Charges variables'!AT27-'Charges variables'!AT13</f>
        <v>0</v>
      </c>
      <c r="AU44" s="235">
        <f>AT44+'Charges variables'!AU27-'Charges variables'!AU13</f>
        <v>0</v>
      </c>
      <c r="AV44" s="235">
        <f>AU44+'Charges variables'!AV27-'Charges variables'!AV13</f>
        <v>0</v>
      </c>
      <c r="AW44" s="235">
        <f>AV44+'Charges variables'!AW27-'Charges variables'!AW13</f>
        <v>0</v>
      </c>
      <c r="AX44" s="235">
        <f>AW44+'Charges variables'!AX27-'Charges variables'!AX13</f>
        <v>0</v>
      </c>
      <c r="AY44" s="235">
        <f>AX44+'Charges variables'!AY27-'Charges variables'!AY13</f>
        <v>0</v>
      </c>
      <c r="AZ44" s="235">
        <f>AY44+'Charges variables'!AZ27-'Charges variables'!AZ13</f>
        <v>0</v>
      </c>
      <c r="BA44" s="235">
        <f>AZ44+'Charges variables'!BA27-'Charges variables'!BA13</f>
        <v>0</v>
      </c>
      <c r="BB44" s="235">
        <f>BA44+'Charges variables'!BB27-'Charges variables'!BB13</f>
        <v>0</v>
      </c>
      <c r="BC44" s="235">
        <f>BB44+'Charges variables'!BC27-'Charges variables'!BC13</f>
        <v>0</v>
      </c>
      <c r="BD44" s="235">
        <f>BC44+'Charges variables'!BD27-'Charges variables'!BD13</f>
        <v>0</v>
      </c>
      <c r="BE44" s="235">
        <f>BD44+'Charges variables'!BE27-'Charges variables'!BE13</f>
        <v>0</v>
      </c>
      <c r="BF44" s="235">
        <f>BE44+'Charges variables'!BF27-'Charges variables'!BF13</f>
        <v>0</v>
      </c>
      <c r="BG44" s="235">
        <f>BF44+'Charges variables'!BG27-'Charges variables'!BG13</f>
        <v>0</v>
      </c>
      <c r="BH44" s="235">
        <f>BG44+'Charges variables'!BH27-'Charges variables'!BH13</f>
        <v>0</v>
      </c>
      <c r="BI44" s="235">
        <f>BH44+'Charges variables'!BI27-'Charges variables'!BI13</f>
        <v>0</v>
      </c>
      <c r="BJ44" s="235">
        <f>BI44+'Charges variables'!BJ27-'Charges variables'!BJ13</f>
        <v>0</v>
      </c>
      <c r="BK44" s="235">
        <f>BJ44+'Charges variables'!BK27-'Charges variables'!BK13</f>
        <v>0</v>
      </c>
      <c r="BL44" s="96"/>
    </row>
    <row r="45" spans="2:64">
      <c r="B45" s="90"/>
      <c r="C45" s="224">
        <f>CONFIG!$C$19</f>
        <v>0</v>
      </c>
      <c r="D45" s="235">
        <f>'Charges variables'!D28-'Charges variables'!D14</f>
        <v>0</v>
      </c>
      <c r="E45" s="235">
        <f>D45+'Charges variables'!E28-'Charges variables'!E14</f>
        <v>0</v>
      </c>
      <c r="F45" s="235">
        <f>E45+'Charges variables'!F28-'Charges variables'!F14</f>
        <v>0</v>
      </c>
      <c r="G45" s="235">
        <f>F45+'Charges variables'!G28-'Charges variables'!G14</f>
        <v>0</v>
      </c>
      <c r="H45" s="235">
        <f>G45+'Charges variables'!H28-'Charges variables'!H14</f>
        <v>0</v>
      </c>
      <c r="I45" s="235">
        <f>H45+'Charges variables'!I28-'Charges variables'!I14</f>
        <v>0</v>
      </c>
      <c r="J45" s="235">
        <f>I45+'Charges variables'!J28-'Charges variables'!J14</f>
        <v>0</v>
      </c>
      <c r="K45" s="235">
        <f>J45+'Charges variables'!K28-'Charges variables'!K14</f>
        <v>0</v>
      </c>
      <c r="L45" s="235">
        <f>K45+'Charges variables'!L28-'Charges variables'!L14</f>
        <v>0</v>
      </c>
      <c r="M45" s="235">
        <f>L45+'Charges variables'!M28-'Charges variables'!M14</f>
        <v>0</v>
      </c>
      <c r="N45" s="235">
        <f>M45+'Charges variables'!N28-'Charges variables'!N14</f>
        <v>0</v>
      </c>
      <c r="O45" s="235">
        <f>N45+'Charges variables'!O28-'Charges variables'!O14</f>
        <v>0</v>
      </c>
      <c r="P45" s="235">
        <f>O45+'Charges variables'!P28-'Charges variables'!P14</f>
        <v>0</v>
      </c>
      <c r="Q45" s="235">
        <f>P45+'Charges variables'!Q28-'Charges variables'!Q14</f>
        <v>0</v>
      </c>
      <c r="R45" s="235">
        <f>Q45+'Charges variables'!R28-'Charges variables'!R14</f>
        <v>0</v>
      </c>
      <c r="S45" s="235">
        <f>R45+'Charges variables'!S28-'Charges variables'!S14</f>
        <v>0</v>
      </c>
      <c r="T45" s="235">
        <f>S45+'Charges variables'!T28-'Charges variables'!T14</f>
        <v>0</v>
      </c>
      <c r="U45" s="235">
        <f>T45+'Charges variables'!U28-'Charges variables'!U14</f>
        <v>0</v>
      </c>
      <c r="V45" s="235">
        <f>U45+'Charges variables'!V28-'Charges variables'!V14</f>
        <v>0</v>
      </c>
      <c r="W45" s="235">
        <f>V45+'Charges variables'!W28-'Charges variables'!W14</f>
        <v>0</v>
      </c>
      <c r="X45" s="235">
        <f>W45+'Charges variables'!X28-'Charges variables'!X14</f>
        <v>0</v>
      </c>
      <c r="Y45" s="235">
        <f>X45+'Charges variables'!Y28-'Charges variables'!Y14</f>
        <v>0</v>
      </c>
      <c r="Z45" s="235">
        <f>Y45+'Charges variables'!Z28-'Charges variables'!Z14</f>
        <v>0</v>
      </c>
      <c r="AA45" s="235">
        <f>Z45+'Charges variables'!AA28-'Charges variables'!AA14</f>
        <v>0</v>
      </c>
      <c r="AB45" s="235">
        <f>AA45+'Charges variables'!AB28-'Charges variables'!AB14</f>
        <v>0</v>
      </c>
      <c r="AC45" s="235">
        <f>AB45+'Charges variables'!AC28-'Charges variables'!AC14</f>
        <v>0</v>
      </c>
      <c r="AD45" s="235">
        <f>AC45+'Charges variables'!AD28-'Charges variables'!AD14</f>
        <v>0</v>
      </c>
      <c r="AE45" s="235">
        <f>AD45+'Charges variables'!AE28-'Charges variables'!AE14</f>
        <v>0</v>
      </c>
      <c r="AF45" s="235">
        <f>AE45+'Charges variables'!AF28-'Charges variables'!AF14</f>
        <v>0</v>
      </c>
      <c r="AG45" s="235">
        <f>AF45+'Charges variables'!AG28-'Charges variables'!AG14</f>
        <v>0</v>
      </c>
      <c r="AH45" s="235">
        <f>AG45+'Charges variables'!AH28-'Charges variables'!AH14</f>
        <v>0</v>
      </c>
      <c r="AI45" s="235">
        <f>AH45+'Charges variables'!AI28-'Charges variables'!AI14</f>
        <v>0</v>
      </c>
      <c r="AJ45" s="235">
        <f>AI45+'Charges variables'!AJ28-'Charges variables'!AJ14</f>
        <v>0</v>
      </c>
      <c r="AK45" s="235">
        <f>AJ45+'Charges variables'!AK28-'Charges variables'!AK14</f>
        <v>0</v>
      </c>
      <c r="AL45" s="235">
        <f>AK45+'Charges variables'!AL28-'Charges variables'!AL14</f>
        <v>0</v>
      </c>
      <c r="AM45" s="235">
        <f>AL45+'Charges variables'!AM28-'Charges variables'!AM14</f>
        <v>0</v>
      </c>
      <c r="AN45" s="235">
        <f>AM45+'Charges variables'!AN28-'Charges variables'!AN14</f>
        <v>0</v>
      </c>
      <c r="AO45" s="235">
        <f>AN45+'Charges variables'!AO28-'Charges variables'!AO14</f>
        <v>0</v>
      </c>
      <c r="AP45" s="235">
        <f>AO45+'Charges variables'!AP28-'Charges variables'!AP14</f>
        <v>0</v>
      </c>
      <c r="AQ45" s="235">
        <f>AP45+'Charges variables'!AQ28-'Charges variables'!AQ14</f>
        <v>0</v>
      </c>
      <c r="AR45" s="235">
        <f>AQ45+'Charges variables'!AR28-'Charges variables'!AR14</f>
        <v>0</v>
      </c>
      <c r="AS45" s="235">
        <f>AR45+'Charges variables'!AS28-'Charges variables'!AS14</f>
        <v>0</v>
      </c>
      <c r="AT45" s="235">
        <f>AS45+'Charges variables'!AT28-'Charges variables'!AT14</f>
        <v>0</v>
      </c>
      <c r="AU45" s="235">
        <f>AT45+'Charges variables'!AU28-'Charges variables'!AU14</f>
        <v>0</v>
      </c>
      <c r="AV45" s="235">
        <f>AU45+'Charges variables'!AV28-'Charges variables'!AV14</f>
        <v>0</v>
      </c>
      <c r="AW45" s="235">
        <f>AV45+'Charges variables'!AW28-'Charges variables'!AW14</f>
        <v>0</v>
      </c>
      <c r="AX45" s="235">
        <f>AW45+'Charges variables'!AX28-'Charges variables'!AX14</f>
        <v>0</v>
      </c>
      <c r="AY45" s="235">
        <f>AX45+'Charges variables'!AY28-'Charges variables'!AY14</f>
        <v>0</v>
      </c>
      <c r="AZ45" s="235">
        <f>AY45+'Charges variables'!AZ28-'Charges variables'!AZ14</f>
        <v>0</v>
      </c>
      <c r="BA45" s="235">
        <f>AZ45+'Charges variables'!BA28-'Charges variables'!BA14</f>
        <v>0</v>
      </c>
      <c r="BB45" s="235">
        <f>BA45+'Charges variables'!BB28-'Charges variables'!BB14</f>
        <v>0</v>
      </c>
      <c r="BC45" s="235">
        <f>BB45+'Charges variables'!BC28-'Charges variables'!BC14</f>
        <v>0</v>
      </c>
      <c r="BD45" s="235">
        <f>BC45+'Charges variables'!BD28-'Charges variables'!BD14</f>
        <v>0</v>
      </c>
      <c r="BE45" s="235">
        <f>BD45+'Charges variables'!BE28-'Charges variables'!BE14</f>
        <v>0</v>
      </c>
      <c r="BF45" s="235">
        <f>BE45+'Charges variables'!BF28-'Charges variables'!BF14</f>
        <v>0</v>
      </c>
      <c r="BG45" s="235">
        <f>BF45+'Charges variables'!BG28-'Charges variables'!BG14</f>
        <v>0</v>
      </c>
      <c r="BH45" s="235">
        <f>BG45+'Charges variables'!BH28-'Charges variables'!BH14</f>
        <v>0</v>
      </c>
      <c r="BI45" s="235">
        <f>BH45+'Charges variables'!BI28-'Charges variables'!BI14</f>
        <v>0</v>
      </c>
      <c r="BJ45" s="235">
        <f>BI45+'Charges variables'!BJ28-'Charges variables'!BJ14</f>
        <v>0</v>
      </c>
      <c r="BK45" s="235">
        <f>BJ45+'Charges variables'!BK28-'Charges variables'!BK14</f>
        <v>0</v>
      </c>
      <c r="BL45" s="96"/>
    </row>
    <row r="46" spans="2:64">
      <c r="B46" s="90"/>
      <c r="C46" s="224">
        <f>CONFIG!$C$20</f>
        <v>0</v>
      </c>
      <c r="D46" s="235">
        <f>'Charges variables'!D29-'Charges variables'!D15</f>
        <v>0</v>
      </c>
      <c r="E46" s="235">
        <f>D46+'Charges variables'!E29-'Charges variables'!E15</f>
        <v>0</v>
      </c>
      <c r="F46" s="235">
        <f>E46+'Charges variables'!F29-'Charges variables'!F15</f>
        <v>0</v>
      </c>
      <c r="G46" s="235">
        <f>F46+'Charges variables'!G29-'Charges variables'!G15</f>
        <v>0</v>
      </c>
      <c r="H46" s="235">
        <f>G46+'Charges variables'!H29-'Charges variables'!H15</f>
        <v>0</v>
      </c>
      <c r="I46" s="235">
        <f>H46+'Charges variables'!I29-'Charges variables'!I15</f>
        <v>0</v>
      </c>
      <c r="J46" s="235">
        <f>I46+'Charges variables'!J29-'Charges variables'!J15</f>
        <v>0</v>
      </c>
      <c r="K46" s="235">
        <f>J46+'Charges variables'!K29-'Charges variables'!K15</f>
        <v>0</v>
      </c>
      <c r="L46" s="235">
        <f>K46+'Charges variables'!L29-'Charges variables'!L15</f>
        <v>0</v>
      </c>
      <c r="M46" s="235">
        <f>L46+'Charges variables'!M29-'Charges variables'!M15</f>
        <v>0</v>
      </c>
      <c r="N46" s="235">
        <f>M46+'Charges variables'!N29-'Charges variables'!N15</f>
        <v>0</v>
      </c>
      <c r="O46" s="235">
        <f>N46+'Charges variables'!O29-'Charges variables'!O15</f>
        <v>0</v>
      </c>
      <c r="P46" s="235">
        <f>O46+'Charges variables'!P29-'Charges variables'!P15</f>
        <v>0</v>
      </c>
      <c r="Q46" s="235">
        <f>P46+'Charges variables'!Q29-'Charges variables'!Q15</f>
        <v>0</v>
      </c>
      <c r="R46" s="235">
        <f>Q46+'Charges variables'!R29-'Charges variables'!R15</f>
        <v>0</v>
      </c>
      <c r="S46" s="235">
        <f>R46+'Charges variables'!S29-'Charges variables'!S15</f>
        <v>0</v>
      </c>
      <c r="T46" s="235">
        <f>S46+'Charges variables'!T29-'Charges variables'!T15</f>
        <v>0</v>
      </c>
      <c r="U46" s="235">
        <f>T46+'Charges variables'!U29-'Charges variables'!U15</f>
        <v>0</v>
      </c>
      <c r="V46" s="235">
        <f>U46+'Charges variables'!V29-'Charges variables'!V15</f>
        <v>0</v>
      </c>
      <c r="W46" s="235">
        <f>V46+'Charges variables'!W29-'Charges variables'!W15</f>
        <v>0</v>
      </c>
      <c r="X46" s="235">
        <f>W46+'Charges variables'!X29-'Charges variables'!X15</f>
        <v>0</v>
      </c>
      <c r="Y46" s="235">
        <f>X46+'Charges variables'!Y29-'Charges variables'!Y15</f>
        <v>0</v>
      </c>
      <c r="Z46" s="235">
        <f>Y46+'Charges variables'!Z29-'Charges variables'!Z15</f>
        <v>0</v>
      </c>
      <c r="AA46" s="235">
        <f>Z46+'Charges variables'!AA29-'Charges variables'!AA15</f>
        <v>0</v>
      </c>
      <c r="AB46" s="235">
        <f>AA46+'Charges variables'!AB29-'Charges variables'!AB15</f>
        <v>0</v>
      </c>
      <c r="AC46" s="235">
        <f>AB46+'Charges variables'!AC29-'Charges variables'!AC15</f>
        <v>0</v>
      </c>
      <c r="AD46" s="235">
        <f>AC46+'Charges variables'!AD29-'Charges variables'!AD15</f>
        <v>0</v>
      </c>
      <c r="AE46" s="235">
        <f>AD46+'Charges variables'!AE29-'Charges variables'!AE15</f>
        <v>0</v>
      </c>
      <c r="AF46" s="235">
        <f>AE46+'Charges variables'!AF29-'Charges variables'!AF15</f>
        <v>0</v>
      </c>
      <c r="AG46" s="235">
        <f>AF46+'Charges variables'!AG29-'Charges variables'!AG15</f>
        <v>0</v>
      </c>
      <c r="AH46" s="235">
        <f>AG46+'Charges variables'!AH29-'Charges variables'!AH15</f>
        <v>0</v>
      </c>
      <c r="AI46" s="235">
        <f>AH46+'Charges variables'!AI29-'Charges variables'!AI15</f>
        <v>0</v>
      </c>
      <c r="AJ46" s="235">
        <f>AI46+'Charges variables'!AJ29-'Charges variables'!AJ15</f>
        <v>0</v>
      </c>
      <c r="AK46" s="235">
        <f>AJ46+'Charges variables'!AK29-'Charges variables'!AK15</f>
        <v>0</v>
      </c>
      <c r="AL46" s="235">
        <f>AK46+'Charges variables'!AL29-'Charges variables'!AL15</f>
        <v>0</v>
      </c>
      <c r="AM46" s="235">
        <f>AL46+'Charges variables'!AM29-'Charges variables'!AM15</f>
        <v>0</v>
      </c>
      <c r="AN46" s="235">
        <f>AM46+'Charges variables'!AN29-'Charges variables'!AN15</f>
        <v>0</v>
      </c>
      <c r="AO46" s="235">
        <f>AN46+'Charges variables'!AO29-'Charges variables'!AO15</f>
        <v>0</v>
      </c>
      <c r="AP46" s="235">
        <f>AO46+'Charges variables'!AP29-'Charges variables'!AP15</f>
        <v>0</v>
      </c>
      <c r="AQ46" s="235">
        <f>AP46+'Charges variables'!AQ29-'Charges variables'!AQ15</f>
        <v>0</v>
      </c>
      <c r="AR46" s="235">
        <f>AQ46+'Charges variables'!AR29-'Charges variables'!AR15</f>
        <v>0</v>
      </c>
      <c r="AS46" s="235">
        <f>AR46+'Charges variables'!AS29-'Charges variables'!AS15</f>
        <v>0</v>
      </c>
      <c r="AT46" s="235">
        <f>AS46+'Charges variables'!AT29-'Charges variables'!AT15</f>
        <v>0</v>
      </c>
      <c r="AU46" s="235">
        <f>AT46+'Charges variables'!AU29-'Charges variables'!AU15</f>
        <v>0</v>
      </c>
      <c r="AV46" s="235">
        <f>AU46+'Charges variables'!AV29-'Charges variables'!AV15</f>
        <v>0</v>
      </c>
      <c r="AW46" s="235">
        <f>AV46+'Charges variables'!AW29-'Charges variables'!AW15</f>
        <v>0</v>
      </c>
      <c r="AX46" s="235">
        <f>AW46+'Charges variables'!AX29-'Charges variables'!AX15</f>
        <v>0</v>
      </c>
      <c r="AY46" s="235">
        <f>AX46+'Charges variables'!AY29-'Charges variables'!AY15</f>
        <v>0</v>
      </c>
      <c r="AZ46" s="235">
        <f>AY46+'Charges variables'!AZ29-'Charges variables'!AZ15</f>
        <v>0</v>
      </c>
      <c r="BA46" s="235">
        <f>AZ46+'Charges variables'!BA29-'Charges variables'!BA15</f>
        <v>0</v>
      </c>
      <c r="BB46" s="235">
        <f>BA46+'Charges variables'!BB29-'Charges variables'!BB15</f>
        <v>0</v>
      </c>
      <c r="BC46" s="235">
        <f>BB46+'Charges variables'!BC29-'Charges variables'!BC15</f>
        <v>0</v>
      </c>
      <c r="BD46" s="235">
        <f>BC46+'Charges variables'!BD29-'Charges variables'!BD15</f>
        <v>0</v>
      </c>
      <c r="BE46" s="235">
        <f>BD46+'Charges variables'!BE29-'Charges variables'!BE15</f>
        <v>0</v>
      </c>
      <c r="BF46" s="235">
        <f>BE46+'Charges variables'!BF29-'Charges variables'!BF15</f>
        <v>0</v>
      </c>
      <c r="BG46" s="235">
        <f>BF46+'Charges variables'!BG29-'Charges variables'!BG15</f>
        <v>0</v>
      </c>
      <c r="BH46" s="235">
        <f>BG46+'Charges variables'!BH29-'Charges variables'!BH15</f>
        <v>0</v>
      </c>
      <c r="BI46" s="235">
        <f>BH46+'Charges variables'!BI29-'Charges variables'!BI15</f>
        <v>0</v>
      </c>
      <c r="BJ46" s="235">
        <f>BI46+'Charges variables'!BJ29-'Charges variables'!BJ15</f>
        <v>0</v>
      </c>
      <c r="BK46" s="235">
        <f>BJ46+'Charges variables'!BK29-'Charges variables'!BK15</f>
        <v>0</v>
      </c>
      <c r="BL46" s="96"/>
    </row>
    <row r="47" spans="2:64">
      <c r="B47" s="90"/>
      <c r="C47" s="224">
        <f>CONFIG!$C$21</f>
        <v>0</v>
      </c>
      <c r="D47" s="235">
        <f>'Charges variables'!D30-'Charges variables'!D16</f>
        <v>0</v>
      </c>
      <c r="E47" s="235">
        <f>D47+'Charges variables'!E30-'Charges variables'!E16</f>
        <v>0</v>
      </c>
      <c r="F47" s="235">
        <f>E47+'Charges variables'!F30-'Charges variables'!F16</f>
        <v>0</v>
      </c>
      <c r="G47" s="235">
        <f>F47+'Charges variables'!G30-'Charges variables'!G16</f>
        <v>0</v>
      </c>
      <c r="H47" s="235">
        <f>G47+'Charges variables'!H30-'Charges variables'!H16</f>
        <v>0</v>
      </c>
      <c r="I47" s="235">
        <f>H47+'Charges variables'!I30-'Charges variables'!I16</f>
        <v>0</v>
      </c>
      <c r="J47" s="235">
        <f>I47+'Charges variables'!J30-'Charges variables'!J16</f>
        <v>0</v>
      </c>
      <c r="K47" s="235">
        <f>J47+'Charges variables'!K30-'Charges variables'!K16</f>
        <v>0</v>
      </c>
      <c r="L47" s="235">
        <f>K47+'Charges variables'!L30-'Charges variables'!L16</f>
        <v>0</v>
      </c>
      <c r="M47" s="235">
        <f>L47+'Charges variables'!M30-'Charges variables'!M16</f>
        <v>0</v>
      </c>
      <c r="N47" s="235">
        <f>M47+'Charges variables'!N30-'Charges variables'!N16</f>
        <v>0</v>
      </c>
      <c r="O47" s="235">
        <f>N47+'Charges variables'!O30-'Charges variables'!O16</f>
        <v>0</v>
      </c>
      <c r="P47" s="235">
        <f>O47+'Charges variables'!P30-'Charges variables'!P16</f>
        <v>0</v>
      </c>
      <c r="Q47" s="235">
        <f>P47+'Charges variables'!Q30-'Charges variables'!Q16</f>
        <v>0</v>
      </c>
      <c r="R47" s="235">
        <f>Q47+'Charges variables'!R30-'Charges variables'!R16</f>
        <v>0</v>
      </c>
      <c r="S47" s="235">
        <f>R47+'Charges variables'!S30-'Charges variables'!S16</f>
        <v>0</v>
      </c>
      <c r="T47" s="235">
        <f>S47+'Charges variables'!T30-'Charges variables'!T16</f>
        <v>0</v>
      </c>
      <c r="U47" s="235">
        <f>T47+'Charges variables'!U30-'Charges variables'!U16</f>
        <v>0</v>
      </c>
      <c r="V47" s="235">
        <f>U47+'Charges variables'!V30-'Charges variables'!V16</f>
        <v>0</v>
      </c>
      <c r="W47" s="235">
        <f>V47+'Charges variables'!W30-'Charges variables'!W16</f>
        <v>0</v>
      </c>
      <c r="X47" s="235">
        <f>W47+'Charges variables'!X30-'Charges variables'!X16</f>
        <v>0</v>
      </c>
      <c r="Y47" s="235">
        <f>X47+'Charges variables'!Y30-'Charges variables'!Y16</f>
        <v>0</v>
      </c>
      <c r="Z47" s="235">
        <f>Y47+'Charges variables'!Z30-'Charges variables'!Z16</f>
        <v>0</v>
      </c>
      <c r="AA47" s="235">
        <f>Z47+'Charges variables'!AA30-'Charges variables'!AA16</f>
        <v>0</v>
      </c>
      <c r="AB47" s="235">
        <f>AA47+'Charges variables'!AB30-'Charges variables'!AB16</f>
        <v>0</v>
      </c>
      <c r="AC47" s="235">
        <f>AB47+'Charges variables'!AC30-'Charges variables'!AC16</f>
        <v>0</v>
      </c>
      <c r="AD47" s="235">
        <f>AC47+'Charges variables'!AD30-'Charges variables'!AD16</f>
        <v>0</v>
      </c>
      <c r="AE47" s="235">
        <f>AD47+'Charges variables'!AE30-'Charges variables'!AE16</f>
        <v>0</v>
      </c>
      <c r="AF47" s="235">
        <f>AE47+'Charges variables'!AF30-'Charges variables'!AF16</f>
        <v>0</v>
      </c>
      <c r="AG47" s="235">
        <f>AF47+'Charges variables'!AG30-'Charges variables'!AG16</f>
        <v>0</v>
      </c>
      <c r="AH47" s="235">
        <f>AG47+'Charges variables'!AH30-'Charges variables'!AH16</f>
        <v>0</v>
      </c>
      <c r="AI47" s="235">
        <f>AH47+'Charges variables'!AI30-'Charges variables'!AI16</f>
        <v>0</v>
      </c>
      <c r="AJ47" s="235">
        <f>AI47+'Charges variables'!AJ30-'Charges variables'!AJ16</f>
        <v>0</v>
      </c>
      <c r="AK47" s="235">
        <f>AJ47+'Charges variables'!AK30-'Charges variables'!AK16</f>
        <v>0</v>
      </c>
      <c r="AL47" s="235">
        <f>AK47+'Charges variables'!AL30-'Charges variables'!AL16</f>
        <v>0</v>
      </c>
      <c r="AM47" s="235">
        <f>AL47+'Charges variables'!AM30-'Charges variables'!AM16</f>
        <v>0</v>
      </c>
      <c r="AN47" s="235">
        <f>AM47+'Charges variables'!AN30-'Charges variables'!AN16</f>
        <v>0</v>
      </c>
      <c r="AO47" s="235">
        <f>AN47+'Charges variables'!AO30-'Charges variables'!AO16</f>
        <v>0</v>
      </c>
      <c r="AP47" s="235">
        <f>AO47+'Charges variables'!AP30-'Charges variables'!AP16</f>
        <v>0</v>
      </c>
      <c r="AQ47" s="235">
        <f>AP47+'Charges variables'!AQ30-'Charges variables'!AQ16</f>
        <v>0</v>
      </c>
      <c r="AR47" s="235">
        <f>AQ47+'Charges variables'!AR30-'Charges variables'!AR16</f>
        <v>0</v>
      </c>
      <c r="AS47" s="235">
        <f>AR47+'Charges variables'!AS30-'Charges variables'!AS16</f>
        <v>0</v>
      </c>
      <c r="AT47" s="235">
        <f>AS47+'Charges variables'!AT30-'Charges variables'!AT16</f>
        <v>0</v>
      </c>
      <c r="AU47" s="235">
        <f>AT47+'Charges variables'!AU30-'Charges variables'!AU16</f>
        <v>0</v>
      </c>
      <c r="AV47" s="235">
        <f>AU47+'Charges variables'!AV30-'Charges variables'!AV16</f>
        <v>0</v>
      </c>
      <c r="AW47" s="235">
        <f>AV47+'Charges variables'!AW30-'Charges variables'!AW16</f>
        <v>0</v>
      </c>
      <c r="AX47" s="235">
        <f>AW47+'Charges variables'!AX30-'Charges variables'!AX16</f>
        <v>0</v>
      </c>
      <c r="AY47" s="235">
        <f>AX47+'Charges variables'!AY30-'Charges variables'!AY16</f>
        <v>0</v>
      </c>
      <c r="AZ47" s="235">
        <f>AY47+'Charges variables'!AZ30-'Charges variables'!AZ16</f>
        <v>0</v>
      </c>
      <c r="BA47" s="235">
        <f>AZ47+'Charges variables'!BA30-'Charges variables'!BA16</f>
        <v>0</v>
      </c>
      <c r="BB47" s="235">
        <f>BA47+'Charges variables'!BB30-'Charges variables'!BB16</f>
        <v>0</v>
      </c>
      <c r="BC47" s="235">
        <f>BB47+'Charges variables'!BC30-'Charges variables'!BC16</f>
        <v>0</v>
      </c>
      <c r="BD47" s="235">
        <f>BC47+'Charges variables'!BD30-'Charges variables'!BD16</f>
        <v>0</v>
      </c>
      <c r="BE47" s="235">
        <f>BD47+'Charges variables'!BE30-'Charges variables'!BE16</f>
        <v>0</v>
      </c>
      <c r="BF47" s="235">
        <f>BE47+'Charges variables'!BF30-'Charges variables'!BF16</f>
        <v>0</v>
      </c>
      <c r="BG47" s="235">
        <f>BF47+'Charges variables'!BG30-'Charges variables'!BG16</f>
        <v>0</v>
      </c>
      <c r="BH47" s="235">
        <f>BG47+'Charges variables'!BH30-'Charges variables'!BH16</f>
        <v>0</v>
      </c>
      <c r="BI47" s="235">
        <f>BH47+'Charges variables'!BI30-'Charges variables'!BI16</f>
        <v>0</v>
      </c>
      <c r="BJ47" s="235">
        <f>BI47+'Charges variables'!BJ30-'Charges variables'!BJ16</f>
        <v>0</v>
      </c>
      <c r="BK47" s="235">
        <f>BJ47+'Charges variables'!BK30-'Charges variables'!BK16</f>
        <v>0</v>
      </c>
      <c r="BL47" s="96"/>
    </row>
    <row r="48" spans="2:64">
      <c r="B48" s="90"/>
      <c r="C48" s="149"/>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6"/>
    </row>
    <row r="49" spans="2:64">
      <c r="B49" s="90"/>
      <c r="C49" s="58" t="s">
        <v>19</v>
      </c>
      <c r="D49" s="19">
        <f>SUM(D40:D47)</f>
        <v>0</v>
      </c>
      <c r="E49" s="19">
        <f t="shared" ref="E49:BK49" si="7">SUM(E40:E47)</f>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c r="O49" s="19">
        <f t="shared" si="7"/>
        <v>0</v>
      </c>
      <c r="P49" s="19">
        <f t="shared" si="7"/>
        <v>0</v>
      </c>
      <c r="Q49" s="19">
        <f t="shared" si="7"/>
        <v>0</v>
      </c>
      <c r="R49" s="19">
        <f t="shared" si="7"/>
        <v>0</v>
      </c>
      <c r="S49" s="19">
        <f t="shared" si="7"/>
        <v>0</v>
      </c>
      <c r="T49" s="19">
        <f t="shared" si="7"/>
        <v>0</v>
      </c>
      <c r="U49" s="19">
        <f t="shared" si="7"/>
        <v>0</v>
      </c>
      <c r="V49" s="19">
        <f t="shared" si="7"/>
        <v>0</v>
      </c>
      <c r="W49" s="19">
        <f t="shared" si="7"/>
        <v>0</v>
      </c>
      <c r="X49" s="19">
        <f t="shared" si="7"/>
        <v>0</v>
      </c>
      <c r="Y49" s="19">
        <f t="shared" si="7"/>
        <v>0</v>
      </c>
      <c r="Z49" s="19">
        <f t="shared" si="7"/>
        <v>0</v>
      </c>
      <c r="AA49" s="19">
        <f t="shared" si="7"/>
        <v>0</v>
      </c>
      <c r="AB49" s="19">
        <f t="shared" si="7"/>
        <v>0</v>
      </c>
      <c r="AC49" s="19">
        <f t="shared" si="7"/>
        <v>0</v>
      </c>
      <c r="AD49" s="19">
        <f t="shared" si="7"/>
        <v>0</v>
      </c>
      <c r="AE49" s="19">
        <f t="shared" si="7"/>
        <v>0</v>
      </c>
      <c r="AF49" s="19">
        <f t="shared" si="7"/>
        <v>0</v>
      </c>
      <c r="AG49" s="19">
        <f t="shared" si="7"/>
        <v>0</v>
      </c>
      <c r="AH49" s="19">
        <f t="shared" si="7"/>
        <v>0</v>
      </c>
      <c r="AI49" s="19">
        <f t="shared" si="7"/>
        <v>0</v>
      </c>
      <c r="AJ49" s="19">
        <f t="shared" si="7"/>
        <v>0</v>
      </c>
      <c r="AK49" s="19">
        <f t="shared" si="7"/>
        <v>0</v>
      </c>
      <c r="AL49" s="19">
        <f t="shared" si="7"/>
        <v>0</v>
      </c>
      <c r="AM49" s="19">
        <f t="shared" si="7"/>
        <v>0</v>
      </c>
      <c r="AN49" s="19">
        <f t="shared" si="7"/>
        <v>0</v>
      </c>
      <c r="AO49" s="19">
        <f t="shared" si="7"/>
        <v>0</v>
      </c>
      <c r="AP49" s="19">
        <f t="shared" si="7"/>
        <v>0</v>
      </c>
      <c r="AQ49" s="19">
        <f t="shared" si="7"/>
        <v>0</v>
      </c>
      <c r="AR49" s="19">
        <f t="shared" si="7"/>
        <v>0</v>
      </c>
      <c r="AS49" s="19">
        <f t="shared" si="7"/>
        <v>0</v>
      </c>
      <c r="AT49" s="19">
        <f t="shared" si="7"/>
        <v>0</v>
      </c>
      <c r="AU49" s="19">
        <f t="shared" si="7"/>
        <v>0</v>
      </c>
      <c r="AV49" s="19">
        <f t="shared" si="7"/>
        <v>0</v>
      </c>
      <c r="AW49" s="19">
        <f t="shared" si="7"/>
        <v>0</v>
      </c>
      <c r="AX49" s="19">
        <f t="shared" si="7"/>
        <v>0</v>
      </c>
      <c r="AY49" s="19">
        <f t="shared" si="7"/>
        <v>0</v>
      </c>
      <c r="AZ49" s="19">
        <f t="shared" si="7"/>
        <v>0</v>
      </c>
      <c r="BA49" s="19">
        <f t="shared" si="7"/>
        <v>0</v>
      </c>
      <c r="BB49" s="19">
        <f t="shared" si="7"/>
        <v>0</v>
      </c>
      <c r="BC49" s="19">
        <f t="shared" si="7"/>
        <v>0</v>
      </c>
      <c r="BD49" s="19">
        <f t="shared" si="7"/>
        <v>0</v>
      </c>
      <c r="BE49" s="19">
        <f t="shared" si="7"/>
        <v>0</v>
      </c>
      <c r="BF49" s="19">
        <f t="shared" si="7"/>
        <v>0</v>
      </c>
      <c r="BG49" s="19">
        <f t="shared" si="7"/>
        <v>0</v>
      </c>
      <c r="BH49" s="19">
        <f t="shared" si="7"/>
        <v>0</v>
      </c>
      <c r="BI49" s="19">
        <f t="shared" si="7"/>
        <v>0</v>
      </c>
      <c r="BJ49" s="19">
        <f t="shared" si="7"/>
        <v>0</v>
      </c>
      <c r="BK49" s="19">
        <f t="shared" si="7"/>
        <v>0</v>
      </c>
      <c r="BL49" s="96"/>
    </row>
    <row r="50" spans="2:64" ht="15.75" thickBot="1">
      <c r="B50" s="91"/>
      <c r="C50" s="164"/>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3"/>
    </row>
  </sheetData>
  <sheetProtection sheet="1" objects="1" scenarios="1"/>
  <mergeCells count="21">
    <mergeCell ref="AZ19:BK19"/>
    <mergeCell ref="AZ38:BK38"/>
    <mergeCell ref="AZ23:BK23"/>
    <mergeCell ref="AB38:AM38"/>
    <mergeCell ref="AN38:AY38"/>
    <mergeCell ref="D38:O38"/>
    <mergeCell ref="P38:AA38"/>
    <mergeCell ref="AB19:AM19"/>
    <mergeCell ref="AN19:AY19"/>
    <mergeCell ref="P19:AA19"/>
    <mergeCell ref="D23:O23"/>
    <mergeCell ref="C5:O5"/>
    <mergeCell ref="AB23:AM23"/>
    <mergeCell ref="AN23:AY23"/>
    <mergeCell ref="D19:O19"/>
    <mergeCell ref="P23:AA23"/>
    <mergeCell ref="AZ7:BK7"/>
    <mergeCell ref="D7:O7"/>
    <mergeCell ref="P7:AA7"/>
    <mergeCell ref="AB7:AM7"/>
    <mergeCell ref="AN7:AY7"/>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sheetPr codeName="Feuil18">
    <tabColor theme="3" tint="0.39997558519241921"/>
  </sheetPr>
  <dimension ref="A1:N17"/>
  <sheetViews>
    <sheetView showGridLines="0" showRowColHeaders="0" zoomScale="85" zoomScaleNormal="85" workbookViewId="0">
      <selection activeCell="C3" sqref="C3:D3"/>
    </sheetView>
  </sheetViews>
  <sheetFormatPr baseColWidth="10" defaultRowHeight="15"/>
  <cols>
    <col min="1" max="1" width="3.7109375" style="54" customWidth="1"/>
    <col min="2" max="2" width="4" style="54" customWidth="1"/>
    <col min="3" max="3" width="39.5703125" style="54" customWidth="1"/>
    <col min="4" max="8" width="18.7109375" style="54" customWidth="1"/>
    <col min="9" max="9" width="3.5703125" customWidth="1"/>
    <col min="14" max="15" width="3.140625" customWidth="1"/>
  </cols>
  <sheetData>
    <row r="1" spans="2:14" s="54" customFormat="1" ht="15.75" thickBot="1"/>
    <row r="2" spans="2:14">
      <c r="B2" s="87"/>
      <c r="C2" s="88"/>
      <c r="D2" s="88"/>
      <c r="E2" s="88"/>
      <c r="F2" s="88"/>
      <c r="G2" s="88"/>
      <c r="H2" s="88"/>
      <c r="I2" s="88"/>
      <c r="J2" s="88"/>
      <c r="K2" s="88"/>
      <c r="L2" s="88"/>
      <c r="M2" s="88"/>
      <c r="N2" s="89"/>
    </row>
    <row r="3" spans="2:14">
      <c r="B3" s="90"/>
      <c r="C3" s="271" t="s">
        <v>123</v>
      </c>
      <c r="D3" s="273"/>
      <c r="E3" s="95"/>
      <c r="F3" s="95"/>
      <c r="G3" s="95"/>
      <c r="H3" s="95"/>
      <c r="I3" s="94"/>
      <c r="J3" s="94"/>
      <c r="K3" s="94"/>
      <c r="L3" s="94"/>
      <c r="M3" s="94"/>
      <c r="N3" s="96"/>
    </row>
    <row r="4" spans="2:14">
      <c r="B4" s="90"/>
      <c r="C4" s="94"/>
      <c r="D4" s="94"/>
      <c r="E4" s="94"/>
      <c r="F4" s="94"/>
      <c r="G4" s="94"/>
      <c r="H4" s="94"/>
      <c r="I4" s="94"/>
      <c r="J4" s="94"/>
      <c r="K4" s="94"/>
      <c r="L4" s="94"/>
      <c r="M4" s="94"/>
      <c r="N4" s="96"/>
    </row>
    <row r="5" spans="2:14">
      <c r="B5" s="90"/>
      <c r="C5" s="401" t="s">
        <v>109</v>
      </c>
      <c r="D5" s="402"/>
      <c r="E5" s="402"/>
      <c r="F5" s="402"/>
      <c r="G5" s="402"/>
      <c r="H5" s="403"/>
      <c r="I5" s="94"/>
      <c r="J5" s="277" t="s">
        <v>182</v>
      </c>
      <c r="K5" s="407"/>
      <c r="L5" s="407"/>
      <c r="M5" s="408"/>
      <c r="N5" s="96"/>
    </row>
    <row r="6" spans="2:14">
      <c r="B6" s="90"/>
      <c r="C6" s="94"/>
      <c r="D6" s="94"/>
      <c r="E6" s="94"/>
      <c r="F6" s="94"/>
      <c r="G6" s="94"/>
      <c r="H6" s="94"/>
      <c r="I6" s="94"/>
      <c r="J6" s="409"/>
      <c r="K6" s="410"/>
      <c r="L6" s="410"/>
      <c r="M6" s="411"/>
      <c r="N6" s="96"/>
    </row>
    <row r="7" spans="2:14">
      <c r="B7" s="90"/>
      <c r="C7" s="94"/>
      <c r="D7" s="74" t="s">
        <v>16</v>
      </c>
      <c r="E7" s="74" t="s">
        <v>17</v>
      </c>
      <c r="F7" s="74" t="s">
        <v>18</v>
      </c>
      <c r="G7" s="74" t="s">
        <v>25</v>
      </c>
      <c r="H7" s="74" t="s">
        <v>26</v>
      </c>
      <c r="I7" s="94"/>
      <c r="J7" s="409"/>
      <c r="K7" s="410"/>
      <c r="L7" s="410"/>
      <c r="M7" s="411"/>
      <c r="N7" s="96"/>
    </row>
    <row r="8" spans="2:14">
      <c r="B8" s="90"/>
      <c r="C8" s="31" t="s">
        <v>124</v>
      </c>
      <c r="D8" s="244">
        <f>0.68%*Personnel!Q30</f>
        <v>0</v>
      </c>
      <c r="E8" s="244">
        <f>0.68%*Personnel!AD30</f>
        <v>0</v>
      </c>
      <c r="F8" s="244">
        <f>0.68%*Personnel!AG30</f>
        <v>0</v>
      </c>
      <c r="G8" s="244">
        <f>0.68%*Personnel!AJ30</f>
        <v>0</v>
      </c>
      <c r="H8" s="244">
        <f>0.68%*Personnel!AM30</f>
        <v>0</v>
      </c>
      <c r="I8" s="94"/>
      <c r="J8" s="409"/>
      <c r="K8" s="410"/>
      <c r="L8" s="410"/>
      <c r="M8" s="411"/>
      <c r="N8" s="96"/>
    </row>
    <row r="9" spans="2:14">
      <c r="B9" s="90"/>
      <c r="C9" s="31" t="s">
        <v>125</v>
      </c>
      <c r="D9" s="244">
        <f>IF('Personnel - Calculs auto'!D6&lt;10,0.55%,IF('Personnel - Calculs auto'!D6&lt;20,1.05%,1.6%))*Personnel!Q30</f>
        <v>0</v>
      </c>
      <c r="E9" s="244">
        <f>IF('Personnel - Calculs auto'!E6&lt;10,0.55%,IF('Personnel - Calculs auto'!E6&lt;20,1.05%,1.6%))*Personnel!AD30</f>
        <v>0</v>
      </c>
      <c r="F9" s="244">
        <f>IF('Personnel - Calculs auto'!F6&lt;10,0.55%,IF('Personnel - Calculs auto'!F6&lt;20,1.05%,1.6%))*Personnel!AG30</f>
        <v>0</v>
      </c>
      <c r="G9" s="244">
        <f>IF('Personnel - Calculs auto'!G6&lt;10,0.55%,IF('Personnel - Calculs auto'!G6&lt;20,1.05%,1.6%))*Personnel!AJ30</f>
        <v>0</v>
      </c>
      <c r="H9" s="244">
        <f>IF('Personnel - Calculs auto'!H6&lt;10,0.55%,IF('Personnel - Calculs auto'!H6&lt;20,1.05%,1.6%))*Personnel!AM30</f>
        <v>0</v>
      </c>
      <c r="I9" s="94"/>
      <c r="J9" s="409"/>
      <c r="K9" s="410"/>
      <c r="L9" s="410"/>
      <c r="M9" s="411"/>
      <c r="N9" s="96"/>
    </row>
    <row r="10" spans="2:14">
      <c r="B10" s="90"/>
      <c r="C10" s="31" t="s">
        <v>126</v>
      </c>
      <c r="D10" s="244">
        <f>IF('Personnel - Calculs auto'!D6&lt;20,0,0.45%)*Personnel!Q30</f>
        <v>0</v>
      </c>
      <c r="E10" s="244">
        <f>IF('Personnel - Calculs auto'!E6&lt;20,0,0.45%)*Personnel!AD30</f>
        <v>0</v>
      </c>
      <c r="F10" s="244">
        <f>IF('Personnel - Calculs auto'!F6&lt;20,0,0.45%)*Personnel!AG30</f>
        <v>0</v>
      </c>
      <c r="G10" s="244">
        <f>IF('Personnel - Calculs auto'!G6&lt;20,0,0.45%)*Personnel!AJ30</f>
        <v>0</v>
      </c>
      <c r="H10" s="244">
        <f>IF('Personnel - Calculs auto'!H6&lt;20,0,0.45%)*Personnel!AM30</f>
        <v>0</v>
      </c>
      <c r="I10" s="94"/>
      <c r="J10" s="409"/>
      <c r="K10" s="410"/>
      <c r="L10" s="410"/>
      <c r="M10" s="411"/>
      <c r="N10" s="96"/>
    </row>
    <row r="11" spans="2:14" ht="30">
      <c r="B11" s="90"/>
      <c r="C11" s="31" t="s">
        <v>127</v>
      </c>
      <c r="D11" s="244">
        <f>IF('Comptes de résultats'!D8&lt;760000,0,0.16%*'Comptes de résultats'!D8)</f>
        <v>0</v>
      </c>
      <c r="E11" s="244">
        <f>IF('Comptes de résultats'!E8&lt;760000,0,0.16%*'Comptes de résultats'!E8)</f>
        <v>0</v>
      </c>
      <c r="F11" s="244">
        <f>IF('Comptes de résultats'!F8&lt;760000,0,0.16%*'Comptes de résultats'!F8)</f>
        <v>0</v>
      </c>
      <c r="G11" s="244">
        <f>IF('Comptes de résultats'!G8&lt;760000,0,0.16%*'Comptes de résultats'!G8)</f>
        <v>0</v>
      </c>
      <c r="H11" s="244">
        <f>IF('Comptes de résultats'!H8&lt;760000,0,0.16%*'Comptes de résultats'!H8)</f>
        <v>0</v>
      </c>
      <c r="I11" s="94"/>
      <c r="J11" s="409"/>
      <c r="K11" s="410"/>
      <c r="L11" s="410"/>
      <c r="M11" s="411"/>
      <c r="N11" s="96"/>
    </row>
    <row r="12" spans="2:14" ht="30">
      <c r="B12" s="90"/>
      <c r="C12" s="31" t="s">
        <v>128</v>
      </c>
      <c r="D12" s="244">
        <f>200+('Charges externes'!D12*27.26%/10)</f>
        <v>240.89</v>
      </c>
      <c r="E12" s="244">
        <f>200+('Charges externes'!E12*27.26%/10)</f>
        <v>240.89</v>
      </c>
      <c r="F12" s="244">
        <f>200+('Charges externes'!F12*27.26%/10)</f>
        <v>240.89</v>
      </c>
      <c r="G12" s="244">
        <f>200+('Charges externes'!G12*27.26%/10)</f>
        <v>240.89</v>
      </c>
      <c r="H12" s="244">
        <f>200+('Charges externes'!H12*27.26%/10)</f>
        <v>240.89</v>
      </c>
      <c r="I12" s="94"/>
      <c r="J12" s="409"/>
      <c r="K12" s="410"/>
      <c r="L12" s="410"/>
      <c r="M12" s="411"/>
      <c r="N12" s="96"/>
    </row>
    <row r="13" spans="2:14" ht="45">
      <c r="B13" s="90"/>
      <c r="C13" s="31" t="s">
        <v>129</v>
      </c>
      <c r="D13" s="244">
        <f>IF('Comptes de résultats'!D8&lt;500000,0,IF('Comptes de résultats'!D8&lt;3000000,0.5%,IF('Comptes de résultats'!D8&lt;10000000,1.4%,1.5%)))*'Comptes de résultats'!D15</f>
        <v>0</v>
      </c>
      <c r="E13" s="244">
        <f>IF('Comptes de résultats'!E8&lt;500000,0,IF('Comptes de résultats'!E8&lt;3000000,0.5%,IF('Comptes de résultats'!E8&lt;10000000,1.4%,1.5%)))*'Comptes de résultats'!E15</f>
        <v>0</v>
      </c>
      <c r="F13" s="244">
        <f>IF('Comptes de résultats'!F8&lt;500000,0,IF('Comptes de résultats'!F8&lt;3000000,0.5%,IF('Comptes de résultats'!F8&lt;10000000,1.4%,1.5%)))*'Comptes de résultats'!F15</f>
        <v>0</v>
      </c>
      <c r="G13" s="244">
        <f>IF('Comptes de résultats'!G8&lt;500000,0,IF('Comptes de résultats'!G8&lt;3000000,0.5%,IF('Comptes de résultats'!G8&lt;10000000,1.4%,1.5%)))*'Comptes de résultats'!G15</f>
        <v>0</v>
      </c>
      <c r="H13" s="244">
        <f>IF('Comptes de résultats'!H8&lt;500000,0,IF('Comptes de résultats'!H8&lt;3000000,0.5%,IF('Comptes de résultats'!H8&lt;10000000,1.4%,1.5%)))*'Comptes de résultats'!H15</f>
        <v>0</v>
      </c>
      <c r="I13" s="94"/>
      <c r="J13" s="409"/>
      <c r="K13" s="410"/>
      <c r="L13" s="410"/>
      <c r="M13" s="411"/>
      <c r="N13" s="96"/>
    </row>
    <row r="14" spans="2:14">
      <c r="B14" s="90"/>
      <c r="C14" s="66" t="s">
        <v>19</v>
      </c>
      <c r="D14" s="19">
        <f>SUM(D8:D13)</f>
        <v>240.89</v>
      </c>
      <c r="E14" s="19">
        <f t="shared" ref="E14:H14" si="0">SUM(E8:E13)</f>
        <v>240.89</v>
      </c>
      <c r="F14" s="19">
        <f t="shared" si="0"/>
        <v>240.89</v>
      </c>
      <c r="G14" s="19">
        <f t="shared" si="0"/>
        <v>240.89</v>
      </c>
      <c r="H14" s="19">
        <f t="shared" si="0"/>
        <v>240.89</v>
      </c>
      <c r="I14" s="94"/>
      <c r="J14" s="412"/>
      <c r="K14" s="413"/>
      <c r="L14" s="413"/>
      <c r="M14" s="414"/>
      <c r="N14" s="96"/>
    </row>
    <row r="15" spans="2:14" ht="15.75" thickBot="1">
      <c r="B15" s="91"/>
      <c r="C15" s="161"/>
      <c r="D15" s="162"/>
      <c r="E15" s="162"/>
      <c r="F15" s="162"/>
      <c r="G15" s="162"/>
      <c r="H15" s="162"/>
      <c r="I15" s="92"/>
      <c r="J15" s="92"/>
      <c r="K15" s="92"/>
      <c r="L15" s="92"/>
      <c r="M15" s="92"/>
      <c r="N15" s="93"/>
    </row>
    <row r="17" spans="3:8">
      <c r="C17" s="415"/>
      <c r="D17" s="415"/>
      <c r="E17" s="415"/>
      <c r="F17" s="415"/>
      <c r="G17" s="415"/>
      <c r="H17" s="415"/>
    </row>
  </sheetData>
  <sheetProtection sheet="1" objects="1" scenarios="1"/>
  <mergeCells count="4">
    <mergeCell ref="J5:M14"/>
    <mergeCell ref="C17:H17"/>
    <mergeCell ref="C3:D3"/>
    <mergeCell ref="C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Feuil17"/>
  <dimension ref="A1:I66"/>
  <sheetViews>
    <sheetView showGridLines="0" showRowColHeaders="0" zoomScale="76" zoomScaleNormal="76" workbookViewId="0">
      <selection activeCell="C3" sqref="C3:H3"/>
    </sheetView>
  </sheetViews>
  <sheetFormatPr baseColWidth="10" defaultRowHeight="15"/>
  <cols>
    <col min="1" max="1" width="3.42578125" style="54" customWidth="1"/>
    <col min="2" max="2" width="3.5703125" style="54" customWidth="1"/>
    <col min="3" max="3" width="41.140625" style="54" customWidth="1"/>
    <col min="4" max="4" width="3.28515625" style="54" customWidth="1"/>
    <col min="5" max="8" width="29.85546875" style="54" customWidth="1"/>
    <col min="9" max="9" width="3.5703125" style="54" customWidth="1"/>
  </cols>
  <sheetData>
    <row r="1" spans="2:9" ht="15.75" thickBot="1"/>
    <row r="2" spans="2:9">
      <c r="B2" s="87"/>
      <c r="C2" s="88"/>
      <c r="D2" s="88"/>
      <c r="E2" s="88"/>
      <c r="F2" s="88"/>
      <c r="G2" s="88"/>
      <c r="H2" s="88"/>
      <c r="I2" s="89"/>
    </row>
    <row r="3" spans="2:9" ht="18.75">
      <c r="B3" s="90"/>
      <c r="C3" s="287" t="s">
        <v>173</v>
      </c>
      <c r="D3" s="288"/>
      <c r="E3" s="288"/>
      <c r="F3" s="288"/>
      <c r="G3" s="288"/>
      <c r="H3" s="289"/>
      <c r="I3" s="96"/>
    </row>
    <row r="4" spans="2:9">
      <c r="B4" s="90"/>
      <c r="C4" s="94"/>
      <c r="D4" s="94"/>
      <c r="E4" s="94"/>
      <c r="F4" s="94"/>
      <c r="G4" s="94"/>
      <c r="H4" s="94"/>
      <c r="I4" s="96"/>
    </row>
    <row r="5" spans="2:9" ht="15.75">
      <c r="B5" s="90"/>
      <c r="C5" s="187" t="s">
        <v>171</v>
      </c>
      <c r="D5" s="94"/>
      <c r="E5" s="218" t="s">
        <v>170</v>
      </c>
      <c r="F5" s="219" t="s">
        <v>166</v>
      </c>
      <c r="G5" s="94"/>
      <c r="H5" s="94"/>
      <c r="I5" s="96"/>
    </row>
    <row r="6" spans="2:9">
      <c r="B6" s="90"/>
      <c r="C6" s="94"/>
      <c r="D6" s="94"/>
      <c r="E6" s="94"/>
      <c r="F6" s="94"/>
      <c r="G6" s="94"/>
      <c r="H6" s="94"/>
      <c r="I6" s="96"/>
    </row>
    <row r="7" spans="2:9" ht="15.75">
      <c r="B7" s="90"/>
      <c r="C7" s="187" t="s">
        <v>172</v>
      </c>
      <c r="D7" s="209"/>
      <c r="E7" s="74" t="s">
        <v>169</v>
      </c>
      <c r="F7" s="216" t="s">
        <v>167</v>
      </c>
      <c r="G7" s="195" t="s">
        <v>185</v>
      </c>
      <c r="H7" s="217" t="s">
        <v>168</v>
      </c>
      <c r="I7" s="96"/>
    </row>
    <row r="8" spans="2:9">
      <c r="B8" s="90"/>
      <c r="C8" s="94"/>
      <c r="D8" s="94"/>
      <c r="E8" s="94"/>
      <c r="F8" s="94"/>
      <c r="G8" s="94"/>
      <c r="H8" s="94"/>
      <c r="I8" s="96"/>
    </row>
    <row r="9" spans="2:9" ht="15" customHeight="1">
      <c r="B9" s="90"/>
      <c r="C9" s="290" t="s">
        <v>213</v>
      </c>
      <c r="D9" s="291"/>
      <c r="E9" s="291"/>
      <c r="F9" s="291"/>
      <c r="G9" s="291"/>
      <c r="H9" s="292"/>
      <c r="I9" s="96"/>
    </row>
    <row r="10" spans="2:9">
      <c r="B10" s="90"/>
      <c r="C10" s="293"/>
      <c r="D10" s="294"/>
      <c r="E10" s="294"/>
      <c r="F10" s="294"/>
      <c r="G10" s="294"/>
      <c r="H10" s="295"/>
      <c r="I10" s="96"/>
    </row>
    <row r="11" spans="2:9">
      <c r="B11" s="90"/>
      <c r="C11" s="293"/>
      <c r="D11" s="294"/>
      <c r="E11" s="294"/>
      <c r="F11" s="294"/>
      <c r="G11" s="294"/>
      <c r="H11" s="295"/>
      <c r="I11" s="96"/>
    </row>
    <row r="12" spans="2:9">
      <c r="B12" s="90"/>
      <c r="C12" s="293"/>
      <c r="D12" s="294"/>
      <c r="E12" s="294"/>
      <c r="F12" s="294"/>
      <c r="G12" s="294"/>
      <c r="H12" s="295"/>
      <c r="I12" s="96"/>
    </row>
    <row r="13" spans="2:9">
      <c r="B13" s="90"/>
      <c r="C13" s="293"/>
      <c r="D13" s="294"/>
      <c r="E13" s="294"/>
      <c r="F13" s="294"/>
      <c r="G13" s="294"/>
      <c r="H13" s="295"/>
      <c r="I13" s="96"/>
    </row>
    <row r="14" spans="2:9">
      <c r="B14" s="90"/>
      <c r="C14" s="293"/>
      <c r="D14" s="294"/>
      <c r="E14" s="294"/>
      <c r="F14" s="294"/>
      <c r="G14" s="294"/>
      <c r="H14" s="295"/>
      <c r="I14" s="96"/>
    </row>
    <row r="15" spans="2:9">
      <c r="B15" s="90"/>
      <c r="C15" s="293"/>
      <c r="D15" s="294"/>
      <c r="E15" s="294"/>
      <c r="F15" s="294"/>
      <c r="G15" s="294"/>
      <c r="H15" s="295"/>
      <c r="I15" s="96"/>
    </row>
    <row r="16" spans="2:9">
      <c r="B16" s="90"/>
      <c r="C16" s="293"/>
      <c r="D16" s="294"/>
      <c r="E16" s="294"/>
      <c r="F16" s="294"/>
      <c r="G16" s="294"/>
      <c r="H16" s="295"/>
      <c r="I16" s="96"/>
    </row>
    <row r="17" spans="2:9">
      <c r="B17" s="90"/>
      <c r="C17" s="293"/>
      <c r="D17" s="294"/>
      <c r="E17" s="294"/>
      <c r="F17" s="294"/>
      <c r="G17" s="294"/>
      <c r="H17" s="295"/>
      <c r="I17" s="96"/>
    </row>
    <row r="18" spans="2:9">
      <c r="B18" s="90"/>
      <c r="C18" s="293"/>
      <c r="D18" s="294"/>
      <c r="E18" s="294"/>
      <c r="F18" s="294"/>
      <c r="G18" s="294"/>
      <c r="H18" s="295"/>
      <c r="I18" s="96"/>
    </row>
    <row r="19" spans="2:9">
      <c r="B19" s="90"/>
      <c r="C19" s="293"/>
      <c r="D19" s="294"/>
      <c r="E19" s="294"/>
      <c r="F19" s="294"/>
      <c r="G19" s="294"/>
      <c r="H19" s="295"/>
      <c r="I19" s="96"/>
    </row>
    <row r="20" spans="2:9" s="54" customFormat="1">
      <c r="B20" s="90"/>
      <c r="C20" s="293"/>
      <c r="D20" s="294"/>
      <c r="E20" s="294"/>
      <c r="F20" s="294"/>
      <c r="G20" s="294"/>
      <c r="H20" s="295"/>
      <c r="I20" s="96"/>
    </row>
    <row r="21" spans="2:9" ht="16.5" customHeight="1">
      <c r="B21" s="90"/>
      <c r="C21" s="293"/>
      <c r="D21" s="294"/>
      <c r="E21" s="294"/>
      <c r="F21" s="294"/>
      <c r="G21" s="294"/>
      <c r="H21" s="295"/>
      <c r="I21" s="96"/>
    </row>
    <row r="22" spans="2:9" s="54" customFormat="1" ht="16.5" customHeight="1">
      <c r="B22" s="90"/>
      <c r="C22" s="293"/>
      <c r="D22" s="294"/>
      <c r="E22" s="294"/>
      <c r="F22" s="294"/>
      <c r="G22" s="294"/>
      <c r="H22" s="295"/>
      <c r="I22" s="96"/>
    </row>
    <row r="23" spans="2:9" s="54" customFormat="1" ht="16.5" customHeight="1">
      <c r="B23" s="90"/>
      <c r="C23" s="293"/>
      <c r="D23" s="294"/>
      <c r="E23" s="294"/>
      <c r="F23" s="294"/>
      <c r="G23" s="294"/>
      <c r="H23" s="295"/>
      <c r="I23" s="96"/>
    </row>
    <row r="24" spans="2:9" s="54" customFormat="1" ht="16.5" customHeight="1">
      <c r="B24" s="90"/>
      <c r="C24" s="293"/>
      <c r="D24" s="294"/>
      <c r="E24" s="294"/>
      <c r="F24" s="294"/>
      <c r="G24" s="294"/>
      <c r="H24" s="295"/>
      <c r="I24" s="96"/>
    </row>
    <row r="25" spans="2:9" s="54" customFormat="1" ht="16.5" customHeight="1">
      <c r="B25" s="90"/>
      <c r="C25" s="296"/>
      <c r="D25" s="297"/>
      <c r="E25" s="297"/>
      <c r="F25" s="297"/>
      <c r="G25" s="297"/>
      <c r="H25" s="298"/>
      <c r="I25" s="96"/>
    </row>
    <row r="26" spans="2:9">
      <c r="B26" s="90"/>
      <c r="C26" s="94"/>
      <c r="D26" s="94"/>
      <c r="E26" s="94"/>
      <c r="F26" s="94"/>
      <c r="G26" s="94"/>
      <c r="H26" s="94"/>
      <c r="I26" s="96"/>
    </row>
    <row r="27" spans="2:9">
      <c r="B27" s="90"/>
      <c r="C27" s="290" t="s">
        <v>196</v>
      </c>
      <c r="D27" s="291"/>
      <c r="E27" s="291"/>
      <c r="F27" s="291"/>
      <c r="G27" s="291"/>
      <c r="H27" s="292"/>
      <c r="I27" s="96"/>
    </row>
    <row r="28" spans="2:9">
      <c r="B28" s="90"/>
      <c r="C28" s="293"/>
      <c r="D28" s="294"/>
      <c r="E28" s="294"/>
      <c r="F28" s="294"/>
      <c r="G28" s="294"/>
      <c r="H28" s="295"/>
      <c r="I28" s="96"/>
    </row>
    <row r="29" spans="2:9">
      <c r="B29" s="90"/>
      <c r="C29" s="293"/>
      <c r="D29" s="294"/>
      <c r="E29" s="294"/>
      <c r="F29" s="294"/>
      <c r="G29" s="294"/>
      <c r="H29" s="295"/>
      <c r="I29" s="96"/>
    </row>
    <row r="30" spans="2:9">
      <c r="B30" s="90"/>
      <c r="C30" s="293"/>
      <c r="D30" s="294"/>
      <c r="E30" s="294"/>
      <c r="F30" s="294"/>
      <c r="G30" s="294"/>
      <c r="H30" s="295"/>
      <c r="I30" s="96"/>
    </row>
    <row r="31" spans="2:9">
      <c r="B31" s="90"/>
      <c r="C31" s="293"/>
      <c r="D31" s="294"/>
      <c r="E31" s="294"/>
      <c r="F31" s="294"/>
      <c r="G31" s="294"/>
      <c r="H31" s="295"/>
      <c r="I31" s="96"/>
    </row>
    <row r="32" spans="2:9" ht="15.75" customHeight="1">
      <c r="B32" s="90"/>
      <c r="C32" s="296"/>
      <c r="D32" s="297"/>
      <c r="E32" s="297"/>
      <c r="F32" s="297"/>
      <c r="G32" s="297"/>
      <c r="H32" s="298"/>
      <c r="I32" s="96"/>
    </row>
    <row r="33" spans="1:9">
      <c r="A33"/>
      <c r="B33" s="90"/>
      <c r="C33" s="94"/>
      <c r="D33" s="94"/>
      <c r="E33" s="94"/>
      <c r="F33" s="94"/>
      <c r="G33" s="94"/>
      <c r="H33" s="94"/>
      <c r="I33" s="96"/>
    </row>
    <row r="34" spans="1:9" ht="15" customHeight="1">
      <c r="A34"/>
      <c r="B34" s="90"/>
      <c r="C34" s="290" t="s">
        <v>242</v>
      </c>
      <c r="D34" s="291"/>
      <c r="E34" s="291"/>
      <c r="F34" s="291"/>
      <c r="G34" s="291"/>
      <c r="H34" s="292"/>
      <c r="I34" s="96"/>
    </row>
    <row r="35" spans="1:9">
      <c r="A35"/>
      <c r="B35" s="90"/>
      <c r="C35" s="293"/>
      <c r="D35" s="294"/>
      <c r="E35" s="294"/>
      <c r="F35" s="294"/>
      <c r="G35" s="294"/>
      <c r="H35" s="295"/>
      <c r="I35" s="96"/>
    </row>
    <row r="36" spans="1:9">
      <c r="A36"/>
      <c r="B36" s="90"/>
      <c r="C36" s="293"/>
      <c r="D36" s="294"/>
      <c r="E36" s="294"/>
      <c r="F36" s="294"/>
      <c r="G36" s="294"/>
      <c r="H36" s="295"/>
      <c r="I36" s="96"/>
    </row>
    <row r="37" spans="1:9">
      <c r="A37"/>
      <c r="B37" s="90"/>
      <c r="C37" s="293"/>
      <c r="D37" s="294"/>
      <c r="E37" s="294"/>
      <c r="F37" s="294"/>
      <c r="G37" s="294"/>
      <c r="H37" s="295"/>
      <c r="I37" s="96"/>
    </row>
    <row r="38" spans="1:9" s="54" customFormat="1">
      <c r="B38" s="90"/>
      <c r="C38" s="296"/>
      <c r="D38" s="297"/>
      <c r="E38" s="297"/>
      <c r="F38" s="297"/>
      <c r="G38" s="297"/>
      <c r="H38" s="298"/>
      <c r="I38" s="96"/>
    </row>
    <row r="39" spans="1:9">
      <c r="A39"/>
      <c r="B39" s="90"/>
      <c r="C39" s="94"/>
      <c r="D39" s="94"/>
      <c r="E39" s="94"/>
      <c r="F39" s="94"/>
      <c r="G39" s="94"/>
      <c r="H39" s="94"/>
      <c r="I39" s="96"/>
    </row>
    <row r="40" spans="1:9">
      <c r="A40"/>
      <c r="B40" s="90"/>
      <c r="C40" s="290" t="s">
        <v>228</v>
      </c>
      <c r="D40" s="291"/>
      <c r="E40" s="291"/>
      <c r="F40" s="291"/>
      <c r="G40" s="291"/>
      <c r="H40" s="292"/>
      <c r="I40" s="96"/>
    </row>
    <row r="41" spans="1:9">
      <c r="A41"/>
      <c r="B41" s="90"/>
      <c r="C41" s="293"/>
      <c r="D41" s="294"/>
      <c r="E41" s="294"/>
      <c r="F41" s="294"/>
      <c r="G41" s="294"/>
      <c r="H41" s="295"/>
      <c r="I41" s="96"/>
    </row>
    <row r="42" spans="1:9">
      <c r="A42"/>
      <c r="B42" s="90"/>
      <c r="C42" s="293"/>
      <c r="D42" s="294"/>
      <c r="E42" s="294"/>
      <c r="F42" s="294"/>
      <c r="G42" s="294"/>
      <c r="H42" s="295"/>
      <c r="I42" s="96"/>
    </row>
    <row r="43" spans="1:9">
      <c r="A43"/>
      <c r="B43" s="90"/>
      <c r="C43" s="296"/>
      <c r="D43" s="297"/>
      <c r="E43" s="297"/>
      <c r="F43" s="297"/>
      <c r="G43" s="297"/>
      <c r="H43" s="298"/>
      <c r="I43" s="96"/>
    </row>
    <row r="44" spans="1:9">
      <c r="A44"/>
      <c r="B44" s="90"/>
      <c r="C44" s="94"/>
      <c r="D44" s="94"/>
      <c r="E44" s="94"/>
      <c r="F44" s="94"/>
      <c r="G44" s="94"/>
      <c r="H44" s="94"/>
      <c r="I44" s="96"/>
    </row>
    <row r="45" spans="1:9">
      <c r="A45"/>
      <c r="B45" s="90"/>
      <c r="C45" s="290" t="s">
        <v>174</v>
      </c>
      <c r="D45" s="291"/>
      <c r="E45" s="291"/>
      <c r="F45" s="291"/>
      <c r="G45" s="291"/>
      <c r="H45" s="292"/>
      <c r="I45" s="96"/>
    </row>
    <row r="46" spans="1:9">
      <c r="A46"/>
      <c r="B46" s="90"/>
      <c r="C46" s="293"/>
      <c r="D46" s="294"/>
      <c r="E46" s="294"/>
      <c r="F46" s="294"/>
      <c r="G46" s="294"/>
      <c r="H46" s="295"/>
      <c r="I46" s="96"/>
    </row>
    <row r="47" spans="1:9">
      <c r="A47"/>
      <c r="B47" s="90"/>
      <c r="C47" s="293"/>
      <c r="D47" s="294"/>
      <c r="E47" s="294"/>
      <c r="F47" s="294"/>
      <c r="G47" s="294"/>
      <c r="H47" s="295"/>
      <c r="I47" s="96"/>
    </row>
    <row r="48" spans="1:9">
      <c r="A48"/>
      <c r="B48" s="90"/>
      <c r="C48" s="296"/>
      <c r="D48" s="297"/>
      <c r="E48" s="297"/>
      <c r="F48" s="297"/>
      <c r="G48" s="297"/>
      <c r="H48" s="298"/>
      <c r="I48" s="96"/>
    </row>
    <row r="49" spans="1:9">
      <c r="A49"/>
      <c r="B49" s="90"/>
      <c r="C49" s="94"/>
      <c r="D49" s="94"/>
      <c r="E49" s="94"/>
      <c r="F49" s="94"/>
      <c r="G49" s="94"/>
      <c r="H49" s="94"/>
      <c r="I49" s="96"/>
    </row>
    <row r="50" spans="1:9">
      <c r="A50"/>
      <c r="B50" s="90"/>
      <c r="C50" s="290" t="s">
        <v>175</v>
      </c>
      <c r="D50" s="291"/>
      <c r="E50" s="291"/>
      <c r="F50" s="291"/>
      <c r="G50" s="291"/>
      <c r="H50" s="292"/>
      <c r="I50" s="96"/>
    </row>
    <row r="51" spans="1:9">
      <c r="A51"/>
      <c r="B51" s="90"/>
      <c r="C51" s="293"/>
      <c r="D51" s="294"/>
      <c r="E51" s="294"/>
      <c r="F51" s="294"/>
      <c r="G51" s="294"/>
      <c r="H51" s="295"/>
      <c r="I51" s="96"/>
    </row>
    <row r="52" spans="1:9">
      <c r="A52"/>
      <c r="B52" s="90"/>
      <c r="C52" s="293"/>
      <c r="D52" s="294"/>
      <c r="E52" s="294"/>
      <c r="F52" s="294"/>
      <c r="G52" s="294"/>
      <c r="H52" s="295"/>
      <c r="I52" s="96"/>
    </row>
    <row r="53" spans="1:9">
      <c r="A53"/>
      <c r="B53" s="90"/>
      <c r="C53" s="296"/>
      <c r="D53" s="297"/>
      <c r="E53" s="297"/>
      <c r="F53" s="297"/>
      <c r="G53" s="297"/>
      <c r="H53" s="298"/>
      <c r="I53" s="96"/>
    </row>
    <row r="54" spans="1:9">
      <c r="A54"/>
      <c r="B54" s="90"/>
      <c r="C54" s="94"/>
      <c r="D54" s="94"/>
      <c r="E54" s="94"/>
      <c r="F54" s="94"/>
      <c r="G54" s="94"/>
      <c r="H54" s="94"/>
      <c r="I54" s="96"/>
    </row>
    <row r="55" spans="1:9">
      <c r="A55"/>
      <c r="B55" s="90"/>
      <c r="C55" s="290" t="s">
        <v>187</v>
      </c>
      <c r="D55" s="291"/>
      <c r="E55" s="291"/>
      <c r="F55" s="291"/>
      <c r="G55" s="291"/>
      <c r="H55" s="292"/>
      <c r="I55" s="96"/>
    </row>
    <row r="56" spans="1:9">
      <c r="A56"/>
      <c r="B56" s="90"/>
      <c r="C56" s="293"/>
      <c r="D56" s="294"/>
      <c r="E56" s="294"/>
      <c r="F56" s="294"/>
      <c r="G56" s="294"/>
      <c r="H56" s="295"/>
      <c r="I56" s="96"/>
    </row>
    <row r="57" spans="1:9">
      <c r="A57"/>
      <c r="B57" s="90"/>
      <c r="C57" s="296"/>
      <c r="D57" s="297"/>
      <c r="E57" s="297"/>
      <c r="F57" s="297"/>
      <c r="G57" s="297"/>
      <c r="H57" s="298"/>
      <c r="I57" s="96"/>
    </row>
    <row r="58" spans="1:9">
      <c r="A58"/>
      <c r="B58" s="90"/>
      <c r="C58" s="94"/>
      <c r="D58" s="94"/>
      <c r="E58" s="94"/>
      <c r="F58" s="94"/>
      <c r="G58" s="94"/>
      <c r="H58" s="94"/>
      <c r="I58" s="96"/>
    </row>
    <row r="59" spans="1:9">
      <c r="A59"/>
      <c r="B59" s="90"/>
      <c r="C59" s="290" t="s">
        <v>186</v>
      </c>
      <c r="D59" s="291"/>
      <c r="E59" s="291"/>
      <c r="F59" s="291"/>
      <c r="G59" s="291"/>
      <c r="H59" s="292"/>
      <c r="I59" s="96"/>
    </row>
    <row r="60" spans="1:9">
      <c r="A60"/>
      <c r="B60" s="90"/>
      <c r="C60" s="293"/>
      <c r="D60" s="294"/>
      <c r="E60" s="294"/>
      <c r="F60" s="294"/>
      <c r="G60" s="294"/>
      <c r="H60" s="295"/>
      <c r="I60" s="96"/>
    </row>
    <row r="61" spans="1:9">
      <c r="A61"/>
      <c r="B61" s="90"/>
      <c r="C61" s="293"/>
      <c r="D61" s="294"/>
      <c r="E61" s="294"/>
      <c r="F61" s="294"/>
      <c r="G61" s="294"/>
      <c r="H61" s="295"/>
      <c r="I61" s="96"/>
    </row>
    <row r="62" spans="1:9">
      <c r="A62"/>
      <c r="B62" s="90"/>
      <c r="C62" s="293"/>
      <c r="D62" s="294"/>
      <c r="E62" s="294"/>
      <c r="F62" s="294"/>
      <c r="G62" s="294"/>
      <c r="H62" s="295"/>
      <c r="I62" s="96"/>
    </row>
    <row r="63" spans="1:9">
      <c r="A63"/>
      <c r="B63" s="90"/>
      <c r="C63" s="293"/>
      <c r="D63" s="294"/>
      <c r="E63" s="294"/>
      <c r="F63" s="294"/>
      <c r="G63" s="294"/>
      <c r="H63" s="295"/>
      <c r="I63" s="96"/>
    </row>
    <row r="64" spans="1:9">
      <c r="A64"/>
      <c r="B64" s="90"/>
      <c r="C64" s="293"/>
      <c r="D64" s="294"/>
      <c r="E64" s="294"/>
      <c r="F64" s="294"/>
      <c r="G64" s="294"/>
      <c r="H64" s="295"/>
      <c r="I64" s="96"/>
    </row>
    <row r="65" spans="1:9">
      <c r="A65"/>
      <c r="B65" s="90"/>
      <c r="C65" s="296"/>
      <c r="D65" s="297"/>
      <c r="E65" s="297"/>
      <c r="F65" s="297"/>
      <c r="G65" s="297"/>
      <c r="H65" s="298"/>
      <c r="I65" s="96"/>
    </row>
    <row r="66" spans="1:9" ht="15.75" thickBot="1">
      <c r="A66"/>
      <c r="B66" s="91"/>
      <c r="C66" s="92"/>
      <c r="D66" s="92"/>
      <c r="E66" s="92"/>
      <c r="F66" s="92"/>
      <c r="G66" s="92"/>
      <c r="H66" s="92"/>
      <c r="I66" s="93"/>
    </row>
  </sheetData>
  <sheetProtection sheet="1" objects="1" scenarios="1"/>
  <mergeCells count="9">
    <mergeCell ref="C59:H65"/>
    <mergeCell ref="C3:H3"/>
    <mergeCell ref="C27:H32"/>
    <mergeCell ref="C40:H43"/>
    <mergeCell ref="C45:H48"/>
    <mergeCell ref="C50:H53"/>
    <mergeCell ref="C55:H57"/>
    <mergeCell ref="C9:H25"/>
    <mergeCell ref="C34:H38"/>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sheetPr codeName="Feuil1">
    <tabColor rgb="FF92D050"/>
  </sheetPr>
  <dimension ref="A1:BM92"/>
  <sheetViews>
    <sheetView showGridLines="0" showRowColHeaders="0" zoomScale="85" zoomScaleNormal="85" workbookViewId="0">
      <selection activeCell="C3" sqref="C3"/>
    </sheetView>
  </sheetViews>
  <sheetFormatPr baseColWidth="10" defaultRowHeight="15"/>
  <cols>
    <col min="1" max="1" width="3.140625" style="1" customWidth="1"/>
    <col min="2" max="2" width="3.5703125" style="1" customWidth="1"/>
    <col min="3" max="3" width="35.7109375" style="1" customWidth="1"/>
    <col min="4" max="5" width="17.140625" style="1" customWidth="1"/>
    <col min="6" max="9" width="16.140625" style="1" customWidth="1"/>
    <col min="10" max="10" width="16" style="1" customWidth="1"/>
    <col min="11" max="11" width="15.28515625" style="1" customWidth="1"/>
    <col min="12" max="12" width="3.42578125" style="1" customWidth="1"/>
    <col min="13" max="16384" width="11.42578125" style="1"/>
  </cols>
  <sheetData>
    <row r="1" spans="2:12" ht="15.75" thickBot="1"/>
    <row r="2" spans="2:12">
      <c r="B2" s="97"/>
      <c r="C2" s="98"/>
      <c r="D2" s="98"/>
      <c r="E2" s="98"/>
      <c r="F2" s="98"/>
      <c r="G2" s="98"/>
      <c r="H2" s="98"/>
      <c r="I2" s="98"/>
      <c r="J2" s="98"/>
      <c r="K2" s="98"/>
      <c r="L2" s="99"/>
    </row>
    <row r="3" spans="2:12">
      <c r="B3" s="100"/>
      <c r="C3" s="74" t="s">
        <v>145</v>
      </c>
      <c r="D3" s="115"/>
      <c r="E3" s="115"/>
      <c r="F3" s="115"/>
      <c r="G3" s="115"/>
      <c r="H3" s="115"/>
      <c r="I3" s="115"/>
      <c r="J3" s="115"/>
      <c r="K3" s="115"/>
      <c r="L3" s="106"/>
    </row>
    <row r="4" spans="2:12">
      <c r="B4" s="100"/>
      <c r="C4" s="115"/>
      <c r="D4" s="115"/>
      <c r="E4" s="115"/>
      <c r="F4" s="115"/>
      <c r="G4" s="115"/>
      <c r="H4" s="115"/>
      <c r="I4" s="115"/>
      <c r="J4" s="115"/>
      <c r="K4" s="115"/>
      <c r="L4" s="106"/>
    </row>
    <row r="5" spans="2:12">
      <c r="B5" s="100"/>
      <c r="C5" s="299" t="s">
        <v>229</v>
      </c>
      <c r="D5" s="300"/>
      <c r="E5" s="300"/>
      <c r="F5" s="300"/>
      <c r="G5" s="300"/>
      <c r="H5" s="300"/>
      <c r="I5" s="300"/>
      <c r="J5" s="300"/>
      <c r="K5" s="301"/>
      <c r="L5" s="111"/>
    </row>
    <row r="6" spans="2:12">
      <c r="B6" s="100"/>
      <c r="C6" s="94"/>
      <c r="D6" s="115"/>
      <c r="E6" s="115"/>
      <c r="F6" s="115"/>
      <c r="G6" s="115"/>
      <c r="H6" s="115"/>
      <c r="I6" s="115"/>
      <c r="J6" s="115"/>
      <c r="K6" s="116"/>
      <c r="L6" s="107"/>
    </row>
    <row r="7" spans="2:12">
      <c r="B7" s="100"/>
      <c r="C7" s="74" t="s">
        <v>135</v>
      </c>
      <c r="D7" s="196">
        <v>41640</v>
      </c>
      <c r="E7" s="115"/>
      <c r="F7" s="115"/>
      <c r="G7" s="115"/>
      <c r="H7" s="115"/>
      <c r="I7" s="115"/>
      <c r="J7" s="115"/>
      <c r="K7" s="115"/>
      <c r="L7" s="106"/>
    </row>
    <row r="8" spans="2:12">
      <c r="B8" s="100"/>
      <c r="C8" s="94"/>
      <c r="D8" s="115"/>
      <c r="E8" s="115"/>
      <c r="F8" s="115"/>
      <c r="G8" s="115"/>
      <c r="H8" s="115"/>
      <c r="I8" s="115"/>
      <c r="J8" s="115"/>
      <c r="K8" s="115"/>
      <c r="L8" s="106"/>
    </row>
    <row r="9" spans="2:12" ht="15" customHeight="1">
      <c r="B9" s="100"/>
      <c r="C9" s="74" t="s">
        <v>28</v>
      </c>
      <c r="D9" s="115"/>
      <c r="E9" s="115"/>
      <c r="F9" s="115"/>
      <c r="G9" s="115"/>
      <c r="H9" s="115"/>
      <c r="I9" s="115"/>
      <c r="J9" s="115"/>
      <c r="K9" s="115"/>
      <c r="L9" s="107"/>
    </row>
    <row r="10" spans="2:12">
      <c r="B10" s="100"/>
      <c r="C10" s="115"/>
      <c r="D10" s="115"/>
      <c r="E10" s="115"/>
      <c r="F10" s="115"/>
      <c r="G10" s="115"/>
      <c r="H10" s="115"/>
      <c r="I10" s="115"/>
      <c r="J10" s="115"/>
      <c r="K10" s="115"/>
      <c r="L10" s="107"/>
    </row>
    <row r="11" spans="2:12" ht="141" customHeight="1">
      <c r="B11" s="100"/>
      <c r="C11" s="302" t="s">
        <v>188</v>
      </c>
      <c r="D11" s="303"/>
      <c r="E11" s="303"/>
      <c r="F11" s="303"/>
      <c r="G11" s="303"/>
      <c r="H11" s="303"/>
      <c r="I11" s="303"/>
      <c r="J11" s="303"/>
      <c r="K11" s="304"/>
      <c r="L11" s="108"/>
    </row>
    <row r="12" spans="2:12">
      <c r="B12" s="100"/>
      <c r="C12" s="115"/>
      <c r="D12" s="115"/>
      <c r="E12" s="115"/>
      <c r="F12" s="115"/>
      <c r="G12" s="115"/>
      <c r="H12" s="115"/>
      <c r="I12" s="115"/>
      <c r="J12" s="115"/>
      <c r="K12" s="115"/>
      <c r="L12" s="107"/>
    </row>
    <row r="13" spans="2:12" ht="45">
      <c r="B13" s="100"/>
      <c r="C13" s="71" t="s">
        <v>122</v>
      </c>
      <c r="D13" s="71" t="s">
        <v>230</v>
      </c>
      <c r="E13" s="71" t="s">
        <v>30</v>
      </c>
      <c r="F13" s="71" t="s">
        <v>31</v>
      </c>
      <c r="G13" s="71" t="s">
        <v>32</v>
      </c>
      <c r="H13" s="71" t="s">
        <v>29</v>
      </c>
      <c r="I13" s="115"/>
      <c r="J13" s="115"/>
      <c r="K13" s="115"/>
      <c r="L13" s="106"/>
    </row>
    <row r="14" spans="2:12">
      <c r="B14" s="100"/>
      <c r="C14" s="197" t="s">
        <v>178</v>
      </c>
      <c r="D14" s="198"/>
      <c r="E14" s="220"/>
      <c r="F14" s="220"/>
      <c r="G14" s="221"/>
      <c r="H14" s="222">
        <f t="shared" ref="H14:H21" si="0">1-G14</f>
        <v>1</v>
      </c>
      <c r="I14" s="115"/>
      <c r="J14" s="115"/>
      <c r="K14" s="115"/>
      <c r="L14" s="106"/>
    </row>
    <row r="15" spans="2:12">
      <c r="B15" s="100"/>
      <c r="C15" s="197" t="s">
        <v>179</v>
      </c>
      <c r="D15" s="199"/>
      <c r="E15" s="220"/>
      <c r="F15" s="220"/>
      <c r="G15" s="221"/>
      <c r="H15" s="222">
        <f t="shared" si="0"/>
        <v>1</v>
      </c>
      <c r="I15" s="115"/>
      <c r="J15" s="115"/>
      <c r="K15" s="115"/>
      <c r="L15" s="106"/>
    </row>
    <row r="16" spans="2:12">
      <c r="B16" s="100"/>
      <c r="C16" s="197" t="s">
        <v>180</v>
      </c>
      <c r="D16" s="199"/>
      <c r="E16" s="220"/>
      <c r="F16" s="220"/>
      <c r="G16" s="221"/>
      <c r="H16" s="222">
        <f t="shared" si="0"/>
        <v>1</v>
      </c>
      <c r="I16" s="115"/>
      <c r="J16" s="115"/>
      <c r="K16" s="115"/>
      <c r="L16" s="106"/>
    </row>
    <row r="17" spans="2:12">
      <c r="B17" s="100"/>
      <c r="C17" s="197"/>
      <c r="D17" s="199"/>
      <c r="E17" s="220"/>
      <c r="F17" s="220"/>
      <c r="G17" s="221"/>
      <c r="H17" s="222">
        <f t="shared" si="0"/>
        <v>1</v>
      </c>
      <c r="I17" s="115"/>
      <c r="J17" s="115"/>
      <c r="K17" s="115"/>
      <c r="L17" s="106"/>
    </row>
    <row r="18" spans="2:12">
      <c r="B18" s="100"/>
      <c r="C18" s="197"/>
      <c r="D18" s="199"/>
      <c r="E18" s="220"/>
      <c r="F18" s="220"/>
      <c r="G18" s="221"/>
      <c r="H18" s="222">
        <f t="shared" si="0"/>
        <v>1</v>
      </c>
      <c r="I18" s="115"/>
      <c r="J18" s="115"/>
      <c r="K18" s="115"/>
      <c r="L18" s="106"/>
    </row>
    <row r="19" spans="2:12">
      <c r="B19" s="100"/>
      <c r="C19" s="197"/>
      <c r="D19" s="198"/>
      <c r="E19" s="220"/>
      <c r="F19" s="220"/>
      <c r="G19" s="221"/>
      <c r="H19" s="222">
        <f t="shared" si="0"/>
        <v>1</v>
      </c>
      <c r="I19" s="115"/>
      <c r="J19" s="115"/>
      <c r="K19" s="115"/>
      <c r="L19" s="106"/>
    </row>
    <row r="20" spans="2:12">
      <c r="B20" s="100"/>
      <c r="C20" s="197"/>
      <c r="D20" s="199"/>
      <c r="E20" s="220"/>
      <c r="F20" s="220"/>
      <c r="G20" s="221"/>
      <c r="H20" s="222">
        <f t="shared" si="0"/>
        <v>1</v>
      </c>
      <c r="I20" s="115"/>
      <c r="J20" s="115"/>
      <c r="K20" s="115"/>
      <c r="L20" s="106"/>
    </row>
    <row r="21" spans="2:12">
      <c r="B21" s="100"/>
      <c r="C21" s="197"/>
      <c r="D21" s="199"/>
      <c r="E21" s="220"/>
      <c r="F21" s="220"/>
      <c r="G21" s="221"/>
      <c r="H21" s="222">
        <f t="shared" si="0"/>
        <v>1</v>
      </c>
      <c r="I21" s="115"/>
      <c r="J21" s="115"/>
      <c r="K21" s="115"/>
      <c r="L21" s="106"/>
    </row>
    <row r="22" spans="2:12">
      <c r="B22" s="100"/>
      <c r="C22" s="115"/>
      <c r="D22" s="115"/>
      <c r="E22" s="115"/>
      <c r="F22" s="115"/>
      <c r="G22" s="115"/>
      <c r="H22" s="115"/>
      <c r="I22" s="115"/>
      <c r="J22" s="115"/>
      <c r="K22" s="115"/>
      <c r="L22" s="107"/>
    </row>
    <row r="23" spans="2:12" ht="15" customHeight="1">
      <c r="B23" s="100"/>
      <c r="C23" s="74" t="s">
        <v>141</v>
      </c>
      <c r="D23" s="115"/>
      <c r="E23" s="115"/>
      <c r="F23" s="115"/>
      <c r="G23" s="115"/>
      <c r="H23" s="115"/>
      <c r="I23" s="115"/>
      <c r="J23" s="118"/>
      <c r="K23" s="116"/>
      <c r="L23" s="107"/>
    </row>
    <row r="24" spans="2:12" ht="15" customHeight="1">
      <c r="B24" s="100"/>
      <c r="C24" s="117"/>
      <c r="D24" s="115"/>
      <c r="E24" s="115"/>
      <c r="F24" s="115"/>
      <c r="G24" s="117"/>
      <c r="H24" s="117"/>
      <c r="I24" s="115"/>
      <c r="J24" s="118"/>
      <c r="K24" s="116"/>
      <c r="L24" s="107"/>
    </row>
    <row r="25" spans="2:12" ht="71.25" customHeight="1">
      <c r="B25" s="100"/>
      <c r="C25" s="305" t="s">
        <v>231</v>
      </c>
      <c r="D25" s="306"/>
      <c r="E25" s="306"/>
      <c r="F25" s="306"/>
      <c r="G25" s="306"/>
      <c r="H25" s="306"/>
      <c r="I25" s="306"/>
      <c r="J25" s="306"/>
      <c r="K25" s="307"/>
      <c r="L25" s="107"/>
    </row>
    <row r="26" spans="2:12">
      <c r="B26" s="100"/>
      <c r="C26" s="94"/>
      <c r="D26" s="115"/>
      <c r="E26" s="115"/>
      <c r="F26" s="115"/>
      <c r="G26" s="115"/>
      <c r="H26" s="115"/>
      <c r="I26" s="118"/>
      <c r="J26" s="118"/>
      <c r="K26" s="116"/>
      <c r="L26" s="107"/>
    </row>
    <row r="27" spans="2:12" ht="59.25" customHeight="1">
      <c r="B27" s="100"/>
      <c r="C27" s="71" t="s">
        <v>122</v>
      </c>
      <c r="D27" s="71" t="s">
        <v>232</v>
      </c>
      <c r="E27" s="71" t="s">
        <v>30</v>
      </c>
      <c r="F27" s="71" t="s">
        <v>31</v>
      </c>
      <c r="G27" s="71" t="s">
        <v>32</v>
      </c>
      <c r="H27" s="71" t="s">
        <v>29</v>
      </c>
      <c r="I27" s="115"/>
      <c r="J27" s="116"/>
      <c r="K27" s="116"/>
      <c r="L27" s="107"/>
    </row>
    <row r="28" spans="2:12">
      <c r="B28" s="100"/>
      <c r="C28" s="223" t="str">
        <f t="shared" ref="C28:C35" si="1">C14</f>
        <v>Activité de revenu 1</v>
      </c>
      <c r="D28" s="198"/>
      <c r="E28" s="220"/>
      <c r="F28" s="220"/>
      <c r="G28" s="221"/>
      <c r="H28" s="222">
        <f t="shared" ref="H28:H35" si="2">1-G28</f>
        <v>1</v>
      </c>
      <c r="I28" s="115"/>
      <c r="J28" s="116"/>
      <c r="K28" s="116"/>
      <c r="L28" s="107"/>
    </row>
    <row r="29" spans="2:12">
      <c r="B29" s="100"/>
      <c r="C29" s="223" t="str">
        <f t="shared" si="1"/>
        <v>Activité de revenu 2</v>
      </c>
      <c r="D29" s="199"/>
      <c r="E29" s="220"/>
      <c r="F29" s="220"/>
      <c r="G29" s="221"/>
      <c r="H29" s="222">
        <f t="shared" si="2"/>
        <v>1</v>
      </c>
      <c r="I29" s="115"/>
      <c r="J29" s="116"/>
      <c r="K29" s="116"/>
      <c r="L29" s="107"/>
    </row>
    <row r="30" spans="2:12">
      <c r="B30" s="100"/>
      <c r="C30" s="223" t="str">
        <f t="shared" si="1"/>
        <v>ETC …</v>
      </c>
      <c r="D30" s="199"/>
      <c r="E30" s="220"/>
      <c r="F30" s="220"/>
      <c r="G30" s="221"/>
      <c r="H30" s="222">
        <f t="shared" si="2"/>
        <v>1</v>
      </c>
      <c r="I30" s="115"/>
      <c r="J30" s="116"/>
      <c r="K30" s="116"/>
      <c r="L30" s="107"/>
    </row>
    <row r="31" spans="2:12">
      <c r="B31" s="100"/>
      <c r="C31" s="223">
        <f t="shared" si="1"/>
        <v>0</v>
      </c>
      <c r="D31" s="199"/>
      <c r="E31" s="220"/>
      <c r="F31" s="220"/>
      <c r="G31" s="221"/>
      <c r="H31" s="222">
        <f t="shared" si="2"/>
        <v>1</v>
      </c>
      <c r="I31" s="115"/>
      <c r="J31" s="116"/>
      <c r="K31" s="116"/>
      <c r="L31" s="107"/>
    </row>
    <row r="32" spans="2:12">
      <c r="B32" s="100"/>
      <c r="C32" s="223">
        <f t="shared" si="1"/>
        <v>0</v>
      </c>
      <c r="D32" s="199"/>
      <c r="E32" s="220"/>
      <c r="F32" s="220"/>
      <c r="G32" s="221"/>
      <c r="H32" s="222">
        <f t="shared" si="2"/>
        <v>1</v>
      </c>
      <c r="I32" s="115"/>
      <c r="J32" s="116"/>
      <c r="K32" s="116"/>
      <c r="L32" s="107"/>
    </row>
    <row r="33" spans="1:13">
      <c r="B33" s="100"/>
      <c r="C33" s="223">
        <f t="shared" si="1"/>
        <v>0</v>
      </c>
      <c r="D33" s="198"/>
      <c r="E33" s="220"/>
      <c r="F33" s="220"/>
      <c r="G33" s="221"/>
      <c r="H33" s="222">
        <f t="shared" si="2"/>
        <v>1</v>
      </c>
      <c r="I33" s="115"/>
      <c r="J33" s="116"/>
      <c r="K33" s="116"/>
      <c r="L33" s="107"/>
    </row>
    <row r="34" spans="1:13">
      <c r="B34" s="100"/>
      <c r="C34" s="223">
        <f t="shared" si="1"/>
        <v>0</v>
      </c>
      <c r="D34" s="199"/>
      <c r="E34" s="220"/>
      <c r="F34" s="220"/>
      <c r="G34" s="221"/>
      <c r="H34" s="222">
        <f t="shared" si="2"/>
        <v>1</v>
      </c>
      <c r="I34" s="115"/>
      <c r="J34" s="116"/>
      <c r="K34" s="116"/>
      <c r="L34" s="107"/>
    </row>
    <row r="35" spans="1:13">
      <c r="B35" s="100"/>
      <c r="C35" s="223">
        <f t="shared" si="1"/>
        <v>0</v>
      </c>
      <c r="D35" s="199"/>
      <c r="E35" s="220"/>
      <c r="F35" s="220"/>
      <c r="G35" s="221"/>
      <c r="H35" s="222">
        <f t="shared" si="2"/>
        <v>1</v>
      </c>
      <c r="I35" s="115"/>
      <c r="J35" s="116"/>
      <c r="K35" s="116"/>
      <c r="L35" s="107"/>
    </row>
    <row r="36" spans="1:13" ht="15.75" thickBot="1">
      <c r="B36" s="101"/>
      <c r="C36" s="92"/>
      <c r="D36" s="171"/>
      <c r="E36" s="171"/>
      <c r="F36" s="171"/>
      <c r="G36" s="171"/>
      <c r="H36" s="171"/>
      <c r="I36" s="171"/>
      <c r="J36" s="171"/>
      <c r="K36" s="172"/>
      <c r="L36" s="173"/>
    </row>
    <row r="37" spans="1:13">
      <c r="A37" s="167"/>
      <c r="B37" s="167"/>
      <c r="C37" s="16"/>
      <c r="D37" s="167"/>
      <c r="E37" s="167"/>
      <c r="F37" s="167"/>
      <c r="G37" s="167"/>
      <c r="H37" s="167"/>
      <c r="I37" s="167"/>
      <c r="J37" s="167"/>
      <c r="K37" s="168"/>
      <c r="L37" s="168"/>
      <c r="M37" s="167"/>
    </row>
    <row r="38" spans="1:13" ht="15.75" thickBot="1">
      <c r="A38" s="167"/>
      <c r="B38" s="167"/>
      <c r="C38" s="16"/>
      <c r="D38" s="167"/>
      <c r="E38" s="167"/>
      <c r="F38" s="167"/>
      <c r="G38" s="167"/>
      <c r="H38" s="167"/>
      <c r="I38" s="167"/>
      <c r="J38" s="167"/>
      <c r="K38" s="168"/>
      <c r="L38" s="168"/>
      <c r="M38" s="167"/>
    </row>
    <row r="39" spans="1:13">
      <c r="B39" s="97"/>
      <c r="C39" s="88"/>
      <c r="D39" s="98"/>
      <c r="E39" s="98"/>
      <c r="F39" s="98"/>
      <c r="G39" s="98"/>
      <c r="H39" s="98"/>
      <c r="I39" s="98"/>
      <c r="J39" s="98"/>
      <c r="K39" s="169"/>
      <c r="L39" s="170"/>
    </row>
    <row r="40" spans="1:13">
      <c r="B40" s="100"/>
      <c r="C40" s="74" t="s">
        <v>132</v>
      </c>
      <c r="D40" s="115"/>
      <c r="E40" s="121"/>
      <c r="F40" s="119"/>
      <c r="G40" s="119"/>
      <c r="H40" s="119"/>
      <c r="I40" s="119"/>
      <c r="J40" s="119"/>
      <c r="K40" s="119"/>
      <c r="L40" s="109"/>
    </row>
    <row r="41" spans="1:13">
      <c r="B41" s="100"/>
      <c r="C41" s="117"/>
      <c r="D41" s="115"/>
      <c r="E41" s="122"/>
      <c r="F41" s="120"/>
      <c r="G41" s="120"/>
      <c r="H41" s="120"/>
      <c r="I41" s="120"/>
      <c r="J41" s="120"/>
      <c r="K41" s="120"/>
      <c r="L41" s="110"/>
    </row>
    <row r="42" spans="1:13">
      <c r="B42" s="100"/>
      <c r="C42" s="299" t="s">
        <v>189</v>
      </c>
      <c r="D42" s="300"/>
      <c r="E42" s="300"/>
      <c r="F42" s="300"/>
      <c r="G42" s="300"/>
      <c r="H42" s="300"/>
      <c r="I42" s="300"/>
      <c r="J42" s="300"/>
      <c r="K42" s="301"/>
      <c r="L42" s="111"/>
    </row>
    <row r="43" spans="1:13">
      <c r="B43" s="100"/>
      <c r="C43" s="94"/>
      <c r="D43" s="115"/>
      <c r="E43" s="115"/>
      <c r="F43" s="115"/>
      <c r="G43" s="115"/>
      <c r="H43" s="115"/>
      <c r="I43" s="115"/>
      <c r="J43" s="115"/>
      <c r="K43" s="116"/>
      <c r="L43" s="107"/>
    </row>
    <row r="44" spans="1:13">
      <c r="B44" s="100"/>
      <c r="C44" s="190" t="s">
        <v>46</v>
      </c>
      <c r="D44" s="115"/>
      <c r="E44" s="115"/>
      <c r="F44" s="115"/>
      <c r="G44" s="115"/>
      <c r="H44" s="115"/>
      <c r="I44" s="115"/>
      <c r="J44" s="115"/>
      <c r="K44" s="116"/>
      <c r="L44" s="107"/>
    </row>
    <row r="45" spans="1:13">
      <c r="B45" s="100"/>
      <c r="C45" s="115"/>
      <c r="D45" s="115"/>
      <c r="E45" s="115"/>
      <c r="F45" s="115"/>
      <c r="G45" s="115"/>
      <c r="H45" s="115"/>
      <c r="I45" s="115"/>
      <c r="J45" s="115"/>
      <c r="K45" s="115"/>
      <c r="L45" s="106"/>
    </row>
    <row r="46" spans="1:13" ht="35.25" customHeight="1">
      <c r="B46" s="100"/>
      <c r="C46" s="305" t="s">
        <v>233</v>
      </c>
      <c r="D46" s="306"/>
      <c r="E46" s="306"/>
      <c r="F46" s="306"/>
      <c r="G46" s="306"/>
      <c r="H46" s="306"/>
      <c r="I46" s="306"/>
      <c r="J46" s="306"/>
      <c r="K46" s="307"/>
      <c r="L46" s="106"/>
    </row>
    <row r="47" spans="1:13">
      <c r="B47" s="100"/>
      <c r="C47" s="115"/>
      <c r="D47" s="115"/>
      <c r="E47" s="115"/>
      <c r="F47" s="115"/>
      <c r="G47" s="115"/>
      <c r="H47" s="115"/>
      <c r="I47" s="115"/>
      <c r="J47" s="115"/>
      <c r="K47" s="115"/>
      <c r="L47" s="106"/>
    </row>
    <row r="48" spans="1:13">
      <c r="B48" s="100"/>
      <c r="C48" s="189" t="s">
        <v>0</v>
      </c>
      <c r="D48" s="190" t="s">
        <v>117</v>
      </c>
      <c r="E48" s="191" t="s">
        <v>14</v>
      </c>
      <c r="F48" s="313" t="s">
        <v>1</v>
      </c>
      <c r="G48" s="314"/>
      <c r="H48" s="314"/>
      <c r="I48" s="314"/>
      <c r="J48" s="314"/>
      <c r="K48" s="315"/>
      <c r="L48" s="112"/>
    </row>
    <row r="49" spans="2:12">
      <c r="B49" s="100"/>
      <c r="C49" s="28" t="s">
        <v>2</v>
      </c>
      <c r="D49" s="255">
        <v>2000</v>
      </c>
      <c r="E49" s="256">
        <v>0.02</v>
      </c>
      <c r="F49" s="308" t="s">
        <v>236</v>
      </c>
      <c r="G49" s="309"/>
      <c r="H49" s="309"/>
      <c r="I49" s="309"/>
      <c r="J49" s="309"/>
      <c r="K49" s="310"/>
      <c r="L49" s="113"/>
    </row>
    <row r="50" spans="2:12">
      <c r="B50" s="100"/>
      <c r="C50" s="29" t="s">
        <v>3</v>
      </c>
      <c r="D50" s="255">
        <v>5000</v>
      </c>
      <c r="E50" s="256">
        <v>0.01</v>
      </c>
      <c r="F50" s="308" t="s">
        <v>234</v>
      </c>
      <c r="G50" s="309"/>
      <c r="H50" s="309"/>
      <c r="I50" s="309"/>
      <c r="J50" s="309"/>
      <c r="K50" s="310"/>
      <c r="L50" s="113"/>
    </row>
    <row r="51" spans="2:12" ht="15" customHeight="1">
      <c r="B51" s="100"/>
      <c r="C51" s="28" t="s">
        <v>4</v>
      </c>
      <c r="D51" s="255">
        <v>10000</v>
      </c>
      <c r="E51" s="256">
        <v>0.03</v>
      </c>
      <c r="F51" s="308" t="s">
        <v>236</v>
      </c>
      <c r="G51" s="309"/>
      <c r="H51" s="309"/>
      <c r="I51" s="309"/>
      <c r="J51" s="309"/>
      <c r="K51" s="310"/>
      <c r="L51" s="113"/>
    </row>
    <row r="52" spans="2:12">
      <c r="B52" s="100"/>
      <c r="C52" s="30" t="s">
        <v>6</v>
      </c>
      <c r="D52" s="255">
        <v>1500</v>
      </c>
      <c r="E52" s="255">
        <v>1500</v>
      </c>
      <c r="F52" s="308" t="s">
        <v>235</v>
      </c>
      <c r="G52" s="309"/>
      <c r="H52" s="309"/>
      <c r="I52" s="309"/>
      <c r="J52" s="309"/>
      <c r="K52" s="310"/>
      <c r="L52" s="113"/>
    </row>
    <row r="53" spans="2:12">
      <c r="B53" s="100"/>
      <c r="C53" s="28" t="s">
        <v>7</v>
      </c>
      <c r="D53" s="255">
        <v>1500</v>
      </c>
      <c r="E53" s="255">
        <v>200</v>
      </c>
      <c r="F53" s="308" t="s">
        <v>235</v>
      </c>
      <c r="G53" s="309"/>
      <c r="H53" s="309"/>
      <c r="I53" s="309"/>
      <c r="J53" s="309"/>
      <c r="K53" s="310"/>
      <c r="L53" s="113"/>
    </row>
    <row r="54" spans="2:12" ht="15" customHeight="1">
      <c r="B54" s="100"/>
      <c r="C54" s="28" t="s">
        <v>8</v>
      </c>
      <c r="D54" s="255">
        <v>5000</v>
      </c>
      <c r="E54" s="256">
        <v>0.02</v>
      </c>
      <c r="F54" s="308" t="s">
        <v>236</v>
      </c>
      <c r="G54" s="309"/>
      <c r="H54" s="309"/>
      <c r="I54" s="309"/>
      <c r="J54" s="309"/>
      <c r="K54" s="310"/>
      <c r="L54" s="113"/>
    </row>
    <row r="55" spans="2:12">
      <c r="B55" s="100"/>
      <c r="C55" s="28" t="s">
        <v>9</v>
      </c>
      <c r="D55" s="255">
        <v>500</v>
      </c>
      <c r="E55" s="255">
        <v>200</v>
      </c>
      <c r="F55" s="308" t="s">
        <v>235</v>
      </c>
      <c r="G55" s="309"/>
      <c r="H55" s="309"/>
      <c r="I55" s="309"/>
      <c r="J55" s="309"/>
      <c r="K55" s="310"/>
      <c r="L55" s="113"/>
    </row>
    <row r="56" spans="2:12">
      <c r="B56" s="100"/>
      <c r="C56" s="28" t="s">
        <v>10</v>
      </c>
      <c r="D56" s="255">
        <v>1000</v>
      </c>
      <c r="E56" s="255">
        <v>200</v>
      </c>
      <c r="F56" s="308" t="s">
        <v>235</v>
      </c>
      <c r="G56" s="309"/>
      <c r="H56" s="309"/>
      <c r="I56" s="309"/>
      <c r="J56" s="309"/>
      <c r="K56" s="310"/>
      <c r="L56" s="113"/>
    </row>
    <row r="57" spans="2:12" ht="15" customHeight="1">
      <c r="B57" s="100"/>
      <c r="C57" s="29" t="s">
        <v>11</v>
      </c>
      <c r="D57" s="255">
        <v>500</v>
      </c>
      <c r="E57" s="257">
        <v>5.0000000000000001E-3</v>
      </c>
      <c r="F57" s="308" t="s">
        <v>236</v>
      </c>
      <c r="G57" s="309"/>
      <c r="H57" s="309"/>
      <c r="I57" s="309"/>
      <c r="J57" s="309"/>
      <c r="K57" s="310"/>
      <c r="L57" s="113"/>
    </row>
    <row r="58" spans="2:12">
      <c r="B58" s="100"/>
      <c r="C58" s="29" t="s">
        <v>5</v>
      </c>
      <c r="D58" s="258">
        <v>0</v>
      </c>
      <c r="E58" s="257">
        <v>0</v>
      </c>
      <c r="F58" s="308" t="s">
        <v>235</v>
      </c>
      <c r="G58" s="309"/>
      <c r="H58" s="309"/>
      <c r="I58" s="309"/>
      <c r="J58" s="309"/>
      <c r="K58" s="310"/>
      <c r="L58" s="113"/>
    </row>
    <row r="59" spans="2:12">
      <c r="B59" s="100"/>
      <c r="C59" s="115"/>
      <c r="D59" s="115"/>
      <c r="E59" s="115"/>
      <c r="F59" s="115"/>
      <c r="G59" s="115"/>
      <c r="H59" s="115"/>
      <c r="I59" s="115"/>
      <c r="J59" s="115"/>
      <c r="K59" s="115"/>
      <c r="L59" s="106"/>
    </row>
    <row r="60" spans="2:12">
      <c r="B60" s="100"/>
      <c r="C60" s="74" t="s">
        <v>151</v>
      </c>
      <c r="D60" s="115"/>
      <c r="E60" s="115"/>
      <c r="F60" s="115"/>
      <c r="G60" s="116"/>
      <c r="H60" s="116"/>
      <c r="I60" s="116"/>
      <c r="J60" s="116"/>
      <c r="K60" s="116"/>
      <c r="L60" s="107"/>
    </row>
    <row r="61" spans="2:12">
      <c r="B61" s="100"/>
      <c r="C61" s="115"/>
      <c r="D61" s="115"/>
      <c r="E61" s="115"/>
      <c r="F61" s="115"/>
      <c r="G61" s="116"/>
      <c r="H61" s="116"/>
      <c r="I61" s="116"/>
      <c r="J61" s="116"/>
      <c r="K61" s="116"/>
      <c r="L61" s="107"/>
    </row>
    <row r="62" spans="2:12" ht="36.75" customHeight="1">
      <c r="B62" s="100"/>
      <c r="C62" s="305" t="s">
        <v>237</v>
      </c>
      <c r="D62" s="311"/>
      <c r="E62" s="311"/>
      <c r="F62" s="311"/>
      <c r="G62" s="311"/>
      <c r="H62" s="311"/>
      <c r="I62" s="311"/>
      <c r="J62" s="311"/>
      <c r="K62" s="312"/>
      <c r="L62" s="107"/>
    </row>
    <row r="63" spans="2:12">
      <c r="B63" s="100"/>
      <c r="C63" s="115"/>
      <c r="D63" s="115"/>
      <c r="E63" s="115"/>
      <c r="F63" s="115"/>
      <c r="G63" s="116"/>
      <c r="H63" s="116"/>
      <c r="I63" s="116"/>
      <c r="J63" s="116"/>
      <c r="K63" s="116"/>
      <c r="L63" s="107"/>
    </row>
    <row r="64" spans="2:12" ht="15" customHeight="1">
      <c r="B64" s="100"/>
      <c r="C64" s="53" t="s">
        <v>181</v>
      </c>
      <c r="D64" s="259">
        <v>0.43</v>
      </c>
      <c r="E64" s="125"/>
      <c r="F64" s="115"/>
      <c r="G64" s="115"/>
      <c r="H64" s="115"/>
      <c r="J64" s="116"/>
      <c r="K64" s="116"/>
      <c r="L64" s="107"/>
    </row>
    <row r="65" spans="2:65">
      <c r="B65" s="100"/>
      <c r="C65" s="53" t="s">
        <v>212</v>
      </c>
      <c r="D65" s="259">
        <v>0.22</v>
      </c>
      <c r="E65" s="125"/>
      <c r="F65" s="115"/>
      <c r="G65" s="115"/>
      <c r="H65" s="115"/>
      <c r="I65" s="115"/>
      <c r="J65" s="116"/>
      <c r="K65" s="116"/>
      <c r="L65" s="107"/>
    </row>
    <row r="66" spans="2:65">
      <c r="B66" s="100"/>
      <c r="C66" s="53" t="s">
        <v>131</v>
      </c>
      <c r="D66" s="260">
        <v>436.05</v>
      </c>
      <c r="E66" s="125"/>
      <c r="F66" s="115"/>
      <c r="G66" s="115"/>
      <c r="H66" s="115"/>
      <c r="I66" s="115"/>
      <c r="J66" s="116"/>
      <c r="K66" s="116"/>
      <c r="L66" s="107"/>
    </row>
    <row r="67" spans="2:65">
      <c r="B67" s="100"/>
      <c r="C67" s="115"/>
      <c r="D67" s="115"/>
      <c r="E67" s="115"/>
      <c r="F67" s="115"/>
      <c r="G67" s="115"/>
      <c r="H67" s="115"/>
      <c r="I67" s="115"/>
      <c r="J67" s="115"/>
      <c r="K67" s="115"/>
      <c r="L67" s="106"/>
    </row>
    <row r="68" spans="2:65">
      <c r="B68" s="100"/>
      <c r="C68" s="58" t="s">
        <v>137</v>
      </c>
      <c r="D68" s="94"/>
      <c r="E68" s="115"/>
      <c r="F68" s="115"/>
      <c r="G68" s="115"/>
      <c r="H68" s="115"/>
      <c r="I68" s="115"/>
      <c r="J68" s="115"/>
      <c r="K68" s="115"/>
      <c r="L68" s="106"/>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c r="BI68" s="167"/>
      <c r="BJ68" s="167"/>
      <c r="BK68" s="167"/>
      <c r="BL68" s="167"/>
      <c r="BM68" s="167"/>
    </row>
    <row r="69" spans="2:65">
      <c r="B69" s="100"/>
      <c r="C69" s="149"/>
      <c r="D69" s="94"/>
      <c r="E69" s="115"/>
      <c r="F69" s="115"/>
      <c r="G69" s="115"/>
      <c r="H69" s="115"/>
      <c r="I69" s="115"/>
      <c r="J69" s="115"/>
      <c r="K69" s="115"/>
      <c r="L69" s="106"/>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row>
    <row r="70" spans="2:65" ht="47.25" customHeight="1">
      <c r="B70" s="100"/>
      <c r="C70" s="305" t="s">
        <v>190</v>
      </c>
      <c r="D70" s="306"/>
      <c r="E70" s="306"/>
      <c r="F70" s="306"/>
      <c r="G70" s="306"/>
      <c r="H70" s="306"/>
      <c r="I70" s="306"/>
      <c r="J70" s="306"/>
      <c r="K70" s="307"/>
      <c r="L70" s="106"/>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row>
    <row r="71" spans="2:65">
      <c r="B71" s="100"/>
      <c r="C71" s="149"/>
      <c r="D71" s="94"/>
      <c r="E71" s="115"/>
      <c r="F71" s="115"/>
      <c r="G71" s="115"/>
      <c r="H71" s="115"/>
      <c r="I71" s="115"/>
      <c r="J71" s="115"/>
      <c r="K71" s="115"/>
      <c r="L71" s="106"/>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row>
    <row r="72" spans="2:65" ht="30">
      <c r="B72" s="100"/>
      <c r="C72" s="213" t="s">
        <v>27</v>
      </c>
      <c r="D72" s="214" t="s">
        <v>210</v>
      </c>
      <c r="E72" s="214" t="s">
        <v>211</v>
      </c>
      <c r="F72" s="115"/>
      <c r="G72" s="115"/>
      <c r="H72" s="115"/>
      <c r="I72" s="115"/>
      <c r="J72" s="115"/>
      <c r="K72" s="115"/>
      <c r="L72" s="106"/>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row>
    <row r="73" spans="2:65">
      <c r="B73" s="100"/>
      <c r="C73" s="224" t="str">
        <f>CONFIG!$C$14</f>
        <v>Activité de revenu 1</v>
      </c>
      <c r="D73" s="261">
        <v>0.2</v>
      </c>
      <c r="E73" s="261">
        <v>0.2</v>
      </c>
      <c r="F73" s="115"/>
      <c r="G73" s="115"/>
      <c r="H73" s="115"/>
      <c r="I73" s="115"/>
      <c r="J73" s="115"/>
      <c r="K73" s="115"/>
      <c r="L73" s="106"/>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row>
    <row r="74" spans="2:65">
      <c r="B74" s="100"/>
      <c r="C74" s="224" t="str">
        <f>CONFIG!$C$15</f>
        <v>Activité de revenu 2</v>
      </c>
      <c r="D74" s="261">
        <v>0.2</v>
      </c>
      <c r="E74" s="261">
        <v>0.2</v>
      </c>
      <c r="F74" s="115"/>
      <c r="G74" s="115"/>
      <c r="H74" s="115"/>
      <c r="I74" s="115"/>
      <c r="J74" s="115"/>
      <c r="K74" s="115"/>
      <c r="L74" s="106"/>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row>
    <row r="75" spans="2:65">
      <c r="B75" s="100"/>
      <c r="C75" s="224" t="str">
        <f>CONFIG!$C$16</f>
        <v>ETC …</v>
      </c>
      <c r="D75" s="261">
        <v>0.2</v>
      </c>
      <c r="E75" s="261">
        <v>0.2</v>
      </c>
      <c r="F75" s="115"/>
      <c r="G75" s="115"/>
      <c r="H75" s="115"/>
      <c r="I75" s="115"/>
      <c r="J75" s="115"/>
      <c r="K75" s="115"/>
      <c r="L75" s="106"/>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row>
    <row r="76" spans="2:65">
      <c r="B76" s="100"/>
      <c r="C76" s="224">
        <f>CONFIG!$C$17</f>
        <v>0</v>
      </c>
      <c r="D76" s="261">
        <v>0.2</v>
      </c>
      <c r="E76" s="261">
        <v>0.2</v>
      </c>
      <c r="F76" s="115"/>
      <c r="G76" s="115"/>
      <c r="H76" s="115"/>
      <c r="I76" s="115"/>
      <c r="J76" s="115"/>
      <c r="K76" s="115"/>
      <c r="L76" s="106"/>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row>
    <row r="77" spans="2:65">
      <c r="B77" s="100"/>
      <c r="C77" s="224">
        <f>CONFIG!$C$18</f>
        <v>0</v>
      </c>
      <c r="D77" s="261">
        <v>0.2</v>
      </c>
      <c r="E77" s="261">
        <v>0.2</v>
      </c>
      <c r="F77" s="115"/>
      <c r="G77" s="115"/>
      <c r="H77" s="115"/>
      <c r="I77" s="115"/>
      <c r="J77" s="115"/>
      <c r="K77" s="115"/>
      <c r="L77" s="106"/>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row>
    <row r="78" spans="2:65">
      <c r="B78" s="100"/>
      <c r="C78" s="224">
        <f>CONFIG!$C$19</f>
        <v>0</v>
      </c>
      <c r="D78" s="261">
        <v>0.2</v>
      </c>
      <c r="E78" s="261">
        <v>0.2</v>
      </c>
      <c r="F78" s="115"/>
      <c r="G78" s="115"/>
      <c r="H78" s="115"/>
      <c r="I78" s="115"/>
      <c r="J78" s="115"/>
      <c r="K78" s="115"/>
      <c r="L78" s="106"/>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row>
    <row r="79" spans="2:65">
      <c r="B79" s="100"/>
      <c r="C79" s="224">
        <f>CONFIG!$C$20</f>
        <v>0</v>
      </c>
      <c r="D79" s="261">
        <v>0.2</v>
      </c>
      <c r="E79" s="261">
        <v>0.2</v>
      </c>
      <c r="F79" s="115"/>
      <c r="G79" s="115"/>
      <c r="H79" s="115"/>
      <c r="I79" s="115"/>
      <c r="J79" s="115"/>
      <c r="K79" s="115"/>
      <c r="L79" s="106"/>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c r="BI79" s="167"/>
      <c r="BJ79" s="167"/>
      <c r="BK79" s="167"/>
      <c r="BL79" s="167"/>
      <c r="BM79" s="167"/>
    </row>
    <row r="80" spans="2:65">
      <c r="B80" s="100"/>
      <c r="C80" s="224">
        <f>CONFIG!$C$21</f>
        <v>0</v>
      </c>
      <c r="D80" s="261">
        <v>0.2</v>
      </c>
      <c r="E80" s="261">
        <v>0.2</v>
      </c>
      <c r="F80" s="115"/>
      <c r="G80" s="115"/>
      <c r="H80" s="115"/>
      <c r="I80" s="115"/>
      <c r="J80" s="115"/>
      <c r="K80" s="115"/>
      <c r="L80" s="106"/>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row>
    <row r="81" spans="2:65">
      <c r="B81" s="100"/>
      <c r="C81" s="115"/>
      <c r="D81" s="115"/>
      <c r="E81" s="115"/>
      <c r="F81" s="115"/>
      <c r="G81" s="115"/>
      <c r="H81" s="115"/>
      <c r="I81" s="115"/>
      <c r="J81" s="115"/>
      <c r="K81" s="115"/>
      <c r="L81" s="106"/>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7"/>
      <c r="BC81" s="167"/>
      <c r="BD81" s="167"/>
      <c r="BE81" s="167"/>
      <c r="BF81" s="167"/>
      <c r="BG81" s="167"/>
      <c r="BH81" s="167"/>
      <c r="BI81" s="167"/>
      <c r="BJ81" s="167"/>
      <c r="BK81" s="167"/>
      <c r="BL81" s="167"/>
      <c r="BM81" s="167"/>
    </row>
    <row r="82" spans="2:65" ht="30">
      <c r="B82" s="100"/>
      <c r="C82" s="225" t="s">
        <v>163</v>
      </c>
      <c r="D82" s="261">
        <v>0.2</v>
      </c>
      <c r="E82" s="115"/>
      <c r="F82" s="115"/>
      <c r="G82" s="115"/>
      <c r="H82" s="115"/>
      <c r="I82" s="115"/>
      <c r="J82" s="115"/>
      <c r="K82" s="115"/>
      <c r="L82" s="106"/>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7"/>
      <c r="BC82" s="167"/>
      <c r="BD82" s="167"/>
      <c r="BE82" s="167"/>
      <c r="BF82" s="167"/>
      <c r="BG82" s="167"/>
      <c r="BH82" s="167"/>
      <c r="BI82" s="167"/>
      <c r="BJ82" s="167"/>
      <c r="BK82" s="167"/>
      <c r="BL82" s="167"/>
      <c r="BM82" s="167"/>
    </row>
    <row r="83" spans="2:65">
      <c r="B83" s="100"/>
      <c r="C83" s="115"/>
      <c r="D83" s="115"/>
      <c r="E83" s="115"/>
      <c r="F83" s="115"/>
      <c r="G83" s="115"/>
      <c r="H83" s="115"/>
      <c r="I83" s="115"/>
      <c r="J83" s="115"/>
      <c r="K83" s="115"/>
      <c r="L83" s="106"/>
    </row>
    <row r="84" spans="2:65">
      <c r="B84" s="100"/>
      <c r="C84" s="190" t="s">
        <v>66</v>
      </c>
      <c r="D84" s="126"/>
      <c r="E84" s="126"/>
      <c r="F84" s="126"/>
      <c r="G84" s="126"/>
      <c r="H84" s="126"/>
      <c r="I84" s="115"/>
      <c r="J84" s="115"/>
      <c r="K84" s="115"/>
      <c r="L84" s="106"/>
    </row>
    <row r="85" spans="2:65">
      <c r="B85" s="100"/>
      <c r="C85" s="127"/>
      <c r="D85" s="126"/>
      <c r="E85" s="126"/>
      <c r="F85" s="126"/>
      <c r="G85" s="126"/>
      <c r="H85" s="126"/>
      <c r="I85" s="94"/>
      <c r="J85" s="115"/>
      <c r="K85" s="115"/>
      <c r="L85" s="106"/>
    </row>
    <row r="86" spans="2:65" ht="34.5" customHeight="1">
      <c r="B86" s="100"/>
      <c r="C86" s="305" t="s">
        <v>177</v>
      </c>
      <c r="D86" s="306"/>
      <c r="E86" s="306"/>
      <c r="F86" s="306"/>
      <c r="G86" s="306"/>
      <c r="H86" s="306"/>
      <c r="I86" s="306"/>
      <c r="J86" s="306"/>
      <c r="K86" s="307"/>
      <c r="L86" s="106"/>
    </row>
    <row r="87" spans="2:65">
      <c r="B87" s="100"/>
      <c r="C87" s="127"/>
      <c r="D87" s="126"/>
      <c r="E87" s="126"/>
      <c r="F87" s="126"/>
      <c r="G87" s="126"/>
      <c r="H87" s="126"/>
      <c r="I87" s="94"/>
      <c r="J87" s="115"/>
      <c r="K87" s="115"/>
      <c r="L87" s="106"/>
    </row>
    <row r="88" spans="2:65" ht="30" customHeight="1">
      <c r="B88" s="100"/>
      <c r="C88" s="115"/>
      <c r="D88" s="190" t="s">
        <v>69</v>
      </c>
      <c r="E88" s="71" t="s">
        <v>72</v>
      </c>
      <c r="F88" s="128"/>
      <c r="G88" s="116"/>
      <c r="H88" s="123"/>
      <c r="I88" s="123"/>
      <c r="J88" s="123"/>
      <c r="K88" s="123"/>
      <c r="L88" s="114"/>
    </row>
    <row r="89" spans="2:65">
      <c r="B89" s="100"/>
      <c r="C89" s="40" t="s">
        <v>67</v>
      </c>
      <c r="D89" s="262">
        <v>0.08</v>
      </c>
      <c r="E89" s="262">
        <v>0.06</v>
      </c>
      <c r="F89" s="129"/>
      <c r="G89" s="123"/>
      <c r="H89" s="123"/>
      <c r="I89" s="123"/>
      <c r="J89" s="123"/>
      <c r="K89" s="123"/>
      <c r="L89" s="114"/>
    </row>
    <row r="90" spans="2:65" ht="31.5" hidden="1" customHeight="1">
      <c r="B90" s="100"/>
      <c r="C90" s="41" t="s">
        <v>108</v>
      </c>
      <c r="D90" s="263">
        <f>-((PMT(D89/12,D91,10,,)*D91)+10)/10</f>
        <v>0.12810915661151903</v>
      </c>
      <c r="E90" s="263">
        <f>-((PMT(E89/12,E91,10,,)*E91)+10)/10</f>
        <v>0.15996809176570553</v>
      </c>
      <c r="F90" s="130"/>
      <c r="G90" s="123"/>
      <c r="H90" s="123"/>
      <c r="I90" s="123"/>
      <c r="J90" s="123"/>
      <c r="K90" s="123"/>
      <c r="L90" s="114"/>
    </row>
    <row r="91" spans="2:65">
      <c r="B91" s="100"/>
      <c r="C91" s="41" t="s">
        <v>68</v>
      </c>
      <c r="D91" s="264">
        <v>36</v>
      </c>
      <c r="E91" s="264">
        <v>60</v>
      </c>
      <c r="F91" s="131"/>
      <c r="G91" s="123"/>
      <c r="H91" s="123"/>
      <c r="I91" s="123"/>
      <c r="J91" s="123"/>
      <c r="K91" s="123"/>
      <c r="L91" s="114"/>
    </row>
    <row r="92" spans="2:65" ht="15.75" thickBot="1">
      <c r="B92" s="101"/>
      <c r="C92" s="102"/>
      <c r="D92" s="103"/>
      <c r="E92" s="103"/>
      <c r="F92" s="103"/>
      <c r="G92" s="104"/>
      <c r="H92" s="104"/>
      <c r="I92" s="104"/>
      <c r="J92" s="104"/>
      <c r="K92" s="104"/>
      <c r="L92" s="105"/>
    </row>
  </sheetData>
  <sheetProtection sheet="1" objects="1" scenarios="1"/>
  <mergeCells count="19">
    <mergeCell ref="F57:K57"/>
    <mergeCell ref="C25:K25"/>
    <mergeCell ref="C70:K70"/>
    <mergeCell ref="C5:K5"/>
    <mergeCell ref="C11:K11"/>
    <mergeCell ref="C86:K86"/>
    <mergeCell ref="F58:K58"/>
    <mergeCell ref="C62:K62"/>
    <mergeCell ref="C42:K42"/>
    <mergeCell ref="F48:K48"/>
    <mergeCell ref="F49:K49"/>
    <mergeCell ref="F50:K50"/>
    <mergeCell ref="F51:K51"/>
    <mergeCell ref="F52:K52"/>
    <mergeCell ref="C46:K46"/>
    <mergeCell ref="F53:K53"/>
    <mergeCell ref="F54:K54"/>
    <mergeCell ref="F55:K55"/>
    <mergeCell ref="F56:K56"/>
  </mergeCells>
  <dataValidations count="2">
    <dataValidation type="whole" operator="greaterThan" allowBlank="1" showInputMessage="1" showErrorMessage="1" errorTitle="Durée invalide!" error="La durée doit être positive" sqref="D91:D92 F91:F92">
      <formula1>0</formula1>
    </dataValidation>
    <dataValidation type="whole" operator="greaterThanOrEqual" allowBlank="1" showInputMessage="1" showErrorMessage="1" errorTitle="Délai incorrect!" error="Le délai doit être supérieur ou égale à 0." sqref="E14:F21">
      <formula1>0</formula1>
    </dataValidation>
  </dataValidation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sheetPr codeName="Feuil3">
    <tabColor rgb="FF92D050"/>
  </sheetPr>
  <dimension ref="A1:AN52"/>
  <sheetViews>
    <sheetView showGridLines="0" showRowColHeaders="0" zoomScale="85" zoomScaleNormal="85" workbookViewId="0">
      <pane xSplit="3" topLeftCell="D1" activePane="topRight" state="frozen"/>
      <selection activeCell="I35" sqref="I35"/>
      <selection pane="topRight" activeCell="C3" sqref="C3"/>
    </sheetView>
  </sheetViews>
  <sheetFormatPr baseColWidth="10" defaultRowHeight="15"/>
  <cols>
    <col min="1" max="1" width="3.140625" style="54" customWidth="1"/>
    <col min="2" max="2" width="3.42578125" customWidth="1"/>
    <col min="3" max="3" width="22.7109375" customWidth="1"/>
    <col min="4" max="4" width="22.7109375" style="54" customWidth="1"/>
    <col min="5" max="5" width="9.85546875" customWidth="1"/>
    <col min="6" max="15" width="9.85546875" style="54" customWidth="1"/>
    <col min="16" max="18" width="9.85546875" customWidth="1"/>
    <col min="19" max="28" width="9.85546875" style="54" customWidth="1"/>
    <col min="29" max="39" width="9.85546875" customWidth="1"/>
    <col min="40" max="40" width="3.7109375" customWidth="1"/>
  </cols>
  <sheetData>
    <row r="1" spans="2:40" s="54" customFormat="1" ht="15.75" thickBot="1"/>
    <row r="2" spans="2:40">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9"/>
    </row>
    <row r="3" spans="2:40" s="54" customFormat="1">
      <c r="B3" s="90"/>
      <c r="C3" s="74" t="s">
        <v>13</v>
      </c>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6"/>
    </row>
    <row r="4" spans="2:40" s="54" customFormat="1">
      <c r="B4" s="90"/>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6"/>
    </row>
    <row r="5" spans="2:40" s="54" customFormat="1" ht="13.5" customHeight="1">
      <c r="B5" s="90"/>
      <c r="C5" s="320" t="s">
        <v>241</v>
      </c>
      <c r="D5" s="321"/>
      <c r="E5" s="321"/>
      <c r="F5" s="321"/>
      <c r="G5" s="321"/>
      <c r="H5" s="321"/>
      <c r="I5" s="321"/>
      <c r="J5" s="321"/>
      <c r="K5" s="321"/>
      <c r="L5" s="321"/>
      <c r="M5" s="321"/>
      <c r="N5" s="321"/>
      <c r="O5" s="321"/>
      <c r="P5" s="321"/>
      <c r="Q5" s="322"/>
      <c r="R5" s="94"/>
      <c r="S5" s="94"/>
      <c r="T5" s="94"/>
      <c r="U5" s="94"/>
      <c r="V5" s="94"/>
      <c r="W5" s="94"/>
      <c r="X5" s="94"/>
      <c r="Y5" s="94"/>
      <c r="Z5" s="94"/>
      <c r="AA5" s="94"/>
      <c r="AB5" s="94"/>
      <c r="AC5" s="94"/>
      <c r="AD5" s="94"/>
      <c r="AE5" s="94"/>
      <c r="AF5" s="94"/>
      <c r="AG5" s="94"/>
      <c r="AH5" s="94"/>
      <c r="AI5" s="94"/>
      <c r="AJ5" s="94"/>
      <c r="AK5" s="94"/>
      <c r="AL5" s="94"/>
      <c r="AM5" s="94"/>
      <c r="AN5" s="96"/>
    </row>
    <row r="6" spans="2:40" s="54" customFormat="1">
      <c r="B6" s="90"/>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6"/>
    </row>
    <row r="7" spans="2:40" ht="15" customHeight="1">
      <c r="B7" s="90"/>
      <c r="C7" s="316" t="s">
        <v>0</v>
      </c>
      <c r="D7" s="323" t="s">
        <v>152</v>
      </c>
      <c r="E7" s="271" t="s">
        <v>20</v>
      </c>
      <c r="F7" s="329"/>
      <c r="G7" s="329"/>
      <c r="H7" s="329"/>
      <c r="I7" s="329"/>
      <c r="J7" s="329"/>
      <c r="K7" s="329"/>
      <c r="L7" s="329"/>
      <c r="M7" s="329"/>
      <c r="N7" s="329"/>
      <c r="O7" s="329"/>
      <c r="P7" s="329"/>
      <c r="Q7" s="329"/>
      <c r="R7" s="67"/>
      <c r="S7" s="67"/>
      <c r="T7" s="67"/>
      <c r="U7" s="67"/>
      <c r="V7" s="67"/>
      <c r="W7" s="67"/>
      <c r="X7" s="67"/>
      <c r="Y7" s="67"/>
      <c r="Z7" s="67"/>
      <c r="AA7" s="67"/>
      <c r="AB7" s="67"/>
      <c r="AC7" s="67"/>
      <c r="AD7" s="67"/>
      <c r="AE7" s="67"/>
      <c r="AF7" s="67"/>
      <c r="AG7" s="67"/>
      <c r="AH7" s="67"/>
      <c r="AI7" s="67"/>
      <c r="AJ7" s="67"/>
      <c r="AK7" s="67"/>
      <c r="AL7" s="67"/>
      <c r="AM7" s="68"/>
      <c r="AN7" s="96"/>
    </row>
    <row r="8" spans="2:40" ht="15" customHeight="1">
      <c r="B8" s="90"/>
      <c r="C8" s="316"/>
      <c r="D8" s="324"/>
      <c r="E8" s="326" t="s">
        <v>16</v>
      </c>
      <c r="F8" s="327"/>
      <c r="G8" s="327"/>
      <c r="H8" s="327"/>
      <c r="I8" s="327"/>
      <c r="J8" s="327"/>
      <c r="K8" s="327"/>
      <c r="L8" s="327"/>
      <c r="M8" s="327"/>
      <c r="N8" s="327"/>
      <c r="O8" s="327"/>
      <c r="P8" s="327"/>
      <c r="Q8" s="328"/>
      <c r="R8" s="317" t="s">
        <v>17</v>
      </c>
      <c r="S8" s="318"/>
      <c r="T8" s="318"/>
      <c r="U8" s="318"/>
      <c r="V8" s="318"/>
      <c r="W8" s="318"/>
      <c r="X8" s="318"/>
      <c r="Y8" s="318"/>
      <c r="Z8" s="318"/>
      <c r="AA8" s="318"/>
      <c r="AB8" s="318"/>
      <c r="AC8" s="318"/>
      <c r="AD8" s="319"/>
      <c r="AE8" s="317" t="s">
        <v>18</v>
      </c>
      <c r="AF8" s="318"/>
      <c r="AG8" s="319"/>
      <c r="AH8" s="317" t="s">
        <v>25</v>
      </c>
      <c r="AI8" s="318"/>
      <c r="AJ8" s="319"/>
      <c r="AK8" s="317" t="s">
        <v>26</v>
      </c>
      <c r="AL8" s="318"/>
      <c r="AM8" s="319"/>
      <c r="AN8" s="96"/>
    </row>
    <row r="9" spans="2:40" ht="30" customHeight="1">
      <c r="B9" s="90"/>
      <c r="C9" s="316"/>
      <c r="D9" s="325"/>
      <c r="E9" s="17">
        <f>CONFIG!$D$7</f>
        <v>41640</v>
      </c>
      <c r="F9" s="17">
        <f>DATE(YEAR(E9),MONTH(E9)+1,DAY(E9))</f>
        <v>41671</v>
      </c>
      <c r="G9" s="17">
        <f t="shared" ref="G9:AC9" si="0">DATE(YEAR(F9),MONTH(F9)+1,DAY(F9))</f>
        <v>41699</v>
      </c>
      <c r="H9" s="17">
        <f t="shared" si="0"/>
        <v>41730</v>
      </c>
      <c r="I9" s="17">
        <f t="shared" si="0"/>
        <v>41760</v>
      </c>
      <c r="J9" s="17">
        <f t="shared" si="0"/>
        <v>41791</v>
      </c>
      <c r="K9" s="17">
        <f t="shared" si="0"/>
        <v>41821</v>
      </c>
      <c r="L9" s="17">
        <f t="shared" si="0"/>
        <v>41852</v>
      </c>
      <c r="M9" s="17">
        <f t="shared" si="0"/>
        <v>41883</v>
      </c>
      <c r="N9" s="17">
        <f t="shared" si="0"/>
        <v>41913</v>
      </c>
      <c r="O9" s="17">
        <f t="shared" si="0"/>
        <v>41944</v>
      </c>
      <c r="P9" s="17">
        <f t="shared" si="0"/>
        <v>41974</v>
      </c>
      <c r="Q9" s="184" t="s">
        <v>15</v>
      </c>
      <c r="R9" s="17">
        <f>DATE(YEAR(P9),MONTH(P9)+1,DAY(P9))</f>
        <v>42005</v>
      </c>
      <c r="S9" s="17">
        <f t="shared" si="0"/>
        <v>42036</v>
      </c>
      <c r="T9" s="17">
        <f t="shared" si="0"/>
        <v>42064</v>
      </c>
      <c r="U9" s="17">
        <f t="shared" si="0"/>
        <v>42095</v>
      </c>
      <c r="V9" s="17">
        <f t="shared" si="0"/>
        <v>42125</v>
      </c>
      <c r="W9" s="17">
        <f t="shared" si="0"/>
        <v>42156</v>
      </c>
      <c r="X9" s="17">
        <f t="shared" si="0"/>
        <v>42186</v>
      </c>
      <c r="Y9" s="17">
        <f t="shared" si="0"/>
        <v>42217</v>
      </c>
      <c r="Z9" s="17">
        <f t="shared" si="0"/>
        <v>42248</v>
      </c>
      <c r="AA9" s="17">
        <f t="shared" si="0"/>
        <v>42278</v>
      </c>
      <c r="AB9" s="17">
        <f t="shared" si="0"/>
        <v>42309</v>
      </c>
      <c r="AC9" s="17">
        <f t="shared" si="0"/>
        <v>42339</v>
      </c>
      <c r="AD9" s="184" t="s">
        <v>15</v>
      </c>
      <c r="AE9" s="185" t="s">
        <v>21</v>
      </c>
      <c r="AF9" s="185" t="s">
        <v>22</v>
      </c>
      <c r="AG9" s="184" t="s">
        <v>15</v>
      </c>
      <c r="AH9" s="185" t="s">
        <v>21</v>
      </c>
      <c r="AI9" s="185" t="s">
        <v>22</v>
      </c>
      <c r="AJ9" s="184" t="s">
        <v>15</v>
      </c>
      <c r="AK9" s="185" t="s">
        <v>21</v>
      </c>
      <c r="AL9" s="185" t="s">
        <v>22</v>
      </c>
      <c r="AM9" s="184" t="s">
        <v>15</v>
      </c>
      <c r="AN9" s="96"/>
    </row>
    <row r="10" spans="2:40">
      <c r="B10" s="90"/>
      <c r="C10" s="270" t="s">
        <v>240</v>
      </c>
      <c r="D10" s="200"/>
      <c r="E10" s="201"/>
      <c r="F10" s="201"/>
      <c r="G10" s="201"/>
      <c r="H10" s="201"/>
      <c r="I10" s="201"/>
      <c r="J10" s="201"/>
      <c r="K10" s="201"/>
      <c r="L10" s="201"/>
      <c r="M10" s="201"/>
      <c r="N10" s="201"/>
      <c r="O10" s="201"/>
      <c r="P10" s="201"/>
      <c r="Q10" s="226">
        <f t="shared" ref="Q10:Q30" si="1">SUM(E10:P10)</f>
        <v>0</v>
      </c>
      <c r="R10" s="201"/>
      <c r="S10" s="201"/>
      <c r="T10" s="201"/>
      <c r="U10" s="201"/>
      <c r="V10" s="201"/>
      <c r="W10" s="201"/>
      <c r="X10" s="201"/>
      <c r="Y10" s="201"/>
      <c r="Z10" s="201"/>
      <c r="AA10" s="201"/>
      <c r="AB10" s="201"/>
      <c r="AC10" s="201"/>
      <c r="AD10" s="226">
        <f t="shared" ref="AD10:AD30" si="2">SUM(R10:AC10)</f>
        <v>0</v>
      </c>
      <c r="AE10" s="201"/>
      <c r="AF10" s="201"/>
      <c r="AG10" s="226">
        <f t="shared" ref="AG10:AG30" si="3">SUM(AE10:AF10)</f>
        <v>0</v>
      </c>
      <c r="AH10" s="201"/>
      <c r="AI10" s="201"/>
      <c r="AJ10" s="226">
        <f t="shared" ref="AJ10:AJ30" si="4">SUM(AH10:AI10)</f>
        <v>0</v>
      </c>
      <c r="AK10" s="201"/>
      <c r="AL10" s="201"/>
      <c r="AM10" s="226">
        <f t="shared" ref="AM10:AM30" si="5">SUM(AK10:AL10)</f>
        <v>0</v>
      </c>
      <c r="AN10" s="96"/>
    </row>
    <row r="11" spans="2:40">
      <c r="B11" s="90"/>
      <c r="C11" s="270" t="s">
        <v>240</v>
      </c>
      <c r="D11" s="200"/>
      <c r="E11" s="201"/>
      <c r="F11" s="201"/>
      <c r="G11" s="201"/>
      <c r="H11" s="201"/>
      <c r="I11" s="201"/>
      <c r="J11" s="201"/>
      <c r="K11" s="201"/>
      <c r="L11" s="201"/>
      <c r="M11" s="201"/>
      <c r="N11" s="201"/>
      <c r="O11" s="201"/>
      <c r="P11" s="201"/>
      <c r="Q11" s="226">
        <f t="shared" si="1"/>
        <v>0</v>
      </c>
      <c r="R11" s="201"/>
      <c r="S11" s="201"/>
      <c r="T11" s="201"/>
      <c r="U11" s="201"/>
      <c r="V11" s="201"/>
      <c r="W11" s="201"/>
      <c r="X11" s="201"/>
      <c r="Y11" s="201"/>
      <c r="Z11" s="201"/>
      <c r="AA11" s="201"/>
      <c r="AB11" s="201"/>
      <c r="AC11" s="201"/>
      <c r="AD11" s="226">
        <f t="shared" si="2"/>
        <v>0</v>
      </c>
      <c r="AE11" s="201"/>
      <c r="AF11" s="201"/>
      <c r="AG11" s="226">
        <f t="shared" si="3"/>
        <v>0</v>
      </c>
      <c r="AH11" s="201"/>
      <c r="AI11" s="201"/>
      <c r="AJ11" s="226">
        <f t="shared" si="4"/>
        <v>0</v>
      </c>
      <c r="AK11" s="201"/>
      <c r="AL11" s="201"/>
      <c r="AM11" s="226">
        <f t="shared" si="5"/>
        <v>0</v>
      </c>
      <c r="AN11" s="96"/>
    </row>
    <row r="12" spans="2:40">
      <c r="B12" s="90"/>
      <c r="C12" s="270" t="s">
        <v>243</v>
      </c>
      <c r="D12" s="200"/>
      <c r="E12" s="201"/>
      <c r="F12" s="201"/>
      <c r="G12" s="201"/>
      <c r="H12" s="201"/>
      <c r="I12" s="201"/>
      <c r="J12" s="201"/>
      <c r="K12" s="201"/>
      <c r="L12" s="201"/>
      <c r="M12" s="201"/>
      <c r="N12" s="201"/>
      <c r="O12" s="201"/>
      <c r="P12" s="201"/>
      <c r="Q12" s="226">
        <f t="shared" si="1"/>
        <v>0</v>
      </c>
      <c r="R12" s="201"/>
      <c r="S12" s="201"/>
      <c r="T12" s="201"/>
      <c r="U12" s="201"/>
      <c r="V12" s="201"/>
      <c r="W12" s="201"/>
      <c r="X12" s="201"/>
      <c r="Y12" s="201"/>
      <c r="Z12" s="201"/>
      <c r="AA12" s="201"/>
      <c r="AB12" s="201"/>
      <c r="AC12" s="201"/>
      <c r="AD12" s="226">
        <f t="shared" si="2"/>
        <v>0</v>
      </c>
      <c r="AE12" s="201"/>
      <c r="AF12" s="201"/>
      <c r="AG12" s="226">
        <f t="shared" si="3"/>
        <v>0</v>
      </c>
      <c r="AH12" s="201"/>
      <c r="AI12" s="201"/>
      <c r="AJ12" s="226">
        <f t="shared" si="4"/>
        <v>0</v>
      </c>
      <c r="AK12" s="201"/>
      <c r="AL12" s="201"/>
      <c r="AM12" s="226">
        <f t="shared" si="5"/>
        <v>0</v>
      </c>
      <c r="AN12" s="96"/>
    </row>
    <row r="13" spans="2:40">
      <c r="B13" s="90"/>
      <c r="C13" s="270" t="s">
        <v>243</v>
      </c>
      <c r="D13" s="203"/>
      <c r="E13" s="201"/>
      <c r="F13" s="201"/>
      <c r="G13" s="201"/>
      <c r="H13" s="201"/>
      <c r="I13" s="201"/>
      <c r="J13" s="201"/>
      <c r="K13" s="201"/>
      <c r="L13" s="201"/>
      <c r="M13" s="201"/>
      <c r="N13" s="201"/>
      <c r="O13" s="201"/>
      <c r="P13" s="201"/>
      <c r="Q13" s="226">
        <f t="shared" si="1"/>
        <v>0</v>
      </c>
      <c r="R13" s="201"/>
      <c r="S13" s="201"/>
      <c r="T13" s="201"/>
      <c r="U13" s="201"/>
      <c r="V13" s="201"/>
      <c r="W13" s="201"/>
      <c r="X13" s="201"/>
      <c r="Y13" s="201"/>
      <c r="Z13" s="201"/>
      <c r="AA13" s="201"/>
      <c r="AB13" s="201"/>
      <c r="AC13" s="201"/>
      <c r="AD13" s="226">
        <f t="shared" si="2"/>
        <v>0</v>
      </c>
      <c r="AE13" s="201"/>
      <c r="AF13" s="201"/>
      <c r="AG13" s="226">
        <f t="shared" si="3"/>
        <v>0</v>
      </c>
      <c r="AH13" s="201"/>
      <c r="AI13" s="201"/>
      <c r="AJ13" s="226">
        <f t="shared" si="4"/>
        <v>0</v>
      </c>
      <c r="AK13" s="201"/>
      <c r="AL13" s="201"/>
      <c r="AM13" s="226">
        <f t="shared" si="5"/>
        <v>0</v>
      </c>
      <c r="AN13" s="96"/>
    </row>
    <row r="14" spans="2:40">
      <c r="B14" s="90"/>
      <c r="C14" s="202"/>
      <c r="D14" s="203"/>
      <c r="E14" s="201"/>
      <c r="F14" s="201"/>
      <c r="G14" s="201"/>
      <c r="H14" s="201"/>
      <c r="I14" s="201"/>
      <c r="J14" s="201"/>
      <c r="K14" s="201"/>
      <c r="L14" s="201"/>
      <c r="M14" s="201"/>
      <c r="N14" s="201"/>
      <c r="O14" s="201"/>
      <c r="P14" s="201"/>
      <c r="Q14" s="226">
        <f t="shared" si="1"/>
        <v>0</v>
      </c>
      <c r="R14" s="204"/>
      <c r="S14" s="204"/>
      <c r="T14" s="204"/>
      <c r="U14" s="204"/>
      <c r="V14" s="204"/>
      <c r="W14" s="204"/>
      <c r="X14" s="204"/>
      <c r="Y14" s="204"/>
      <c r="Z14" s="204"/>
      <c r="AA14" s="204"/>
      <c r="AB14" s="204"/>
      <c r="AC14" s="204"/>
      <c r="AD14" s="226">
        <f t="shared" si="2"/>
        <v>0</v>
      </c>
      <c r="AE14" s="204"/>
      <c r="AF14" s="204"/>
      <c r="AG14" s="226">
        <f t="shared" si="3"/>
        <v>0</v>
      </c>
      <c r="AH14" s="204"/>
      <c r="AI14" s="204"/>
      <c r="AJ14" s="226">
        <f t="shared" si="4"/>
        <v>0</v>
      </c>
      <c r="AK14" s="204"/>
      <c r="AL14" s="204"/>
      <c r="AM14" s="226">
        <f t="shared" si="5"/>
        <v>0</v>
      </c>
      <c r="AN14" s="96"/>
    </row>
    <row r="15" spans="2:40">
      <c r="B15" s="90"/>
      <c r="C15" s="202"/>
      <c r="D15" s="203"/>
      <c r="E15" s="201"/>
      <c r="F15" s="201"/>
      <c r="G15" s="201"/>
      <c r="H15" s="201"/>
      <c r="I15" s="201"/>
      <c r="J15" s="201"/>
      <c r="K15" s="201"/>
      <c r="L15" s="201"/>
      <c r="M15" s="201"/>
      <c r="N15" s="201"/>
      <c r="O15" s="201"/>
      <c r="P15" s="201"/>
      <c r="Q15" s="226">
        <f t="shared" si="1"/>
        <v>0</v>
      </c>
      <c r="R15" s="204"/>
      <c r="S15" s="204"/>
      <c r="T15" s="204"/>
      <c r="U15" s="204"/>
      <c r="V15" s="204"/>
      <c r="W15" s="204"/>
      <c r="X15" s="204"/>
      <c r="Y15" s="204"/>
      <c r="Z15" s="204"/>
      <c r="AA15" s="204"/>
      <c r="AB15" s="204"/>
      <c r="AC15" s="204"/>
      <c r="AD15" s="226">
        <f t="shared" si="2"/>
        <v>0</v>
      </c>
      <c r="AE15" s="204"/>
      <c r="AF15" s="204"/>
      <c r="AG15" s="226">
        <f t="shared" si="3"/>
        <v>0</v>
      </c>
      <c r="AH15" s="204"/>
      <c r="AI15" s="204"/>
      <c r="AJ15" s="226">
        <f t="shared" si="4"/>
        <v>0</v>
      </c>
      <c r="AK15" s="204"/>
      <c r="AL15" s="204"/>
      <c r="AM15" s="226">
        <f t="shared" si="5"/>
        <v>0</v>
      </c>
      <c r="AN15" s="96"/>
    </row>
    <row r="16" spans="2:40">
      <c r="B16" s="90"/>
      <c r="C16" s="202"/>
      <c r="D16" s="203"/>
      <c r="E16" s="201"/>
      <c r="F16" s="201"/>
      <c r="G16" s="201"/>
      <c r="H16" s="201"/>
      <c r="I16" s="201"/>
      <c r="J16" s="201"/>
      <c r="K16" s="201"/>
      <c r="L16" s="201"/>
      <c r="M16" s="201"/>
      <c r="N16" s="201"/>
      <c r="O16" s="201"/>
      <c r="P16" s="201"/>
      <c r="Q16" s="226">
        <f t="shared" si="1"/>
        <v>0</v>
      </c>
      <c r="R16" s="204"/>
      <c r="S16" s="204"/>
      <c r="T16" s="204"/>
      <c r="U16" s="204"/>
      <c r="V16" s="204"/>
      <c r="W16" s="204"/>
      <c r="X16" s="204"/>
      <c r="Y16" s="204"/>
      <c r="Z16" s="204"/>
      <c r="AA16" s="204"/>
      <c r="AB16" s="204"/>
      <c r="AC16" s="204"/>
      <c r="AD16" s="226">
        <f t="shared" si="2"/>
        <v>0</v>
      </c>
      <c r="AE16" s="204"/>
      <c r="AF16" s="204"/>
      <c r="AG16" s="226">
        <f t="shared" si="3"/>
        <v>0</v>
      </c>
      <c r="AH16" s="204"/>
      <c r="AI16" s="204"/>
      <c r="AJ16" s="226">
        <f t="shared" si="4"/>
        <v>0</v>
      </c>
      <c r="AK16" s="204"/>
      <c r="AL16" s="204"/>
      <c r="AM16" s="226">
        <f t="shared" si="5"/>
        <v>0</v>
      </c>
      <c r="AN16" s="96"/>
    </row>
    <row r="17" spans="2:40">
      <c r="B17" s="90"/>
      <c r="C17" s="202"/>
      <c r="D17" s="203"/>
      <c r="E17" s="201"/>
      <c r="F17" s="201"/>
      <c r="G17" s="201"/>
      <c r="H17" s="201"/>
      <c r="I17" s="201"/>
      <c r="J17" s="201"/>
      <c r="K17" s="201"/>
      <c r="L17" s="201"/>
      <c r="M17" s="201"/>
      <c r="N17" s="201"/>
      <c r="O17" s="201"/>
      <c r="P17" s="201"/>
      <c r="Q17" s="226">
        <f t="shared" si="1"/>
        <v>0</v>
      </c>
      <c r="R17" s="204"/>
      <c r="S17" s="204"/>
      <c r="T17" s="204"/>
      <c r="U17" s="204"/>
      <c r="V17" s="204"/>
      <c r="W17" s="204"/>
      <c r="X17" s="204"/>
      <c r="Y17" s="204"/>
      <c r="Z17" s="204"/>
      <c r="AA17" s="204"/>
      <c r="AB17" s="204"/>
      <c r="AC17" s="204"/>
      <c r="AD17" s="226">
        <f t="shared" si="2"/>
        <v>0</v>
      </c>
      <c r="AE17" s="204"/>
      <c r="AF17" s="204"/>
      <c r="AG17" s="226">
        <f t="shared" si="3"/>
        <v>0</v>
      </c>
      <c r="AH17" s="204"/>
      <c r="AI17" s="204"/>
      <c r="AJ17" s="226">
        <f t="shared" si="4"/>
        <v>0</v>
      </c>
      <c r="AK17" s="204"/>
      <c r="AL17" s="204"/>
      <c r="AM17" s="226">
        <f t="shared" si="5"/>
        <v>0</v>
      </c>
      <c r="AN17" s="96"/>
    </row>
    <row r="18" spans="2:40">
      <c r="B18" s="90"/>
      <c r="C18" s="202"/>
      <c r="D18" s="203"/>
      <c r="E18" s="201"/>
      <c r="F18" s="201"/>
      <c r="G18" s="201"/>
      <c r="H18" s="201"/>
      <c r="I18" s="201"/>
      <c r="J18" s="201"/>
      <c r="K18" s="201"/>
      <c r="L18" s="201"/>
      <c r="M18" s="201"/>
      <c r="N18" s="201"/>
      <c r="O18" s="201"/>
      <c r="P18" s="201"/>
      <c r="Q18" s="226">
        <f t="shared" si="1"/>
        <v>0</v>
      </c>
      <c r="R18" s="204"/>
      <c r="S18" s="204"/>
      <c r="T18" s="204"/>
      <c r="U18" s="204"/>
      <c r="V18" s="204"/>
      <c r="W18" s="204"/>
      <c r="X18" s="204"/>
      <c r="Y18" s="204"/>
      <c r="Z18" s="204"/>
      <c r="AA18" s="204"/>
      <c r="AB18" s="204"/>
      <c r="AC18" s="204"/>
      <c r="AD18" s="226">
        <f t="shared" si="2"/>
        <v>0</v>
      </c>
      <c r="AE18" s="204"/>
      <c r="AF18" s="204"/>
      <c r="AG18" s="226">
        <f t="shared" si="3"/>
        <v>0</v>
      </c>
      <c r="AH18" s="204"/>
      <c r="AI18" s="204"/>
      <c r="AJ18" s="226">
        <f t="shared" si="4"/>
        <v>0</v>
      </c>
      <c r="AK18" s="204"/>
      <c r="AL18" s="204"/>
      <c r="AM18" s="226">
        <f t="shared" si="5"/>
        <v>0</v>
      </c>
      <c r="AN18" s="96"/>
    </row>
    <row r="19" spans="2:40">
      <c r="B19" s="90"/>
      <c r="C19" s="202"/>
      <c r="D19" s="203"/>
      <c r="E19" s="201"/>
      <c r="F19" s="201"/>
      <c r="G19" s="201"/>
      <c r="H19" s="201"/>
      <c r="I19" s="201"/>
      <c r="J19" s="201"/>
      <c r="K19" s="201"/>
      <c r="L19" s="201"/>
      <c r="M19" s="201"/>
      <c r="N19" s="201"/>
      <c r="O19" s="201"/>
      <c r="P19" s="201"/>
      <c r="Q19" s="226">
        <f t="shared" si="1"/>
        <v>0</v>
      </c>
      <c r="R19" s="204"/>
      <c r="S19" s="204"/>
      <c r="T19" s="204"/>
      <c r="U19" s="204"/>
      <c r="V19" s="204"/>
      <c r="W19" s="204"/>
      <c r="X19" s="204"/>
      <c r="Y19" s="204"/>
      <c r="Z19" s="204"/>
      <c r="AA19" s="204"/>
      <c r="AB19" s="204"/>
      <c r="AC19" s="204"/>
      <c r="AD19" s="226">
        <f t="shared" si="2"/>
        <v>0</v>
      </c>
      <c r="AE19" s="204"/>
      <c r="AF19" s="204"/>
      <c r="AG19" s="226">
        <f t="shared" si="3"/>
        <v>0</v>
      </c>
      <c r="AH19" s="204"/>
      <c r="AI19" s="204"/>
      <c r="AJ19" s="226">
        <f t="shared" si="4"/>
        <v>0</v>
      </c>
      <c r="AK19" s="204"/>
      <c r="AL19" s="204"/>
      <c r="AM19" s="226">
        <f t="shared" si="5"/>
        <v>0</v>
      </c>
      <c r="AN19" s="96"/>
    </row>
    <row r="20" spans="2:40">
      <c r="B20" s="90"/>
      <c r="C20" s="202"/>
      <c r="D20" s="203"/>
      <c r="E20" s="201"/>
      <c r="F20" s="201"/>
      <c r="G20" s="201"/>
      <c r="H20" s="201"/>
      <c r="I20" s="201"/>
      <c r="J20" s="201"/>
      <c r="K20" s="201"/>
      <c r="L20" s="201"/>
      <c r="M20" s="201"/>
      <c r="N20" s="201"/>
      <c r="O20" s="201"/>
      <c r="P20" s="201"/>
      <c r="Q20" s="226">
        <f t="shared" si="1"/>
        <v>0</v>
      </c>
      <c r="R20" s="204"/>
      <c r="S20" s="204"/>
      <c r="T20" s="204"/>
      <c r="U20" s="204"/>
      <c r="V20" s="204"/>
      <c r="W20" s="204"/>
      <c r="X20" s="204"/>
      <c r="Y20" s="204"/>
      <c r="Z20" s="204"/>
      <c r="AA20" s="204"/>
      <c r="AB20" s="204"/>
      <c r="AC20" s="204"/>
      <c r="AD20" s="226">
        <f t="shared" si="2"/>
        <v>0</v>
      </c>
      <c r="AE20" s="204"/>
      <c r="AF20" s="204"/>
      <c r="AG20" s="226">
        <f t="shared" si="3"/>
        <v>0</v>
      </c>
      <c r="AH20" s="204"/>
      <c r="AI20" s="204"/>
      <c r="AJ20" s="226">
        <f t="shared" si="4"/>
        <v>0</v>
      </c>
      <c r="AK20" s="204"/>
      <c r="AL20" s="204"/>
      <c r="AM20" s="226">
        <f t="shared" si="5"/>
        <v>0</v>
      </c>
      <c r="AN20" s="96"/>
    </row>
    <row r="21" spans="2:40">
      <c r="B21" s="90"/>
      <c r="C21" s="202"/>
      <c r="D21" s="203"/>
      <c r="E21" s="201"/>
      <c r="F21" s="201"/>
      <c r="G21" s="201"/>
      <c r="H21" s="201"/>
      <c r="I21" s="201"/>
      <c r="J21" s="201"/>
      <c r="K21" s="201"/>
      <c r="L21" s="201"/>
      <c r="M21" s="201"/>
      <c r="N21" s="201"/>
      <c r="O21" s="201"/>
      <c r="P21" s="201"/>
      <c r="Q21" s="226">
        <f t="shared" si="1"/>
        <v>0</v>
      </c>
      <c r="R21" s="204"/>
      <c r="S21" s="204"/>
      <c r="T21" s="204"/>
      <c r="U21" s="204"/>
      <c r="V21" s="204"/>
      <c r="W21" s="204"/>
      <c r="X21" s="204"/>
      <c r="Y21" s="204"/>
      <c r="Z21" s="204"/>
      <c r="AA21" s="204"/>
      <c r="AB21" s="204"/>
      <c r="AC21" s="204"/>
      <c r="AD21" s="226">
        <f t="shared" si="2"/>
        <v>0</v>
      </c>
      <c r="AE21" s="204"/>
      <c r="AF21" s="204"/>
      <c r="AG21" s="226">
        <f t="shared" si="3"/>
        <v>0</v>
      </c>
      <c r="AH21" s="204"/>
      <c r="AI21" s="204"/>
      <c r="AJ21" s="226">
        <f t="shared" si="4"/>
        <v>0</v>
      </c>
      <c r="AK21" s="204"/>
      <c r="AL21" s="204"/>
      <c r="AM21" s="226">
        <f t="shared" si="5"/>
        <v>0</v>
      </c>
      <c r="AN21" s="96"/>
    </row>
    <row r="22" spans="2:40">
      <c r="B22" s="90"/>
      <c r="C22" s="202"/>
      <c r="D22" s="203"/>
      <c r="E22" s="201"/>
      <c r="F22" s="201"/>
      <c r="G22" s="201"/>
      <c r="H22" s="201"/>
      <c r="I22" s="201"/>
      <c r="J22" s="201"/>
      <c r="K22" s="201"/>
      <c r="L22" s="201"/>
      <c r="M22" s="201"/>
      <c r="N22" s="201"/>
      <c r="O22" s="201"/>
      <c r="P22" s="201"/>
      <c r="Q22" s="226">
        <f t="shared" si="1"/>
        <v>0</v>
      </c>
      <c r="R22" s="204"/>
      <c r="S22" s="204"/>
      <c r="T22" s="204"/>
      <c r="U22" s="204"/>
      <c r="V22" s="204"/>
      <c r="W22" s="204"/>
      <c r="X22" s="204"/>
      <c r="Y22" s="204"/>
      <c r="Z22" s="204"/>
      <c r="AA22" s="204"/>
      <c r="AB22" s="204"/>
      <c r="AC22" s="204"/>
      <c r="AD22" s="226">
        <f t="shared" si="2"/>
        <v>0</v>
      </c>
      <c r="AE22" s="204"/>
      <c r="AF22" s="204"/>
      <c r="AG22" s="226">
        <f t="shared" si="3"/>
        <v>0</v>
      </c>
      <c r="AH22" s="204"/>
      <c r="AI22" s="204"/>
      <c r="AJ22" s="226">
        <f t="shared" si="4"/>
        <v>0</v>
      </c>
      <c r="AK22" s="204"/>
      <c r="AL22" s="204"/>
      <c r="AM22" s="226">
        <f t="shared" si="5"/>
        <v>0</v>
      </c>
      <c r="AN22" s="96"/>
    </row>
    <row r="23" spans="2:40">
      <c r="B23" s="90"/>
      <c r="C23" s="202"/>
      <c r="D23" s="203"/>
      <c r="E23" s="201"/>
      <c r="F23" s="201"/>
      <c r="G23" s="201"/>
      <c r="H23" s="201"/>
      <c r="I23" s="201"/>
      <c r="J23" s="201"/>
      <c r="K23" s="201"/>
      <c r="L23" s="201"/>
      <c r="M23" s="201"/>
      <c r="N23" s="201"/>
      <c r="O23" s="201"/>
      <c r="P23" s="201"/>
      <c r="Q23" s="226">
        <f t="shared" si="1"/>
        <v>0</v>
      </c>
      <c r="R23" s="204"/>
      <c r="S23" s="204"/>
      <c r="T23" s="204"/>
      <c r="U23" s="204"/>
      <c r="V23" s="204"/>
      <c r="W23" s="204"/>
      <c r="X23" s="204"/>
      <c r="Y23" s="204"/>
      <c r="Z23" s="204"/>
      <c r="AA23" s="204"/>
      <c r="AB23" s="204"/>
      <c r="AC23" s="204"/>
      <c r="AD23" s="226">
        <f t="shared" si="2"/>
        <v>0</v>
      </c>
      <c r="AE23" s="204"/>
      <c r="AF23" s="204"/>
      <c r="AG23" s="226">
        <f t="shared" si="3"/>
        <v>0</v>
      </c>
      <c r="AH23" s="204"/>
      <c r="AI23" s="204"/>
      <c r="AJ23" s="226">
        <f t="shared" si="4"/>
        <v>0</v>
      </c>
      <c r="AK23" s="204"/>
      <c r="AL23" s="204"/>
      <c r="AM23" s="226">
        <f t="shared" si="5"/>
        <v>0</v>
      </c>
      <c r="AN23" s="96"/>
    </row>
    <row r="24" spans="2:40">
      <c r="B24" s="90"/>
      <c r="C24" s="202"/>
      <c r="D24" s="203"/>
      <c r="E24" s="201"/>
      <c r="F24" s="201"/>
      <c r="G24" s="201"/>
      <c r="H24" s="201"/>
      <c r="I24" s="201"/>
      <c r="J24" s="201"/>
      <c r="K24" s="201"/>
      <c r="L24" s="201"/>
      <c r="M24" s="201"/>
      <c r="N24" s="201"/>
      <c r="O24" s="201"/>
      <c r="P24" s="201"/>
      <c r="Q24" s="226">
        <f t="shared" si="1"/>
        <v>0</v>
      </c>
      <c r="R24" s="204"/>
      <c r="S24" s="204"/>
      <c r="T24" s="204"/>
      <c r="U24" s="204"/>
      <c r="V24" s="204"/>
      <c r="W24" s="204"/>
      <c r="X24" s="204"/>
      <c r="Y24" s="204"/>
      <c r="Z24" s="204"/>
      <c r="AA24" s="204"/>
      <c r="AB24" s="204"/>
      <c r="AC24" s="204"/>
      <c r="AD24" s="226">
        <f t="shared" si="2"/>
        <v>0</v>
      </c>
      <c r="AE24" s="204"/>
      <c r="AF24" s="204"/>
      <c r="AG24" s="226">
        <f t="shared" si="3"/>
        <v>0</v>
      </c>
      <c r="AH24" s="204"/>
      <c r="AI24" s="204"/>
      <c r="AJ24" s="226">
        <f t="shared" si="4"/>
        <v>0</v>
      </c>
      <c r="AK24" s="204"/>
      <c r="AL24" s="204"/>
      <c r="AM24" s="226">
        <f t="shared" si="5"/>
        <v>0</v>
      </c>
      <c r="AN24" s="96"/>
    </row>
    <row r="25" spans="2:40" s="54" customFormat="1">
      <c r="B25" s="90"/>
      <c r="C25" s="202"/>
      <c r="D25" s="203"/>
      <c r="E25" s="201"/>
      <c r="F25" s="201"/>
      <c r="G25" s="201"/>
      <c r="H25" s="201"/>
      <c r="I25" s="201"/>
      <c r="J25" s="201"/>
      <c r="K25" s="201"/>
      <c r="L25" s="201"/>
      <c r="M25" s="201"/>
      <c r="N25" s="201"/>
      <c r="O25" s="201"/>
      <c r="P25" s="201"/>
      <c r="Q25" s="226">
        <f t="shared" si="1"/>
        <v>0</v>
      </c>
      <c r="R25" s="204"/>
      <c r="S25" s="204"/>
      <c r="T25" s="204"/>
      <c r="U25" s="204"/>
      <c r="V25" s="204"/>
      <c r="W25" s="204"/>
      <c r="X25" s="204"/>
      <c r="Y25" s="204"/>
      <c r="Z25" s="204"/>
      <c r="AA25" s="204"/>
      <c r="AB25" s="204"/>
      <c r="AC25" s="204"/>
      <c r="AD25" s="226">
        <f t="shared" si="2"/>
        <v>0</v>
      </c>
      <c r="AE25" s="204"/>
      <c r="AF25" s="204"/>
      <c r="AG25" s="226">
        <f t="shared" si="3"/>
        <v>0</v>
      </c>
      <c r="AH25" s="204"/>
      <c r="AI25" s="204"/>
      <c r="AJ25" s="226">
        <f t="shared" si="4"/>
        <v>0</v>
      </c>
      <c r="AK25" s="204"/>
      <c r="AL25" s="204"/>
      <c r="AM25" s="226">
        <f t="shared" si="5"/>
        <v>0</v>
      </c>
      <c r="AN25" s="96"/>
    </row>
    <row r="26" spans="2:40" s="54" customFormat="1">
      <c r="B26" s="90"/>
      <c r="C26" s="202"/>
      <c r="D26" s="203"/>
      <c r="E26" s="201"/>
      <c r="F26" s="201"/>
      <c r="G26" s="201"/>
      <c r="H26" s="201"/>
      <c r="I26" s="201"/>
      <c r="J26" s="201"/>
      <c r="K26" s="201"/>
      <c r="L26" s="201"/>
      <c r="M26" s="201"/>
      <c r="N26" s="201"/>
      <c r="O26" s="201"/>
      <c r="P26" s="201"/>
      <c r="Q26" s="226">
        <f t="shared" si="1"/>
        <v>0</v>
      </c>
      <c r="R26" s="204"/>
      <c r="S26" s="204"/>
      <c r="T26" s="204"/>
      <c r="U26" s="204"/>
      <c r="V26" s="204"/>
      <c r="W26" s="204"/>
      <c r="X26" s="204"/>
      <c r="Y26" s="204"/>
      <c r="Z26" s="204"/>
      <c r="AA26" s="204"/>
      <c r="AB26" s="204"/>
      <c r="AC26" s="204"/>
      <c r="AD26" s="226">
        <f t="shared" si="2"/>
        <v>0</v>
      </c>
      <c r="AE26" s="204"/>
      <c r="AF26" s="204"/>
      <c r="AG26" s="226">
        <f t="shared" si="3"/>
        <v>0</v>
      </c>
      <c r="AH26" s="204"/>
      <c r="AI26" s="204"/>
      <c r="AJ26" s="226">
        <f t="shared" si="4"/>
        <v>0</v>
      </c>
      <c r="AK26" s="204"/>
      <c r="AL26" s="204"/>
      <c r="AM26" s="226">
        <f t="shared" si="5"/>
        <v>0</v>
      </c>
      <c r="AN26" s="96"/>
    </row>
    <row r="27" spans="2:40" s="54" customFormat="1">
      <c r="B27" s="90"/>
      <c r="C27" s="202"/>
      <c r="D27" s="203"/>
      <c r="E27" s="201"/>
      <c r="F27" s="201"/>
      <c r="G27" s="201"/>
      <c r="H27" s="201"/>
      <c r="I27" s="201"/>
      <c r="J27" s="201"/>
      <c r="K27" s="201"/>
      <c r="L27" s="201"/>
      <c r="M27" s="201"/>
      <c r="N27" s="201"/>
      <c r="O27" s="201"/>
      <c r="P27" s="201"/>
      <c r="Q27" s="226">
        <f t="shared" si="1"/>
        <v>0</v>
      </c>
      <c r="R27" s="204"/>
      <c r="S27" s="204"/>
      <c r="T27" s="204"/>
      <c r="U27" s="204"/>
      <c r="V27" s="204"/>
      <c r="W27" s="204"/>
      <c r="X27" s="204"/>
      <c r="Y27" s="204"/>
      <c r="Z27" s="204"/>
      <c r="AA27" s="204"/>
      <c r="AB27" s="204"/>
      <c r="AC27" s="204"/>
      <c r="AD27" s="226">
        <f t="shared" si="2"/>
        <v>0</v>
      </c>
      <c r="AE27" s="204"/>
      <c r="AF27" s="204"/>
      <c r="AG27" s="226">
        <f t="shared" si="3"/>
        <v>0</v>
      </c>
      <c r="AH27" s="204"/>
      <c r="AI27" s="204"/>
      <c r="AJ27" s="226">
        <f t="shared" si="4"/>
        <v>0</v>
      </c>
      <c r="AK27" s="204"/>
      <c r="AL27" s="204"/>
      <c r="AM27" s="226">
        <f t="shared" si="5"/>
        <v>0</v>
      </c>
      <c r="AN27" s="96"/>
    </row>
    <row r="28" spans="2:40" s="54" customFormat="1">
      <c r="B28" s="90"/>
      <c r="C28" s="202"/>
      <c r="D28" s="203"/>
      <c r="E28" s="201"/>
      <c r="F28" s="201"/>
      <c r="G28" s="201"/>
      <c r="H28" s="201"/>
      <c r="I28" s="201"/>
      <c r="J28" s="201"/>
      <c r="K28" s="201"/>
      <c r="L28" s="201"/>
      <c r="M28" s="201"/>
      <c r="N28" s="201"/>
      <c r="O28" s="201"/>
      <c r="P28" s="201"/>
      <c r="Q28" s="226">
        <f t="shared" si="1"/>
        <v>0</v>
      </c>
      <c r="R28" s="204"/>
      <c r="S28" s="204"/>
      <c r="T28" s="204"/>
      <c r="U28" s="204"/>
      <c r="V28" s="204"/>
      <c r="W28" s="204"/>
      <c r="X28" s="204"/>
      <c r="Y28" s="204"/>
      <c r="Z28" s="204"/>
      <c r="AA28" s="204"/>
      <c r="AB28" s="204"/>
      <c r="AC28" s="204"/>
      <c r="AD28" s="226">
        <f t="shared" si="2"/>
        <v>0</v>
      </c>
      <c r="AE28" s="204"/>
      <c r="AF28" s="204"/>
      <c r="AG28" s="226">
        <f t="shared" si="3"/>
        <v>0</v>
      </c>
      <c r="AH28" s="204"/>
      <c r="AI28" s="204"/>
      <c r="AJ28" s="226">
        <f t="shared" si="4"/>
        <v>0</v>
      </c>
      <c r="AK28" s="204"/>
      <c r="AL28" s="204"/>
      <c r="AM28" s="226">
        <f t="shared" si="5"/>
        <v>0</v>
      </c>
      <c r="AN28" s="96"/>
    </row>
    <row r="29" spans="2:40" s="54" customFormat="1">
      <c r="B29" s="90"/>
      <c r="C29" s="202"/>
      <c r="D29" s="203"/>
      <c r="E29" s="201"/>
      <c r="F29" s="201"/>
      <c r="G29" s="201"/>
      <c r="H29" s="201"/>
      <c r="I29" s="201"/>
      <c r="J29" s="201"/>
      <c r="K29" s="201"/>
      <c r="L29" s="201"/>
      <c r="M29" s="201"/>
      <c r="N29" s="201"/>
      <c r="O29" s="201"/>
      <c r="P29" s="201"/>
      <c r="Q29" s="226">
        <f t="shared" si="1"/>
        <v>0</v>
      </c>
      <c r="R29" s="204"/>
      <c r="S29" s="204"/>
      <c r="T29" s="204"/>
      <c r="U29" s="204"/>
      <c r="V29" s="204"/>
      <c r="W29" s="204"/>
      <c r="X29" s="204"/>
      <c r="Y29" s="204"/>
      <c r="Z29" s="204"/>
      <c r="AA29" s="204"/>
      <c r="AB29" s="204"/>
      <c r="AC29" s="204"/>
      <c r="AD29" s="226">
        <f t="shared" si="2"/>
        <v>0</v>
      </c>
      <c r="AE29" s="204"/>
      <c r="AF29" s="204"/>
      <c r="AG29" s="226">
        <f t="shared" si="3"/>
        <v>0</v>
      </c>
      <c r="AH29" s="204"/>
      <c r="AI29" s="204"/>
      <c r="AJ29" s="226">
        <f t="shared" si="4"/>
        <v>0</v>
      </c>
      <c r="AK29" s="204"/>
      <c r="AL29" s="204"/>
      <c r="AM29" s="226">
        <f t="shared" si="5"/>
        <v>0</v>
      </c>
      <c r="AN29" s="96"/>
    </row>
    <row r="30" spans="2:40">
      <c r="B30" s="90"/>
      <c r="C30" s="132"/>
      <c r="D30" s="132"/>
      <c r="E30" s="57">
        <f t="shared" ref="E30:P30" si="6">SUM(E10:E29)</f>
        <v>0</v>
      </c>
      <c r="F30" s="57">
        <f t="shared" si="6"/>
        <v>0</v>
      </c>
      <c r="G30" s="57">
        <f t="shared" si="6"/>
        <v>0</v>
      </c>
      <c r="H30" s="57">
        <f t="shared" si="6"/>
        <v>0</v>
      </c>
      <c r="I30" s="57">
        <f t="shared" si="6"/>
        <v>0</v>
      </c>
      <c r="J30" s="57">
        <f t="shared" si="6"/>
        <v>0</v>
      </c>
      <c r="K30" s="57">
        <f t="shared" si="6"/>
        <v>0</v>
      </c>
      <c r="L30" s="57">
        <f t="shared" si="6"/>
        <v>0</v>
      </c>
      <c r="M30" s="57">
        <f t="shared" si="6"/>
        <v>0</v>
      </c>
      <c r="N30" s="57">
        <f t="shared" si="6"/>
        <v>0</v>
      </c>
      <c r="O30" s="57">
        <f t="shared" si="6"/>
        <v>0</v>
      </c>
      <c r="P30" s="57">
        <f t="shared" si="6"/>
        <v>0</v>
      </c>
      <c r="Q30" s="12">
        <f t="shared" si="1"/>
        <v>0</v>
      </c>
      <c r="R30" s="6">
        <f t="shared" ref="R30:AC30" si="7">SUM(R10:R29)</f>
        <v>0</v>
      </c>
      <c r="S30" s="6">
        <f t="shared" si="7"/>
        <v>0</v>
      </c>
      <c r="T30" s="6">
        <f t="shared" si="7"/>
        <v>0</v>
      </c>
      <c r="U30" s="6">
        <f t="shared" si="7"/>
        <v>0</v>
      </c>
      <c r="V30" s="6">
        <f t="shared" si="7"/>
        <v>0</v>
      </c>
      <c r="W30" s="6">
        <f t="shared" si="7"/>
        <v>0</v>
      </c>
      <c r="X30" s="6">
        <f t="shared" si="7"/>
        <v>0</v>
      </c>
      <c r="Y30" s="6">
        <f t="shared" si="7"/>
        <v>0</v>
      </c>
      <c r="Z30" s="6">
        <f t="shared" si="7"/>
        <v>0</v>
      </c>
      <c r="AA30" s="6">
        <f t="shared" si="7"/>
        <v>0</v>
      </c>
      <c r="AB30" s="6">
        <f t="shared" si="7"/>
        <v>0</v>
      </c>
      <c r="AC30" s="6">
        <f t="shared" si="7"/>
        <v>0</v>
      </c>
      <c r="AD30" s="12">
        <f t="shared" si="2"/>
        <v>0</v>
      </c>
      <c r="AE30" s="6">
        <f>SUM(AE10:AE29)</f>
        <v>0</v>
      </c>
      <c r="AF30" s="6">
        <f>SUM(AF10:AF29)</f>
        <v>0</v>
      </c>
      <c r="AG30" s="12">
        <f t="shared" si="3"/>
        <v>0</v>
      </c>
      <c r="AH30" s="6">
        <f>SUM(AH10:AH29)</f>
        <v>0</v>
      </c>
      <c r="AI30" s="6">
        <f>SUM(AI10:AI29)</f>
        <v>0</v>
      </c>
      <c r="AJ30" s="12">
        <f t="shared" si="4"/>
        <v>0</v>
      </c>
      <c r="AK30" s="6">
        <f>SUM(AK10:AK29)</f>
        <v>0</v>
      </c>
      <c r="AL30" s="6">
        <f>SUM(AL10:AL29)</f>
        <v>0</v>
      </c>
      <c r="AM30" s="12">
        <f t="shared" si="5"/>
        <v>0</v>
      </c>
      <c r="AN30" s="96"/>
    </row>
    <row r="31" spans="2:40" ht="15.75" thickBot="1">
      <c r="B31" s="91"/>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3"/>
    </row>
    <row r="52" spans="3:4">
      <c r="C52" s="10"/>
      <c r="D52" s="10"/>
    </row>
  </sheetData>
  <sheetProtection sheet="1" objects="1" scenarios="1"/>
  <mergeCells count="9">
    <mergeCell ref="C7:C9"/>
    <mergeCell ref="R8:AD8"/>
    <mergeCell ref="C5:Q5"/>
    <mergeCell ref="AH8:AJ8"/>
    <mergeCell ref="AK8:AM8"/>
    <mergeCell ref="D7:D9"/>
    <mergeCell ref="E8:Q8"/>
    <mergeCell ref="E7:Q7"/>
    <mergeCell ref="AE8:AG8"/>
  </mergeCells>
  <dataValidations count="1">
    <dataValidation type="whole" operator="greaterThanOrEqual" allowBlank="1" showInputMessage="1" showErrorMessage="1" sqref="E10:P29 AK10:AL10 R10:AC10 AE10:AF10 AH10:AI10">
      <formula1>0</formula1>
    </dataValidation>
  </dataValidations>
  <pageMargins left="0.7" right="0.7" top="0.75" bottom="0.75" header="0.3" footer="0.3"/>
  <pageSetup paperSize="9" orientation="portrait" verticalDpi="300" r:id="rId1"/>
  <ignoredErrors>
    <ignoredError sqref="Q10" formulaRange="1"/>
    <ignoredError sqref="Q30" formula="1"/>
  </ignoredErrors>
</worksheet>
</file>

<file path=xl/worksheets/sheet5.xml><?xml version="1.0" encoding="utf-8"?>
<worksheet xmlns="http://schemas.openxmlformats.org/spreadsheetml/2006/main" xmlns:r="http://schemas.openxmlformats.org/officeDocument/2006/relationships">
  <sheetPr codeName="Feuil7">
    <tabColor rgb="FF00B050"/>
  </sheetPr>
  <dimension ref="A1:BL34"/>
  <sheetViews>
    <sheetView showGridLines="0" showRowColHeaders="0" zoomScale="85" zoomScaleNormal="85" workbookViewId="0">
      <pane xSplit="3" topLeftCell="D1" activePane="topRight" state="frozen"/>
      <selection activeCell="I35" sqref="I35"/>
      <selection pane="topRight" activeCell="C3" sqref="C3"/>
    </sheetView>
  </sheetViews>
  <sheetFormatPr baseColWidth="10" defaultRowHeight="15"/>
  <cols>
    <col min="1" max="1" width="3.5703125" style="54" customWidth="1"/>
    <col min="2" max="2" width="3.42578125" customWidth="1"/>
    <col min="3" max="3" width="35.7109375" style="55" customWidth="1"/>
    <col min="4" max="4" width="12.42578125" customWidth="1"/>
    <col min="64" max="64" width="3.42578125" customWidth="1"/>
  </cols>
  <sheetData>
    <row r="1" spans="2:64" s="54" customFormat="1" ht="15.75" thickBot="1">
      <c r="C1" s="55"/>
    </row>
    <row r="2" spans="2:64">
      <c r="B2" s="87"/>
      <c r="C2" s="163"/>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9"/>
    </row>
    <row r="3" spans="2:64">
      <c r="B3" s="90"/>
      <c r="C3" s="84" t="s">
        <v>139</v>
      </c>
      <c r="D3" s="12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6"/>
    </row>
    <row r="4" spans="2:64">
      <c r="B4" s="90"/>
      <c r="C4" s="149"/>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6"/>
    </row>
    <row r="5" spans="2:64" s="54" customFormat="1">
      <c r="B5" s="90"/>
      <c r="C5" s="305" t="s">
        <v>140</v>
      </c>
      <c r="D5" s="306"/>
      <c r="E5" s="306"/>
      <c r="F5" s="306"/>
      <c r="G5" s="306"/>
      <c r="H5" s="306"/>
      <c r="I5" s="306"/>
      <c r="J5" s="306"/>
      <c r="K5" s="306"/>
      <c r="L5" s="306"/>
      <c r="M5" s="306"/>
      <c r="N5" s="306"/>
      <c r="O5" s="306"/>
      <c r="P5" s="307"/>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6"/>
    </row>
    <row r="6" spans="2:64" s="54" customFormat="1">
      <c r="B6" s="90"/>
      <c r="C6" s="149"/>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6"/>
    </row>
    <row r="7" spans="2:64">
      <c r="B7" s="90"/>
      <c r="C7" s="139"/>
      <c r="D7" s="333" t="s">
        <v>16</v>
      </c>
      <c r="E7" s="331"/>
      <c r="F7" s="331"/>
      <c r="G7" s="331"/>
      <c r="H7" s="331"/>
      <c r="I7" s="331"/>
      <c r="J7" s="331"/>
      <c r="K7" s="331"/>
      <c r="L7" s="331"/>
      <c r="M7" s="331"/>
      <c r="N7" s="331"/>
      <c r="O7" s="331"/>
      <c r="P7" s="330" t="s">
        <v>17</v>
      </c>
      <c r="Q7" s="330"/>
      <c r="R7" s="330"/>
      <c r="S7" s="330"/>
      <c r="T7" s="330"/>
      <c r="U7" s="330"/>
      <c r="V7" s="330"/>
      <c r="W7" s="330"/>
      <c r="X7" s="330"/>
      <c r="Y7" s="330"/>
      <c r="Z7" s="330"/>
      <c r="AA7" s="330"/>
      <c r="AB7" s="333" t="s">
        <v>18</v>
      </c>
      <c r="AC7" s="331"/>
      <c r="AD7" s="331"/>
      <c r="AE7" s="331"/>
      <c r="AF7" s="331"/>
      <c r="AG7" s="331"/>
      <c r="AH7" s="331"/>
      <c r="AI7" s="331"/>
      <c r="AJ7" s="331"/>
      <c r="AK7" s="331"/>
      <c r="AL7" s="331"/>
      <c r="AM7" s="331"/>
      <c r="AN7" s="330" t="s">
        <v>25</v>
      </c>
      <c r="AO7" s="330"/>
      <c r="AP7" s="330"/>
      <c r="AQ7" s="330"/>
      <c r="AR7" s="330"/>
      <c r="AS7" s="330"/>
      <c r="AT7" s="330"/>
      <c r="AU7" s="330"/>
      <c r="AV7" s="330"/>
      <c r="AW7" s="330"/>
      <c r="AX7" s="330"/>
      <c r="AY7" s="330"/>
      <c r="AZ7" s="330" t="s">
        <v>26</v>
      </c>
      <c r="BA7" s="330"/>
      <c r="BB7" s="330"/>
      <c r="BC7" s="330"/>
      <c r="BD7" s="330"/>
      <c r="BE7" s="330"/>
      <c r="BF7" s="330"/>
      <c r="BG7" s="330"/>
      <c r="BH7" s="330"/>
      <c r="BI7" s="330"/>
      <c r="BJ7" s="330"/>
      <c r="BK7" s="330"/>
      <c r="BL7" s="96"/>
    </row>
    <row r="8" spans="2:64">
      <c r="B8" s="90"/>
      <c r="C8" s="58" t="s">
        <v>103</v>
      </c>
      <c r="D8" s="17">
        <f>CONFIG!$D$7</f>
        <v>41640</v>
      </c>
      <c r="E8" s="17">
        <f>DATE(YEAR(D8),MONTH(D8)+1,DAY(D8))</f>
        <v>41671</v>
      </c>
      <c r="F8" s="17">
        <f t="shared" ref="F8:BK8" si="0">DATE(YEAR(E8),MONTH(E8)+1,DAY(E8))</f>
        <v>41699</v>
      </c>
      <c r="G8" s="17">
        <f t="shared" si="0"/>
        <v>41730</v>
      </c>
      <c r="H8" s="17">
        <f t="shared" si="0"/>
        <v>41760</v>
      </c>
      <c r="I8" s="17">
        <f t="shared" si="0"/>
        <v>41791</v>
      </c>
      <c r="J8" s="17">
        <f t="shared" si="0"/>
        <v>41821</v>
      </c>
      <c r="K8" s="17">
        <f t="shared" si="0"/>
        <v>41852</v>
      </c>
      <c r="L8" s="17">
        <f t="shared" si="0"/>
        <v>41883</v>
      </c>
      <c r="M8" s="17">
        <f t="shared" si="0"/>
        <v>41913</v>
      </c>
      <c r="N8" s="17">
        <f t="shared" si="0"/>
        <v>41944</v>
      </c>
      <c r="O8" s="17">
        <f t="shared" si="0"/>
        <v>41974</v>
      </c>
      <c r="P8" s="17">
        <f t="shared" si="0"/>
        <v>42005</v>
      </c>
      <c r="Q8" s="17">
        <f t="shared" si="0"/>
        <v>42036</v>
      </c>
      <c r="R8" s="17">
        <f t="shared" si="0"/>
        <v>42064</v>
      </c>
      <c r="S8" s="17">
        <f t="shared" si="0"/>
        <v>42095</v>
      </c>
      <c r="T8" s="17">
        <f t="shared" si="0"/>
        <v>42125</v>
      </c>
      <c r="U8" s="17">
        <f t="shared" si="0"/>
        <v>42156</v>
      </c>
      <c r="V8" s="17">
        <f t="shared" si="0"/>
        <v>42186</v>
      </c>
      <c r="W8" s="17">
        <f t="shared" si="0"/>
        <v>42217</v>
      </c>
      <c r="X8" s="17">
        <f t="shared" si="0"/>
        <v>42248</v>
      </c>
      <c r="Y8" s="17">
        <f t="shared" si="0"/>
        <v>42278</v>
      </c>
      <c r="Z8" s="17">
        <f t="shared" si="0"/>
        <v>42309</v>
      </c>
      <c r="AA8" s="17">
        <f t="shared" si="0"/>
        <v>42339</v>
      </c>
      <c r="AB8" s="17">
        <f t="shared" si="0"/>
        <v>42370</v>
      </c>
      <c r="AC8" s="17">
        <f t="shared" si="0"/>
        <v>42401</v>
      </c>
      <c r="AD8" s="17">
        <f t="shared" si="0"/>
        <v>42430</v>
      </c>
      <c r="AE8" s="17">
        <f t="shared" si="0"/>
        <v>42461</v>
      </c>
      <c r="AF8" s="17">
        <f t="shared" si="0"/>
        <v>42491</v>
      </c>
      <c r="AG8" s="17">
        <f t="shared" si="0"/>
        <v>42522</v>
      </c>
      <c r="AH8" s="17">
        <f t="shared" si="0"/>
        <v>42552</v>
      </c>
      <c r="AI8" s="17">
        <f t="shared" si="0"/>
        <v>42583</v>
      </c>
      <c r="AJ8" s="17">
        <f t="shared" si="0"/>
        <v>42614</v>
      </c>
      <c r="AK8" s="17">
        <f t="shared" si="0"/>
        <v>42644</v>
      </c>
      <c r="AL8" s="17">
        <f t="shared" si="0"/>
        <v>42675</v>
      </c>
      <c r="AM8" s="17">
        <f t="shared" si="0"/>
        <v>42705</v>
      </c>
      <c r="AN8" s="17">
        <f t="shared" si="0"/>
        <v>42736</v>
      </c>
      <c r="AO8" s="17">
        <f t="shared" si="0"/>
        <v>42767</v>
      </c>
      <c r="AP8" s="17">
        <f t="shared" si="0"/>
        <v>42795</v>
      </c>
      <c r="AQ8" s="17">
        <f t="shared" si="0"/>
        <v>42826</v>
      </c>
      <c r="AR8" s="17">
        <f t="shared" si="0"/>
        <v>42856</v>
      </c>
      <c r="AS8" s="17">
        <f t="shared" si="0"/>
        <v>42887</v>
      </c>
      <c r="AT8" s="17">
        <f t="shared" si="0"/>
        <v>42917</v>
      </c>
      <c r="AU8" s="17">
        <f t="shared" si="0"/>
        <v>42948</v>
      </c>
      <c r="AV8" s="17">
        <f t="shared" si="0"/>
        <v>42979</v>
      </c>
      <c r="AW8" s="17">
        <f t="shared" si="0"/>
        <v>43009</v>
      </c>
      <c r="AX8" s="17">
        <f t="shared" si="0"/>
        <v>43040</v>
      </c>
      <c r="AY8" s="17">
        <f t="shared" si="0"/>
        <v>43070</v>
      </c>
      <c r="AZ8" s="17">
        <f t="shared" si="0"/>
        <v>43101</v>
      </c>
      <c r="BA8" s="17">
        <f t="shared" si="0"/>
        <v>43132</v>
      </c>
      <c r="BB8" s="17">
        <f t="shared" si="0"/>
        <v>43160</v>
      </c>
      <c r="BC8" s="17">
        <f t="shared" si="0"/>
        <v>43191</v>
      </c>
      <c r="BD8" s="17">
        <f t="shared" si="0"/>
        <v>43221</v>
      </c>
      <c r="BE8" s="17">
        <f t="shared" si="0"/>
        <v>43252</v>
      </c>
      <c r="BF8" s="17">
        <f t="shared" si="0"/>
        <v>43282</v>
      </c>
      <c r="BG8" s="17">
        <f t="shared" si="0"/>
        <v>43313</v>
      </c>
      <c r="BH8" s="17">
        <f t="shared" si="0"/>
        <v>43344</v>
      </c>
      <c r="BI8" s="17">
        <f t="shared" si="0"/>
        <v>43374</v>
      </c>
      <c r="BJ8" s="17">
        <f t="shared" si="0"/>
        <v>43405</v>
      </c>
      <c r="BK8" s="17">
        <f t="shared" si="0"/>
        <v>43435</v>
      </c>
      <c r="BL8" s="96"/>
    </row>
    <row r="9" spans="2:64">
      <c r="B9" s="90"/>
      <c r="C9" s="224" t="str">
        <f>CONFIG!$C$14</f>
        <v>Activité de revenu 1</v>
      </c>
      <c r="D9" s="235">
        <f>((CONFIG!$G28*Commandes!D9)+IF(ROUND((D$8-CONFIG!$D$7)/31,0)&gt;=(CONFIG!$E28+CONFIG!$F28),INDEX(Commandes!$D9:'Commandes'!$BK9,,COLUMN(D$8)-COLUMN($D$8)+1-(CONFIG!$E28+CONFIG!$F28)),0)*(1-CONFIG!$G28))*CONFIG!$D28</f>
        <v>0</v>
      </c>
      <c r="E9" s="235">
        <f>((CONFIG!$G28*Commandes!E9)+IF(ROUND((E$8-CONFIG!$D$7)/31,0)&gt;=(CONFIG!$E28+CONFIG!$F28),INDEX(Commandes!$D9:'Commandes'!$BK9,,COLUMN(E$8)-COLUMN($D$8)+1-(CONFIG!$E28+CONFIG!$F28)),0)*(1-CONFIG!$G28))*CONFIG!$D28</f>
        <v>0</v>
      </c>
      <c r="F9" s="235">
        <f>((CONFIG!$G28*Commandes!F9)+IF(ROUND((F$8-CONFIG!$D$7)/31,0)&gt;=(CONFIG!$E28+CONFIG!$F28),INDEX(Commandes!$D9:'Commandes'!$BK9,,COLUMN(F$8)-COLUMN($D$8)+1-(CONFIG!$E28+CONFIG!$F28)),0)*(1-CONFIG!$G28))*CONFIG!$D28</f>
        <v>0</v>
      </c>
      <c r="G9" s="235">
        <f>((CONFIG!$G28*Commandes!G9)+IF(ROUND((G$8-CONFIG!$D$7)/31,0)&gt;=(CONFIG!$E28+CONFIG!$F28),INDEX(Commandes!$D9:'Commandes'!$BK9,,COLUMN(G$8)-COLUMN($D$8)+1-(CONFIG!$E28+CONFIG!$F28)),0)*(1-CONFIG!$G28))*CONFIG!$D28</f>
        <v>0</v>
      </c>
      <c r="H9" s="235">
        <f>((CONFIG!$G28*Commandes!H9)+IF(ROUND((H$8-CONFIG!$D$7)/31,0)&gt;=(CONFIG!$E28+CONFIG!$F28),INDEX(Commandes!$D9:'Commandes'!$BK9,,COLUMN(H$8)-COLUMN($D$8)+1-(CONFIG!$E28+CONFIG!$F28)),0)*(1-CONFIG!$G28))*CONFIG!$D28</f>
        <v>0</v>
      </c>
      <c r="I9" s="235">
        <f>((CONFIG!$G28*Commandes!I9)+IF(ROUND((I$8-CONFIG!$D$7)/31,0)&gt;=(CONFIG!$E28+CONFIG!$F28),INDEX(Commandes!$D9:'Commandes'!$BK9,,COLUMN(I$8)-COLUMN($D$8)+1-(CONFIG!$E28+CONFIG!$F28)),0)*(1-CONFIG!$G28))*CONFIG!$D28</f>
        <v>0</v>
      </c>
      <c r="J9" s="235">
        <f>((CONFIG!$G28*Commandes!J9)+IF(ROUND((J$8-CONFIG!$D$7)/31,0)&gt;=(CONFIG!$E28+CONFIG!$F28),INDEX(Commandes!$D9:'Commandes'!$BK9,,COLUMN(J$8)-COLUMN($D$8)+1-(CONFIG!$E28+CONFIG!$F28)),0)*(1-CONFIG!$G28))*CONFIG!$D28</f>
        <v>0</v>
      </c>
      <c r="K9" s="235">
        <f>((CONFIG!$G28*Commandes!K9)+IF(ROUND((K$8-CONFIG!$D$7)/31,0)&gt;=(CONFIG!$E28+CONFIG!$F28),INDEX(Commandes!$D9:'Commandes'!$BK9,,COLUMN(K$8)-COLUMN($D$8)+1-(CONFIG!$E28+CONFIG!$F28)),0)*(1-CONFIG!$G28))*CONFIG!$D28</f>
        <v>0</v>
      </c>
      <c r="L9" s="235">
        <f>((CONFIG!$G28*Commandes!L9)+IF(ROUND((L$8-CONFIG!$D$7)/31,0)&gt;=(CONFIG!$E28+CONFIG!$F28),INDEX(Commandes!$D9:'Commandes'!$BK9,,COLUMN(L$8)-COLUMN($D$8)+1-(CONFIG!$E28+CONFIG!$F28)),0)*(1-CONFIG!$G28))*CONFIG!$D28</f>
        <v>0</v>
      </c>
      <c r="M9" s="235">
        <f>((CONFIG!$G28*Commandes!M9)+IF(ROUND((M$8-CONFIG!$D$7)/31,0)&gt;=(CONFIG!$E28+CONFIG!$F28),INDEX(Commandes!$D9:'Commandes'!$BK9,,COLUMN(M$8)-COLUMN($D$8)+1-(CONFIG!$E28+CONFIG!$F28)),0)*(1-CONFIG!$G28))*CONFIG!$D28</f>
        <v>0</v>
      </c>
      <c r="N9" s="235">
        <f>((CONFIG!$G28*Commandes!N9)+IF(ROUND((N$8-CONFIG!$D$7)/31,0)&gt;=(CONFIG!$E28+CONFIG!$F28),INDEX(Commandes!$D9:'Commandes'!$BK9,,COLUMN(N$8)-COLUMN($D$8)+1-(CONFIG!$E28+CONFIG!$F28)),0)*(1-CONFIG!$G28))*CONFIG!$D28</f>
        <v>0</v>
      </c>
      <c r="O9" s="235">
        <f>((CONFIG!$G28*Commandes!O9)+IF(ROUND((O$8-CONFIG!$D$7)/31,0)&gt;=(CONFIG!$E28+CONFIG!$F28),INDEX(Commandes!$D9:'Commandes'!$BK9,,COLUMN(O$8)-COLUMN($D$8)+1-(CONFIG!$E28+CONFIG!$F28)),0)*(1-CONFIG!$G28))*CONFIG!$D28</f>
        <v>0</v>
      </c>
      <c r="P9" s="235">
        <f>((CONFIG!$G28*Commandes!P9)+IF(ROUND((P$8-CONFIG!$D$7)/31,0)&gt;=(CONFIG!$E28+CONFIG!$F28),INDEX(Commandes!$D9:'Commandes'!$BK9,,COLUMN(P$8)-COLUMN($D$8)+1-(CONFIG!$E28+CONFIG!$F28)),0)*(1-CONFIG!$G28))*CONFIG!$D28</f>
        <v>0</v>
      </c>
      <c r="Q9" s="235">
        <f>((CONFIG!$G28*Commandes!Q9)+IF(ROUND((Q$8-CONFIG!$D$7)/31,0)&gt;=(CONFIG!$E28+CONFIG!$F28),INDEX(Commandes!$D9:'Commandes'!$BK9,,COLUMN(Q$8)-COLUMN($D$8)+1-(CONFIG!$E28+CONFIG!$F28)),0)*(1-CONFIG!$G28))*CONFIG!$D28</f>
        <v>0</v>
      </c>
      <c r="R9" s="235">
        <f>((CONFIG!$G28*Commandes!R9)+IF(ROUND((R$8-CONFIG!$D$7)/31,0)&gt;=(CONFIG!$E28+CONFIG!$F28),INDEX(Commandes!$D9:'Commandes'!$BK9,,COLUMN(R$8)-COLUMN($D$8)+1-(CONFIG!$E28+CONFIG!$F28)),0)*(1-CONFIG!$G28))*CONFIG!$D28</f>
        <v>0</v>
      </c>
      <c r="S9" s="235">
        <f>((CONFIG!$G28*Commandes!S9)+IF(ROUND((S$8-CONFIG!$D$7)/31,0)&gt;=(CONFIG!$E28+CONFIG!$F28),INDEX(Commandes!$D9:'Commandes'!$BK9,,COLUMN(S$8)-COLUMN($D$8)+1-(CONFIG!$E28+CONFIG!$F28)),0)*(1-CONFIG!$G28))*CONFIG!$D28</f>
        <v>0</v>
      </c>
      <c r="T9" s="235">
        <f>((CONFIG!$G28*Commandes!T9)+IF(ROUND((T$8-CONFIG!$D$7)/31,0)&gt;=(CONFIG!$E28+CONFIG!$F28),INDEX(Commandes!$D9:'Commandes'!$BK9,,COLUMN(T$8)-COLUMN($D$8)+1-(CONFIG!$E28+CONFIG!$F28)),0)*(1-CONFIG!$G28))*CONFIG!$D28</f>
        <v>0</v>
      </c>
      <c r="U9" s="235">
        <f>((CONFIG!$G28*Commandes!U9)+IF(ROUND((U$8-CONFIG!$D$7)/31,0)&gt;=(CONFIG!$E28+CONFIG!$F28),INDEX(Commandes!$D9:'Commandes'!$BK9,,COLUMN(U$8)-COLUMN($D$8)+1-(CONFIG!$E28+CONFIG!$F28)),0)*(1-CONFIG!$G28))*CONFIG!$D28</f>
        <v>0</v>
      </c>
      <c r="V9" s="235">
        <f>((CONFIG!$G28*Commandes!V9)+IF(ROUND((V$8-CONFIG!$D$7)/31,0)&gt;=(CONFIG!$E28+CONFIG!$F28),INDEX(Commandes!$D9:'Commandes'!$BK9,,COLUMN(V$8)-COLUMN($D$8)+1-(CONFIG!$E28+CONFIG!$F28)),0)*(1-CONFIG!$G28))*CONFIG!$D28</f>
        <v>0</v>
      </c>
      <c r="W9" s="235">
        <f>((CONFIG!$G28*Commandes!W9)+IF(ROUND((W$8-CONFIG!$D$7)/31,0)&gt;=(CONFIG!$E28+CONFIG!$F28),INDEX(Commandes!$D9:'Commandes'!$BK9,,COLUMN(W$8)-COLUMN($D$8)+1-(CONFIG!$E28+CONFIG!$F28)),0)*(1-CONFIG!$G28))*CONFIG!$D28</f>
        <v>0</v>
      </c>
      <c r="X9" s="235">
        <f>((CONFIG!$G28*Commandes!X9)+IF(ROUND((X$8-CONFIG!$D$7)/31,0)&gt;=(CONFIG!$E28+CONFIG!$F28),INDEX(Commandes!$D9:'Commandes'!$BK9,,COLUMN(X$8)-COLUMN($D$8)+1-(CONFIG!$E28+CONFIG!$F28)),0)*(1-CONFIG!$G28))*CONFIG!$D28</f>
        <v>0</v>
      </c>
      <c r="Y9" s="235">
        <f>((CONFIG!$G28*Commandes!Y9)+IF(ROUND((Y$8-CONFIG!$D$7)/31,0)&gt;=(CONFIG!$E28+CONFIG!$F28),INDEX(Commandes!$D9:'Commandes'!$BK9,,COLUMN(Y$8)-COLUMN($D$8)+1-(CONFIG!$E28+CONFIG!$F28)),0)*(1-CONFIG!$G28))*CONFIG!$D28</f>
        <v>0</v>
      </c>
      <c r="Z9" s="235">
        <f>((CONFIG!$G28*Commandes!Z9)+IF(ROUND((Z$8-CONFIG!$D$7)/31,0)&gt;=(CONFIG!$E28+CONFIG!$F28),INDEX(Commandes!$D9:'Commandes'!$BK9,,COLUMN(Z$8)-COLUMN($D$8)+1-(CONFIG!$E28+CONFIG!$F28)),0)*(1-CONFIG!$G28))*CONFIG!$D28</f>
        <v>0</v>
      </c>
      <c r="AA9" s="235">
        <f>((CONFIG!$G28*Commandes!AA9)+IF(ROUND((AA$8-CONFIG!$D$7)/31,0)&gt;=(CONFIG!$E28+CONFIG!$F28),INDEX(Commandes!$D9:'Commandes'!$BK9,,COLUMN(AA$8)-COLUMN($D$8)+1-(CONFIG!$E28+CONFIG!$F28)),0)*(1-CONFIG!$G28))*CONFIG!$D28</f>
        <v>0</v>
      </c>
      <c r="AB9" s="235">
        <f>((CONFIG!$G28*Commandes!AB9)+IF(ROUND((AB$8-CONFIG!$D$7)/31,0)&gt;=(CONFIG!$E28+CONFIG!$F28),INDEX(Commandes!$D9:'Commandes'!$BK9,,COLUMN(AB$8)-COLUMN($D$8)+1-(CONFIG!$E28+CONFIG!$F28)),0)*(1-CONFIG!$G28))*CONFIG!$D28</f>
        <v>0</v>
      </c>
      <c r="AC9" s="235">
        <f>((CONFIG!$G28*Commandes!AC9)+IF(ROUND((AC$8-CONFIG!$D$7)/31,0)&gt;=(CONFIG!$E28+CONFIG!$F28),INDEX(Commandes!$D9:'Commandes'!$BK9,,COLUMN(AC$8)-COLUMN($D$8)+1-(CONFIG!$E28+CONFIG!$F28)),0)*(1-CONFIG!$G28))*CONFIG!$D28</f>
        <v>0</v>
      </c>
      <c r="AD9" s="235">
        <f>((CONFIG!$G28*Commandes!AD9)+IF(ROUND((AD$8-CONFIG!$D$7)/31,0)&gt;=(CONFIG!$E28+CONFIG!$F28),INDEX(Commandes!$D9:'Commandes'!$BK9,,COLUMN(AD$8)-COLUMN($D$8)+1-(CONFIG!$E28+CONFIG!$F28)),0)*(1-CONFIG!$G28))*CONFIG!$D28</f>
        <v>0</v>
      </c>
      <c r="AE9" s="235">
        <f>((CONFIG!$G28*Commandes!AE9)+IF(ROUND((AE$8-CONFIG!$D$7)/31,0)&gt;=(CONFIG!$E28+CONFIG!$F28),INDEX(Commandes!$D9:'Commandes'!$BK9,,COLUMN(AE$8)-COLUMN($D$8)+1-(CONFIG!$E28+CONFIG!$F28)),0)*(1-CONFIG!$G28))*CONFIG!$D28</f>
        <v>0</v>
      </c>
      <c r="AF9" s="235">
        <f>((CONFIG!$G28*Commandes!AF9)+IF(ROUND((AF$8-CONFIG!$D$7)/31,0)&gt;=(CONFIG!$E28+CONFIG!$F28),INDEX(Commandes!$D9:'Commandes'!$BK9,,COLUMN(AF$8)-COLUMN($D$8)+1-(CONFIG!$E28+CONFIG!$F28)),0)*(1-CONFIG!$G28))*CONFIG!$D28</f>
        <v>0</v>
      </c>
      <c r="AG9" s="235">
        <f>((CONFIG!$G28*Commandes!AG9)+IF(ROUND((AG$8-CONFIG!$D$7)/31,0)&gt;=(CONFIG!$E28+CONFIG!$F28),INDEX(Commandes!$D9:'Commandes'!$BK9,,COLUMN(AG$8)-COLUMN($D$8)+1-(CONFIG!$E28+CONFIG!$F28)),0)*(1-CONFIG!$G28))*CONFIG!$D28</f>
        <v>0</v>
      </c>
      <c r="AH9" s="235">
        <f>((CONFIG!$G28*Commandes!AH9)+IF(ROUND((AH$8-CONFIG!$D$7)/31,0)&gt;=(CONFIG!$E28+CONFIG!$F28),INDEX(Commandes!$D9:'Commandes'!$BK9,,COLUMN(AH$8)-COLUMN($D$8)+1-(CONFIG!$E28+CONFIG!$F28)),0)*(1-CONFIG!$G28))*CONFIG!$D28</f>
        <v>0</v>
      </c>
      <c r="AI9" s="235">
        <f>((CONFIG!$G28*Commandes!AI9)+IF(ROUND((AI$8-CONFIG!$D$7)/31,0)&gt;=(CONFIG!$E28+CONFIG!$F28),INDEX(Commandes!$D9:'Commandes'!$BK9,,COLUMN(AI$8)-COLUMN($D$8)+1-(CONFIG!$E28+CONFIG!$F28)),0)*(1-CONFIG!$G28))*CONFIG!$D28</f>
        <v>0</v>
      </c>
      <c r="AJ9" s="235">
        <f>((CONFIG!$G28*Commandes!AJ9)+IF(ROUND((AJ$8-CONFIG!$D$7)/31,0)&gt;=(CONFIG!$E28+CONFIG!$F28),INDEX(Commandes!$D9:'Commandes'!$BK9,,COLUMN(AJ$8)-COLUMN($D$8)+1-(CONFIG!$E28+CONFIG!$F28)),0)*(1-CONFIG!$G28))*CONFIG!$D28</f>
        <v>0</v>
      </c>
      <c r="AK9" s="235">
        <f>((CONFIG!$G28*Commandes!AK9)+IF(ROUND((AK$8-CONFIG!$D$7)/31,0)&gt;=(CONFIG!$E28+CONFIG!$F28),INDEX(Commandes!$D9:'Commandes'!$BK9,,COLUMN(AK$8)-COLUMN($D$8)+1-(CONFIG!$E28+CONFIG!$F28)),0)*(1-CONFIG!$G28))*CONFIG!$D28</f>
        <v>0</v>
      </c>
      <c r="AL9" s="235">
        <f>((CONFIG!$G28*Commandes!AL9)+IF(ROUND((AL$8-CONFIG!$D$7)/31,0)&gt;=(CONFIG!$E28+CONFIG!$F28),INDEX(Commandes!$D9:'Commandes'!$BK9,,COLUMN(AL$8)-COLUMN($D$8)+1-(CONFIG!$E28+CONFIG!$F28)),0)*(1-CONFIG!$G28))*CONFIG!$D28</f>
        <v>0</v>
      </c>
      <c r="AM9" s="235">
        <f>((CONFIG!$G28*Commandes!AM9)+IF(ROUND((AM$8-CONFIG!$D$7)/31,0)&gt;=(CONFIG!$E28+CONFIG!$F28),INDEX(Commandes!$D9:'Commandes'!$BK9,,COLUMN(AM$8)-COLUMN($D$8)+1-(CONFIG!$E28+CONFIG!$F28)),0)*(1-CONFIG!$G28))*CONFIG!$D28</f>
        <v>0</v>
      </c>
      <c r="AN9" s="235">
        <f>((CONFIG!$G28*Commandes!AN9)+IF(ROUND((AN$8-CONFIG!$D$7)/31,0)&gt;=(CONFIG!$E28+CONFIG!$F28),INDEX(Commandes!$D9:'Commandes'!$BK9,,COLUMN(AN$8)-COLUMN($D$8)+1-(CONFIG!$E28+CONFIG!$F28)),0)*(1-CONFIG!$G28))*CONFIG!$D28</f>
        <v>0</v>
      </c>
      <c r="AO9" s="235">
        <f>((CONFIG!$G28*Commandes!AO9)+IF(ROUND((AO$8-CONFIG!$D$7)/31,0)&gt;=(CONFIG!$E28+CONFIG!$F28),INDEX(Commandes!$D9:'Commandes'!$BK9,,COLUMN(AO$8)-COLUMN($D$8)+1-(CONFIG!$E28+CONFIG!$F28)),0)*(1-CONFIG!$G28))*CONFIG!$D28</f>
        <v>0</v>
      </c>
      <c r="AP9" s="235">
        <f>((CONFIG!$G28*Commandes!AP9)+IF(ROUND((AP$8-CONFIG!$D$7)/31,0)&gt;=(CONFIG!$E28+CONFIG!$F28),INDEX(Commandes!$D9:'Commandes'!$BK9,,COLUMN(AP$8)-COLUMN($D$8)+1-(CONFIG!$E28+CONFIG!$F28)),0)*(1-CONFIG!$G28))*CONFIG!$D28</f>
        <v>0</v>
      </c>
      <c r="AQ9" s="235">
        <f>((CONFIG!$G28*Commandes!AQ9)+IF(ROUND((AQ$8-CONFIG!$D$7)/31,0)&gt;=(CONFIG!$E28+CONFIG!$F28),INDEX(Commandes!$D9:'Commandes'!$BK9,,COLUMN(AQ$8)-COLUMN($D$8)+1-(CONFIG!$E28+CONFIG!$F28)),0)*(1-CONFIG!$G28))*CONFIG!$D28</f>
        <v>0</v>
      </c>
      <c r="AR9" s="235">
        <f>((CONFIG!$G28*Commandes!AR9)+IF(ROUND((AR$8-CONFIG!$D$7)/31,0)&gt;=(CONFIG!$E28+CONFIG!$F28),INDEX(Commandes!$D9:'Commandes'!$BK9,,COLUMN(AR$8)-COLUMN($D$8)+1-(CONFIG!$E28+CONFIG!$F28)),0)*(1-CONFIG!$G28))*CONFIG!$D28</f>
        <v>0</v>
      </c>
      <c r="AS9" s="235">
        <f>((CONFIG!$G28*Commandes!AS9)+IF(ROUND((AS$8-CONFIG!$D$7)/31,0)&gt;=(CONFIG!$E28+CONFIG!$F28),INDEX(Commandes!$D9:'Commandes'!$BK9,,COLUMN(AS$8)-COLUMN($D$8)+1-(CONFIG!$E28+CONFIG!$F28)),0)*(1-CONFIG!$G28))*CONFIG!$D28</f>
        <v>0</v>
      </c>
      <c r="AT9" s="235">
        <f>((CONFIG!$G28*Commandes!AT9)+IF(ROUND((AT$8-CONFIG!$D$7)/31,0)&gt;=(CONFIG!$E28+CONFIG!$F28),INDEX(Commandes!$D9:'Commandes'!$BK9,,COLUMN(AT$8)-COLUMN($D$8)+1-(CONFIG!$E28+CONFIG!$F28)),0)*(1-CONFIG!$G28))*CONFIG!$D28</f>
        <v>0</v>
      </c>
      <c r="AU9" s="235">
        <f>((CONFIG!$G28*Commandes!AU9)+IF(ROUND((AU$8-CONFIG!$D$7)/31,0)&gt;=(CONFIG!$E28+CONFIG!$F28),INDEX(Commandes!$D9:'Commandes'!$BK9,,COLUMN(AU$8)-COLUMN($D$8)+1-(CONFIG!$E28+CONFIG!$F28)),0)*(1-CONFIG!$G28))*CONFIG!$D28</f>
        <v>0</v>
      </c>
      <c r="AV9" s="235">
        <f>((CONFIG!$G28*Commandes!AV9)+IF(ROUND((AV$8-CONFIG!$D$7)/31,0)&gt;=(CONFIG!$E28+CONFIG!$F28),INDEX(Commandes!$D9:'Commandes'!$BK9,,COLUMN(AV$8)-COLUMN($D$8)+1-(CONFIG!$E28+CONFIG!$F28)),0)*(1-CONFIG!$G28))*CONFIG!$D28</f>
        <v>0</v>
      </c>
      <c r="AW9" s="235">
        <f>((CONFIG!$G28*Commandes!AW9)+IF(ROUND((AW$8-CONFIG!$D$7)/31,0)&gt;=(CONFIG!$E28+CONFIG!$F28),INDEX(Commandes!$D9:'Commandes'!$BK9,,COLUMN(AW$8)-COLUMN($D$8)+1-(CONFIG!$E28+CONFIG!$F28)),0)*(1-CONFIG!$G28))*CONFIG!$D28</f>
        <v>0</v>
      </c>
      <c r="AX9" s="235">
        <f>((CONFIG!$G28*Commandes!AX9)+IF(ROUND((AX$8-CONFIG!$D$7)/31,0)&gt;=(CONFIG!$E28+CONFIG!$F28),INDEX(Commandes!$D9:'Commandes'!$BK9,,COLUMN(AX$8)-COLUMN($D$8)+1-(CONFIG!$E28+CONFIG!$F28)),0)*(1-CONFIG!$G28))*CONFIG!$D28</f>
        <v>0</v>
      </c>
      <c r="AY9" s="235">
        <f>((CONFIG!$G28*Commandes!AY9)+IF(ROUND((AY$8-CONFIG!$D$7)/31,0)&gt;=(CONFIG!$E28+CONFIG!$F28),INDEX(Commandes!$D9:'Commandes'!$BK9,,COLUMN(AY$8)-COLUMN($D$8)+1-(CONFIG!$E28+CONFIG!$F28)),0)*(1-CONFIG!$G28))*CONFIG!$D28</f>
        <v>0</v>
      </c>
      <c r="AZ9" s="235">
        <f>((CONFIG!$G28*Commandes!AZ9)+IF(ROUND((AZ$8-CONFIG!$D$7)/31,0)&gt;=(CONFIG!$E28+CONFIG!$F28),INDEX(Commandes!$D9:'Commandes'!$BK9,,COLUMN(AZ$8)-COLUMN($D$8)+1-(CONFIG!$E28+CONFIG!$F28)),0)*(1-CONFIG!$G28))*CONFIG!$D28</f>
        <v>0</v>
      </c>
      <c r="BA9" s="235">
        <f>((CONFIG!$G28*Commandes!BA9)+IF(ROUND((BA$8-CONFIG!$D$7)/31,0)&gt;=(CONFIG!$E28+CONFIG!$F28),INDEX(Commandes!$D9:'Commandes'!$BK9,,COLUMN(BA$8)-COLUMN($D$8)+1-(CONFIG!$E28+CONFIG!$F28)),0)*(1-CONFIG!$G28))*CONFIG!$D28</f>
        <v>0</v>
      </c>
      <c r="BB9" s="235">
        <f>((CONFIG!$G28*Commandes!BB9)+IF(ROUND((BB$8-CONFIG!$D$7)/31,0)&gt;=(CONFIG!$E28+CONFIG!$F28),INDEX(Commandes!$D9:'Commandes'!$BK9,,COLUMN(BB$8)-COLUMN($D$8)+1-(CONFIG!$E28+CONFIG!$F28)),0)*(1-CONFIG!$G28))*CONFIG!$D28</f>
        <v>0</v>
      </c>
      <c r="BC9" s="235">
        <f>((CONFIG!$G28*Commandes!BC9)+IF(ROUND((BC$8-CONFIG!$D$7)/31,0)&gt;=(CONFIG!$E28+CONFIG!$F28),INDEX(Commandes!$D9:'Commandes'!$BK9,,COLUMN(BC$8)-COLUMN($D$8)+1-(CONFIG!$E28+CONFIG!$F28)),0)*(1-CONFIG!$G28))*CONFIG!$D28</f>
        <v>0</v>
      </c>
      <c r="BD9" s="235">
        <f>((CONFIG!$G28*Commandes!BD9)+IF(ROUND((BD$8-CONFIG!$D$7)/31,0)&gt;=(CONFIG!$E28+CONFIG!$F28),INDEX(Commandes!$D9:'Commandes'!$BK9,,COLUMN(BD$8)-COLUMN($D$8)+1-(CONFIG!$E28+CONFIG!$F28)),0)*(1-CONFIG!$G28))*CONFIG!$D28</f>
        <v>0</v>
      </c>
      <c r="BE9" s="235">
        <f>((CONFIG!$G28*Commandes!BE9)+IF(ROUND((BE$8-CONFIG!$D$7)/31,0)&gt;=(CONFIG!$E28+CONFIG!$F28),INDEX(Commandes!$D9:'Commandes'!$BK9,,COLUMN(BE$8)-COLUMN($D$8)+1-(CONFIG!$E28+CONFIG!$F28)),0)*(1-CONFIG!$G28))*CONFIG!$D28</f>
        <v>0</v>
      </c>
      <c r="BF9" s="235">
        <f>((CONFIG!$G28*Commandes!BF9)+IF(ROUND((BF$8-CONFIG!$D$7)/31,0)&gt;=(CONFIG!$E28+CONFIG!$F28),INDEX(Commandes!$D9:'Commandes'!$BK9,,COLUMN(BF$8)-COLUMN($D$8)+1-(CONFIG!$E28+CONFIG!$F28)),0)*(1-CONFIG!$G28))*CONFIG!$D28</f>
        <v>0</v>
      </c>
      <c r="BG9" s="235">
        <f>((CONFIG!$G28*Commandes!BG9)+IF(ROUND((BG$8-CONFIG!$D$7)/31,0)&gt;=(CONFIG!$E28+CONFIG!$F28),INDEX(Commandes!$D9:'Commandes'!$BK9,,COLUMN(BG$8)-COLUMN($D$8)+1-(CONFIG!$E28+CONFIG!$F28)),0)*(1-CONFIG!$G28))*CONFIG!$D28</f>
        <v>0</v>
      </c>
      <c r="BH9" s="235">
        <f>((CONFIG!$G28*Commandes!BH9)+IF(ROUND((BH$8-CONFIG!$D$7)/31,0)&gt;=(CONFIG!$E28+CONFIG!$F28),INDEX(Commandes!$D9:'Commandes'!$BK9,,COLUMN(BH$8)-COLUMN($D$8)+1-(CONFIG!$E28+CONFIG!$F28)),0)*(1-CONFIG!$G28))*CONFIG!$D28</f>
        <v>0</v>
      </c>
      <c r="BI9" s="235">
        <f>((CONFIG!$G28*Commandes!BI9)+IF(ROUND((BI$8-CONFIG!$D$7)/31,0)&gt;=(CONFIG!$E28+CONFIG!$F28),INDEX(Commandes!$D9:'Commandes'!$BK9,,COLUMN(BI$8)-COLUMN($D$8)+1-(CONFIG!$E28+CONFIG!$F28)),0)*(1-CONFIG!$G28))*CONFIG!$D28</f>
        <v>0</v>
      </c>
      <c r="BJ9" s="235">
        <f>((CONFIG!$G28*Commandes!BJ9)+IF(ROUND((BJ$8-CONFIG!$D$7)/31,0)&gt;=(CONFIG!$E28+CONFIG!$F28),INDEX(Commandes!$D9:'Commandes'!$BK9,,COLUMN(BJ$8)-COLUMN($D$8)+1-(CONFIG!$E28+CONFIG!$F28)),0)*(1-CONFIG!$G28))*CONFIG!$D28</f>
        <v>0</v>
      </c>
      <c r="BK9" s="235">
        <f>((CONFIG!$G28*Commandes!BK9)+IF(ROUND((BK$8-CONFIG!$D$7)/31,0)&gt;=(CONFIG!$E28+CONFIG!$F28),INDEX(Commandes!$D9:'Commandes'!$BK9,,COLUMN(BK$8)-COLUMN($D$8)+1-(CONFIG!$E28+CONFIG!$F28)),0)*(1-CONFIG!$G28))*CONFIG!$D28</f>
        <v>0</v>
      </c>
      <c r="BL9" s="96"/>
    </row>
    <row r="10" spans="2:64">
      <c r="B10" s="90"/>
      <c r="C10" s="224" t="str">
        <f>CONFIG!$C$15</f>
        <v>Activité de revenu 2</v>
      </c>
      <c r="D10" s="235">
        <f>((CONFIG!$G29*Commandes!D10)+IF(ROUND((D$8-CONFIG!$D$7)/31,0)&gt;=(CONFIG!$E29+CONFIG!$F29),INDEX(Commandes!$D10:'Commandes'!$BK10,,COLUMN(D$8)-COLUMN($D$8)+1-(CONFIG!$E29+CONFIG!$F29)),0)*(1-CONFIG!$G29))*CONFIG!$D29</f>
        <v>0</v>
      </c>
      <c r="E10" s="235">
        <f>((CONFIG!$G29*Commandes!E10)+IF(ROUND((E$8-CONFIG!$D$7)/31,0)&gt;=(CONFIG!$E29+CONFIG!$F29),INDEX(Commandes!$D10:'Commandes'!$BK10,,COLUMN(E$8)-COLUMN($D$8)+1-(CONFIG!$E29+CONFIG!$F29)),0)*(1-CONFIG!$G29))*CONFIG!$D29</f>
        <v>0</v>
      </c>
      <c r="F10" s="235">
        <f>((CONFIG!$G29*Commandes!F10)+IF(ROUND((F$8-CONFIG!$D$7)/31,0)&gt;=(CONFIG!$E29+CONFIG!$F29),INDEX(Commandes!$D10:'Commandes'!$BK10,,COLUMN(F$8)-COLUMN($D$8)+1-(CONFIG!$E29+CONFIG!$F29)),0)*(1-CONFIG!$G29))*CONFIG!$D29</f>
        <v>0</v>
      </c>
      <c r="G10" s="235">
        <f>((CONFIG!$G29*Commandes!G10)+IF(ROUND((G$8-CONFIG!$D$7)/31,0)&gt;=(CONFIG!$E29+CONFIG!$F29),INDEX(Commandes!$D10:'Commandes'!$BK10,,COLUMN(G$8)-COLUMN($D$8)+1-(CONFIG!$E29+CONFIG!$F29)),0)*(1-CONFIG!$G29))*CONFIG!$D29</f>
        <v>0</v>
      </c>
      <c r="H10" s="235">
        <f>((CONFIG!$G29*Commandes!H10)+IF(ROUND((H$8-CONFIG!$D$7)/31,0)&gt;=(CONFIG!$E29+CONFIG!$F29),INDEX(Commandes!$D10:'Commandes'!$BK10,,COLUMN(H$8)-COLUMN($D$8)+1-(CONFIG!$E29+CONFIG!$F29)),0)*(1-CONFIG!$G29))*CONFIG!$D29</f>
        <v>0</v>
      </c>
      <c r="I10" s="235">
        <f>((CONFIG!$G29*Commandes!I10)+IF(ROUND((I$8-CONFIG!$D$7)/31,0)&gt;=(CONFIG!$E29+CONFIG!$F29),INDEX(Commandes!$D10:'Commandes'!$BK10,,COLUMN(I$8)-COLUMN($D$8)+1-(CONFIG!$E29+CONFIG!$F29)),0)*(1-CONFIG!$G29))*CONFIG!$D29</f>
        <v>0</v>
      </c>
      <c r="J10" s="235">
        <f>((CONFIG!$G29*Commandes!J10)+IF(ROUND((J$8-CONFIG!$D$7)/31,0)&gt;=(CONFIG!$E29+CONFIG!$F29),INDEX(Commandes!$D10:'Commandes'!$BK10,,COLUMN(J$8)-COLUMN($D$8)+1-(CONFIG!$E29+CONFIG!$F29)),0)*(1-CONFIG!$G29))*CONFIG!$D29</f>
        <v>0</v>
      </c>
      <c r="K10" s="235">
        <f>((CONFIG!$G29*Commandes!K10)+IF(ROUND((K$8-CONFIG!$D$7)/31,0)&gt;=(CONFIG!$E29+CONFIG!$F29),INDEX(Commandes!$D10:'Commandes'!$BK10,,COLUMN(K$8)-COLUMN($D$8)+1-(CONFIG!$E29+CONFIG!$F29)),0)*(1-CONFIG!$G29))*CONFIG!$D29</f>
        <v>0</v>
      </c>
      <c r="L10" s="235">
        <f>((CONFIG!$G29*Commandes!L10)+IF(ROUND((L$8-CONFIG!$D$7)/31,0)&gt;=(CONFIG!$E29+CONFIG!$F29),INDEX(Commandes!$D10:'Commandes'!$BK10,,COLUMN(L$8)-COLUMN($D$8)+1-(CONFIG!$E29+CONFIG!$F29)),0)*(1-CONFIG!$G29))*CONFIG!$D29</f>
        <v>0</v>
      </c>
      <c r="M10" s="235">
        <f>((CONFIG!$G29*Commandes!M10)+IF(ROUND((M$8-CONFIG!$D$7)/31,0)&gt;=(CONFIG!$E29+CONFIG!$F29),INDEX(Commandes!$D10:'Commandes'!$BK10,,COLUMN(M$8)-COLUMN($D$8)+1-(CONFIG!$E29+CONFIG!$F29)),0)*(1-CONFIG!$G29))*CONFIG!$D29</f>
        <v>0</v>
      </c>
      <c r="N10" s="235">
        <f>((CONFIG!$G29*Commandes!N10)+IF(ROUND((N$8-CONFIG!$D$7)/31,0)&gt;=(CONFIG!$E29+CONFIG!$F29),INDEX(Commandes!$D10:'Commandes'!$BK10,,COLUMN(N$8)-COLUMN($D$8)+1-(CONFIG!$E29+CONFIG!$F29)),0)*(1-CONFIG!$G29))*CONFIG!$D29</f>
        <v>0</v>
      </c>
      <c r="O10" s="235">
        <f>((CONFIG!$G29*Commandes!O10)+IF(ROUND((O$8-CONFIG!$D$7)/31,0)&gt;=(CONFIG!$E29+CONFIG!$F29),INDEX(Commandes!$D10:'Commandes'!$BK10,,COLUMN(O$8)-COLUMN($D$8)+1-(CONFIG!$E29+CONFIG!$F29)),0)*(1-CONFIG!$G29))*CONFIG!$D29</f>
        <v>0</v>
      </c>
      <c r="P10" s="235">
        <f>((CONFIG!$G29*Commandes!P10)+IF(ROUND((P$8-CONFIG!$D$7)/31,0)&gt;=(CONFIG!$E29+CONFIG!$F29),INDEX(Commandes!$D10:'Commandes'!$BK10,,COLUMN(P$8)-COLUMN($D$8)+1-(CONFIG!$E29+CONFIG!$F29)),0)*(1-CONFIG!$G29))*CONFIG!$D29</f>
        <v>0</v>
      </c>
      <c r="Q10" s="235">
        <f>((CONFIG!$G29*Commandes!Q10)+IF(ROUND((Q$8-CONFIG!$D$7)/31,0)&gt;=(CONFIG!$E29+CONFIG!$F29),INDEX(Commandes!$D10:'Commandes'!$BK10,,COLUMN(Q$8)-COLUMN($D$8)+1-(CONFIG!$E29+CONFIG!$F29)),0)*(1-CONFIG!$G29))*CONFIG!$D29</f>
        <v>0</v>
      </c>
      <c r="R10" s="235">
        <f>((CONFIG!$G29*Commandes!R10)+IF(ROUND((R$8-CONFIG!$D$7)/31,0)&gt;=(CONFIG!$E29+CONFIG!$F29),INDEX(Commandes!$D10:'Commandes'!$BK10,,COLUMN(R$8)-COLUMN($D$8)+1-(CONFIG!$E29+CONFIG!$F29)),0)*(1-CONFIG!$G29))*CONFIG!$D29</f>
        <v>0</v>
      </c>
      <c r="S10" s="235">
        <f>((CONFIG!$G29*Commandes!S10)+IF(ROUND((S$8-CONFIG!$D$7)/31,0)&gt;=(CONFIG!$E29+CONFIG!$F29),INDEX(Commandes!$D10:'Commandes'!$BK10,,COLUMN(S$8)-COLUMN($D$8)+1-(CONFIG!$E29+CONFIG!$F29)),0)*(1-CONFIG!$G29))*CONFIG!$D29</f>
        <v>0</v>
      </c>
      <c r="T10" s="235">
        <f>((CONFIG!$G29*Commandes!T10)+IF(ROUND((T$8-CONFIG!$D$7)/31,0)&gt;=(CONFIG!$E29+CONFIG!$F29),INDEX(Commandes!$D10:'Commandes'!$BK10,,COLUMN(T$8)-COLUMN($D$8)+1-(CONFIG!$E29+CONFIG!$F29)),0)*(1-CONFIG!$G29))*CONFIG!$D29</f>
        <v>0</v>
      </c>
      <c r="U10" s="235">
        <f>((CONFIG!$G29*Commandes!U10)+IF(ROUND((U$8-CONFIG!$D$7)/31,0)&gt;=(CONFIG!$E29+CONFIG!$F29),INDEX(Commandes!$D10:'Commandes'!$BK10,,COLUMN(U$8)-COLUMN($D$8)+1-(CONFIG!$E29+CONFIG!$F29)),0)*(1-CONFIG!$G29))*CONFIG!$D29</f>
        <v>0</v>
      </c>
      <c r="V10" s="235">
        <f>((CONFIG!$G29*Commandes!V10)+IF(ROUND((V$8-CONFIG!$D$7)/31,0)&gt;=(CONFIG!$E29+CONFIG!$F29),INDEX(Commandes!$D10:'Commandes'!$BK10,,COLUMN(V$8)-COLUMN($D$8)+1-(CONFIG!$E29+CONFIG!$F29)),0)*(1-CONFIG!$G29))*CONFIG!$D29</f>
        <v>0</v>
      </c>
      <c r="W10" s="235">
        <f>((CONFIG!$G29*Commandes!W10)+IF(ROUND((W$8-CONFIG!$D$7)/31,0)&gt;=(CONFIG!$E29+CONFIG!$F29),INDEX(Commandes!$D10:'Commandes'!$BK10,,COLUMN(W$8)-COLUMN($D$8)+1-(CONFIG!$E29+CONFIG!$F29)),0)*(1-CONFIG!$G29))*CONFIG!$D29</f>
        <v>0</v>
      </c>
      <c r="X10" s="235">
        <f>((CONFIG!$G29*Commandes!X10)+IF(ROUND((X$8-CONFIG!$D$7)/31,0)&gt;=(CONFIG!$E29+CONFIG!$F29),INDEX(Commandes!$D10:'Commandes'!$BK10,,COLUMN(X$8)-COLUMN($D$8)+1-(CONFIG!$E29+CONFIG!$F29)),0)*(1-CONFIG!$G29))*CONFIG!$D29</f>
        <v>0</v>
      </c>
      <c r="Y10" s="235">
        <f>((CONFIG!$G29*Commandes!Y10)+IF(ROUND((Y$8-CONFIG!$D$7)/31,0)&gt;=(CONFIG!$E29+CONFIG!$F29),INDEX(Commandes!$D10:'Commandes'!$BK10,,COLUMN(Y$8)-COLUMN($D$8)+1-(CONFIG!$E29+CONFIG!$F29)),0)*(1-CONFIG!$G29))*CONFIG!$D29</f>
        <v>0</v>
      </c>
      <c r="Z10" s="235">
        <f>((CONFIG!$G29*Commandes!Z10)+IF(ROUND((Z$8-CONFIG!$D$7)/31,0)&gt;=(CONFIG!$E29+CONFIG!$F29),INDEX(Commandes!$D10:'Commandes'!$BK10,,COLUMN(Z$8)-COLUMN($D$8)+1-(CONFIG!$E29+CONFIG!$F29)),0)*(1-CONFIG!$G29))*CONFIG!$D29</f>
        <v>0</v>
      </c>
      <c r="AA10" s="235">
        <f>((CONFIG!$G29*Commandes!AA10)+IF(ROUND((AA$8-CONFIG!$D$7)/31,0)&gt;=(CONFIG!$E29+CONFIG!$F29),INDEX(Commandes!$D10:'Commandes'!$BK10,,COLUMN(AA$8)-COLUMN($D$8)+1-(CONFIG!$E29+CONFIG!$F29)),0)*(1-CONFIG!$G29))*CONFIG!$D29</f>
        <v>0</v>
      </c>
      <c r="AB10" s="235">
        <f>((CONFIG!$G29*Commandes!AB10)+IF(ROUND((AB$8-CONFIG!$D$7)/31,0)&gt;=(CONFIG!$E29+CONFIG!$F29),INDEX(Commandes!$D10:'Commandes'!$BK10,,COLUMN(AB$8)-COLUMN($D$8)+1-(CONFIG!$E29+CONFIG!$F29)),0)*(1-CONFIG!$G29))*CONFIG!$D29</f>
        <v>0</v>
      </c>
      <c r="AC10" s="235">
        <f>((CONFIG!$G29*Commandes!AC10)+IF(ROUND((AC$8-CONFIG!$D$7)/31,0)&gt;=(CONFIG!$E29+CONFIG!$F29),INDEX(Commandes!$D10:'Commandes'!$BK10,,COLUMN(AC$8)-COLUMN($D$8)+1-(CONFIG!$E29+CONFIG!$F29)),0)*(1-CONFIG!$G29))*CONFIG!$D29</f>
        <v>0</v>
      </c>
      <c r="AD10" s="235">
        <f>((CONFIG!$G29*Commandes!AD10)+IF(ROUND((AD$8-CONFIG!$D$7)/31,0)&gt;=(CONFIG!$E29+CONFIG!$F29),INDEX(Commandes!$D10:'Commandes'!$BK10,,COLUMN(AD$8)-COLUMN($D$8)+1-(CONFIG!$E29+CONFIG!$F29)),0)*(1-CONFIG!$G29))*CONFIG!$D29</f>
        <v>0</v>
      </c>
      <c r="AE10" s="235">
        <f>((CONFIG!$G29*Commandes!AE10)+IF(ROUND((AE$8-CONFIG!$D$7)/31,0)&gt;=(CONFIG!$E29+CONFIG!$F29),INDEX(Commandes!$D10:'Commandes'!$BK10,,COLUMN(AE$8)-COLUMN($D$8)+1-(CONFIG!$E29+CONFIG!$F29)),0)*(1-CONFIG!$G29))*CONFIG!$D29</f>
        <v>0</v>
      </c>
      <c r="AF10" s="235">
        <f>((CONFIG!$G29*Commandes!AF10)+IF(ROUND((AF$8-CONFIG!$D$7)/31,0)&gt;=(CONFIG!$E29+CONFIG!$F29),INDEX(Commandes!$D10:'Commandes'!$BK10,,COLUMN(AF$8)-COLUMN($D$8)+1-(CONFIG!$E29+CONFIG!$F29)),0)*(1-CONFIG!$G29))*CONFIG!$D29</f>
        <v>0</v>
      </c>
      <c r="AG10" s="235">
        <f>((CONFIG!$G29*Commandes!AG10)+IF(ROUND((AG$8-CONFIG!$D$7)/31,0)&gt;=(CONFIG!$E29+CONFIG!$F29),INDEX(Commandes!$D10:'Commandes'!$BK10,,COLUMN(AG$8)-COLUMN($D$8)+1-(CONFIG!$E29+CONFIG!$F29)),0)*(1-CONFIG!$G29))*CONFIG!$D29</f>
        <v>0</v>
      </c>
      <c r="AH10" s="235">
        <f>((CONFIG!$G29*Commandes!AH10)+IF(ROUND((AH$8-CONFIG!$D$7)/31,0)&gt;=(CONFIG!$E29+CONFIG!$F29),INDEX(Commandes!$D10:'Commandes'!$BK10,,COLUMN(AH$8)-COLUMN($D$8)+1-(CONFIG!$E29+CONFIG!$F29)),0)*(1-CONFIG!$G29))*CONFIG!$D29</f>
        <v>0</v>
      </c>
      <c r="AI10" s="235">
        <f>((CONFIG!$G29*Commandes!AI10)+IF(ROUND((AI$8-CONFIG!$D$7)/31,0)&gt;=(CONFIG!$E29+CONFIG!$F29),INDEX(Commandes!$D10:'Commandes'!$BK10,,COLUMN(AI$8)-COLUMN($D$8)+1-(CONFIG!$E29+CONFIG!$F29)),0)*(1-CONFIG!$G29))*CONFIG!$D29</f>
        <v>0</v>
      </c>
      <c r="AJ10" s="235">
        <f>((CONFIG!$G29*Commandes!AJ10)+IF(ROUND((AJ$8-CONFIG!$D$7)/31,0)&gt;=(CONFIG!$E29+CONFIG!$F29),INDEX(Commandes!$D10:'Commandes'!$BK10,,COLUMN(AJ$8)-COLUMN($D$8)+1-(CONFIG!$E29+CONFIG!$F29)),0)*(1-CONFIG!$G29))*CONFIG!$D29</f>
        <v>0</v>
      </c>
      <c r="AK10" s="235">
        <f>((CONFIG!$G29*Commandes!AK10)+IF(ROUND((AK$8-CONFIG!$D$7)/31,0)&gt;=(CONFIG!$E29+CONFIG!$F29),INDEX(Commandes!$D10:'Commandes'!$BK10,,COLUMN(AK$8)-COLUMN($D$8)+1-(CONFIG!$E29+CONFIG!$F29)),0)*(1-CONFIG!$G29))*CONFIG!$D29</f>
        <v>0</v>
      </c>
      <c r="AL10" s="235">
        <f>((CONFIG!$G29*Commandes!AL10)+IF(ROUND((AL$8-CONFIG!$D$7)/31,0)&gt;=(CONFIG!$E29+CONFIG!$F29),INDEX(Commandes!$D10:'Commandes'!$BK10,,COLUMN(AL$8)-COLUMN($D$8)+1-(CONFIG!$E29+CONFIG!$F29)),0)*(1-CONFIG!$G29))*CONFIG!$D29</f>
        <v>0</v>
      </c>
      <c r="AM10" s="235">
        <f>((CONFIG!$G29*Commandes!AM10)+IF(ROUND((AM$8-CONFIG!$D$7)/31,0)&gt;=(CONFIG!$E29+CONFIG!$F29),INDEX(Commandes!$D10:'Commandes'!$BK10,,COLUMN(AM$8)-COLUMN($D$8)+1-(CONFIG!$E29+CONFIG!$F29)),0)*(1-CONFIG!$G29))*CONFIG!$D29</f>
        <v>0</v>
      </c>
      <c r="AN10" s="235">
        <f>((CONFIG!$G29*Commandes!AN10)+IF(ROUND((AN$8-CONFIG!$D$7)/31,0)&gt;=(CONFIG!$E29+CONFIG!$F29),INDEX(Commandes!$D10:'Commandes'!$BK10,,COLUMN(AN$8)-COLUMN($D$8)+1-(CONFIG!$E29+CONFIG!$F29)),0)*(1-CONFIG!$G29))*CONFIG!$D29</f>
        <v>0</v>
      </c>
      <c r="AO10" s="235">
        <f>((CONFIG!$G29*Commandes!AO10)+IF(ROUND((AO$8-CONFIG!$D$7)/31,0)&gt;=(CONFIG!$E29+CONFIG!$F29),INDEX(Commandes!$D10:'Commandes'!$BK10,,COLUMN(AO$8)-COLUMN($D$8)+1-(CONFIG!$E29+CONFIG!$F29)),0)*(1-CONFIG!$G29))*CONFIG!$D29</f>
        <v>0</v>
      </c>
      <c r="AP10" s="235">
        <f>((CONFIG!$G29*Commandes!AP10)+IF(ROUND((AP$8-CONFIG!$D$7)/31,0)&gt;=(CONFIG!$E29+CONFIG!$F29),INDEX(Commandes!$D10:'Commandes'!$BK10,,COLUMN(AP$8)-COLUMN($D$8)+1-(CONFIG!$E29+CONFIG!$F29)),0)*(1-CONFIG!$G29))*CONFIG!$D29</f>
        <v>0</v>
      </c>
      <c r="AQ10" s="235">
        <f>((CONFIG!$G29*Commandes!AQ10)+IF(ROUND((AQ$8-CONFIG!$D$7)/31,0)&gt;=(CONFIG!$E29+CONFIG!$F29),INDEX(Commandes!$D10:'Commandes'!$BK10,,COLUMN(AQ$8)-COLUMN($D$8)+1-(CONFIG!$E29+CONFIG!$F29)),0)*(1-CONFIG!$G29))*CONFIG!$D29</f>
        <v>0</v>
      </c>
      <c r="AR10" s="235">
        <f>((CONFIG!$G29*Commandes!AR10)+IF(ROUND((AR$8-CONFIG!$D$7)/31,0)&gt;=(CONFIG!$E29+CONFIG!$F29),INDEX(Commandes!$D10:'Commandes'!$BK10,,COLUMN(AR$8)-COLUMN($D$8)+1-(CONFIG!$E29+CONFIG!$F29)),0)*(1-CONFIG!$G29))*CONFIG!$D29</f>
        <v>0</v>
      </c>
      <c r="AS10" s="235">
        <f>((CONFIG!$G29*Commandes!AS10)+IF(ROUND((AS$8-CONFIG!$D$7)/31,0)&gt;=(CONFIG!$E29+CONFIG!$F29),INDEX(Commandes!$D10:'Commandes'!$BK10,,COLUMN(AS$8)-COLUMN($D$8)+1-(CONFIG!$E29+CONFIG!$F29)),0)*(1-CONFIG!$G29))*CONFIG!$D29</f>
        <v>0</v>
      </c>
      <c r="AT10" s="235">
        <f>((CONFIG!$G29*Commandes!AT10)+IF(ROUND((AT$8-CONFIG!$D$7)/31,0)&gt;=(CONFIG!$E29+CONFIG!$F29),INDEX(Commandes!$D10:'Commandes'!$BK10,,COLUMN(AT$8)-COLUMN($D$8)+1-(CONFIG!$E29+CONFIG!$F29)),0)*(1-CONFIG!$G29))*CONFIG!$D29</f>
        <v>0</v>
      </c>
      <c r="AU10" s="235">
        <f>((CONFIG!$G29*Commandes!AU10)+IF(ROUND((AU$8-CONFIG!$D$7)/31,0)&gt;=(CONFIG!$E29+CONFIG!$F29),INDEX(Commandes!$D10:'Commandes'!$BK10,,COLUMN(AU$8)-COLUMN($D$8)+1-(CONFIG!$E29+CONFIG!$F29)),0)*(1-CONFIG!$G29))*CONFIG!$D29</f>
        <v>0</v>
      </c>
      <c r="AV10" s="235">
        <f>((CONFIG!$G29*Commandes!AV10)+IF(ROUND((AV$8-CONFIG!$D$7)/31,0)&gt;=(CONFIG!$E29+CONFIG!$F29),INDEX(Commandes!$D10:'Commandes'!$BK10,,COLUMN(AV$8)-COLUMN($D$8)+1-(CONFIG!$E29+CONFIG!$F29)),0)*(1-CONFIG!$G29))*CONFIG!$D29</f>
        <v>0</v>
      </c>
      <c r="AW10" s="235">
        <f>((CONFIG!$G29*Commandes!AW10)+IF(ROUND((AW$8-CONFIG!$D$7)/31,0)&gt;=(CONFIG!$E29+CONFIG!$F29),INDEX(Commandes!$D10:'Commandes'!$BK10,,COLUMN(AW$8)-COLUMN($D$8)+1-(CONFIG!$E29+CONFIG!$F29)),0)*(1-CONFIG!$G29))*CONFIG!$D29</f>
        <v>0</v>
      </c>
      <c r="AX10" s="235">
        <f>((CONFIG!$G29*Commandes!AX10)+IF(ROUND((AX$8-CONFIG!$D$7)/31,0)&gt;=(CONFIG!$E29+CONFIG!$F29),INDEX(Commandes!$D10:'Commandes'!$BK10,,COLUMN(AX$8)-COLUMN($D$8)+1-(CONFIG!$E29+CONFIG!$F29)),0)*(1-CONFIG!$G29))*CONFIG!$D29</f>
        <v>0</v>
      </c>
      <c r="AY10" s="235">
        <f>((CONFIG!$G29*Commandes!AY10)+IF(ROUND((AY$8-CONFIG!$D$7)/31,0)&gt;=(CONFIG!$E29+CONFIG!$F29),INDEX(Commandes!$D10:'Commandes'!$BK10,,COLUMN(AY$8)-COLUMN($D$8)+1-(CONFIG!$E29+CONFIG!$F29)),0)*(1-CONFIG!$G29))*CONFIG!$D29</f>
        <v>0</v>
      </c>
      <c r="AZ10" s="235">
        <f>((CONFIG!$G29*Commandes!AZ10)+IF(ROUND((AZ$8-CONFIG!$D$7)/31,0)&gt;=(CONFIG!$E29+CONFIG!$F29),INDEX(Commandes!$D10:'Commandes'!$BK10,,COLUMN(AZ$8)-COLUMN($D$8)+1-(CONFIG!$E29+CONFIG!$F29)),0)*(1-CONFIG!$G29))*CONFIG!$D29</f>
        <v>0</v>
      </c>
      <c r="BA10" s="235">
        <f>((CONFIG!$G29*Commandes!BA10)+IF(ROUND((BA$8-CONFIG!$D$7)/31,0)&gt;=(CONFIG!$E29+CONFIG!$F29),INDEX(Commandes!$D10:'Commandes'!$BK10,,COLUMN(BA$8)-COLUMN($D$8)+1-(CONFIG!$E29+CONFIG!$F29)),0)*(1-CONFIG!$G29))*CONFIG!$D29</f>
        <v>0</v>
      </c>
      <c r="BB10" s="235">
        <f>((CONFIG!$G29*Commandes!BB10)+IF(ROUND((BB$8-CONFIG!$D$7)/31,0)&gt;=(CONFIG!$E29+CONFIG!$F29),INDEX(Commandes!$D10:'Commandes'!$BK10,,COLUMN(BB$8)-COLUMN($D$8)+1-(CONFIG!$E29+CONFIG!$F29)),0)*(1-CONFIG!$G29))*CONFIG!$D29</f>
        <v>0</v>
      </c>
      <c r="BC10" s="235">
        <f>((CONFIG!$G29*Commandes!BC10)+IF(ROUND((BC$8-CONFIG!$D$7)/31,0)&gt;=(CONFIG!$E29+CONFIG!$F29),INDEX(Commandes!$D10:'Commandes'!$BK10,,COLUMN(BC$8)-COLUMN($D$8)+1-(CONFIG!$E29+CONFIG!$F29)),0)*(1-CONFIG!$G29))*CONFIG!$D29</f>
        <v>0</v>
      </c>
      <c r="BD10" s="235">
        <f>((CONFIG!$G29*Commandes!BD10)+IF(ROUND((BD$8-CONFIG!$D$7)/31,0)&gt;=(CONFIG!$E29+CONFIG!$F29),INDEX(Commandes!$D10:'Commandes'!$BK10,,COLUMN(BD$8)-COLUMN($D$8)+1-(CONFIG!$E29+CONFIG!$F29)),0)*(1-CONFIG!$G29))*CONFIG!$D29</f>
        <v>0</v>
      </c>
      <c r="BE10" s="235">
        <f>((CONFIG!$G29*Commandes!BE10)+IF(ROUND((BE$8-CONFIG!$D$7)/31,0)&gt;=(CONFIG!$E29+CONFIG!$F29),INDEX(Commandes!$D10:'Commandes'!$BK10,,COLUMN(BE$8)-COLUMN($D$8)+1-(CONFIG!$E29+CONFIG!$F29)),0)*(1-CONFIG!$G29))*CONFIG!$D29</f>
        <v>0</v>
      </c>
      <c r="BF10" s="235">
        <f>((CONFIG!$G29*Commandes!BF10)+IF(ROUND((BF$8-CONFIG!$D$7)/31,0)&gt;=(CONFIG!$E29+CONFIG!$F29),INDEX(Commandes!$D10:'Commandes'!$BK10,,COLUMN(BF$8)-COLUMN($D$8)+1-(CONFIG!$E29+CONFIG!$F29)),0)*(1-CONFIG!$G29))*CONFIG!$D29</f>
        <v>0</v>
      </c>
      <c r="BG10" s="235">
        <f>((CONFIG!$G29*Commandes!BG10)+IF(ROUND((BG$8-CONFIG!$D$7)/31,0)&gt;=(CONFIG!$E29+CONFIG!$F29),INDEX(Commandes!$D10:'Commandes'!$BK10,,COLUMN(BG$8)-COLUMN($D$8)+1-(CONFIG!$E29+CONFIG!$F29)),0)*(1-CONFIG!$G29))*CONFIG!$D29</f>
        <v>0</v>
      </c>
      <c r="BH10" s="235">
        <f>((CONFIG!$G29*Commandes!BH10)+IF(ROUND((BH$8-CONFIG!$D$7)/31,0)&gt;=(CONFIG!$E29+CONFIG!$F29),INDEX(Commandes!$D10:'Commandes'!$BK10,,COLUMN(BH$8)-COLUMN($D$8)+1-(CONFIG!$E29+CONFIG!$F29)),0)*(1-CONFIG!$G29))*CONFIG!$D29</f>
        <v>0</v>
      </c>
      <c r="BI10" s="235">
        <f>((CONFIG!$G29*Commandes!BI10)+IF(ROUND((BI$8-CONFIG!$D$7)/31,0)&gt;=(CONFIG!$E29+CONFIG!$F29),INDEX(Commandes!$D10:'Commandes'!$BK10,,COLUMN(BI$8)-COLUMN($D$8)+1-(CONFIG!$E29+CONFIG!$F29)),0)*(1-CONFIG!$G29))*CONFIG!$D29</f>
        <v>0</v>
      </c>
      <c r="BJ10" s="235">
        <f>((CONFIG!$G29*Commandes!BJ10)+IF(ROUND((BJ$8-CONFIG!$D$7)/31,0)&gt;=(CONFIG!$E29+CONFIG!$F29),INDEX(Commandes!$D10:'Commandes'!$BK10,,COLUMN(BJ$8)-COLUMN($D$8)+1-(CONFIG!$E29+CONFIG!$F29)),0)*(1-CONFIG!$G29))*CONFIG!$D29</f>
        <v>0</v>
      </c>
      <c r="BK10" s="235">
        <f>((CONFIG!$G29*Commandes!BK10)+IF(ROUND((BK$8-CONFIG!$D$7)/31,0)&gt;=(CONFIG!$E29+CONFIG!$F29),INDEX(Commandes!$D10:'Commandes'!$BK10,,COLUMN(BK$8)-COLUMN($D$8)+1-(CONFIG!$E29+CONFIG!$F29)),0)*(1-CONFIG!$G29))*CONFIG!$D29</f>
        <v>0</v>
      </c>
      <c r="BL10" s="96"/>
    </row>
    <row r="11" spans="2:64">
      <c r="B11" s="90"/>
      <c r="C11" s="224" t="str">
        <f>CONFIG!$C$16</f>
        <v>ETC …</v>
      </c>
      <c r="D11" s="235">
        <f>((CONFIG!$G30*Commandes!D11)+IF(ROUND((D$8-CONFIG!$D$7)/31,0)&gt;=(CONFIG!$E30+CONFIG!$F30),INDEX(Commandes!$D11:'Commandes'!$BK11,,COLUMN(D$8)-COLUMN($D$8)+1-(CONFIG!$E30+CONFIG!$F30)),0)*(1-CONFIG!$G30))*CONFIG!$D30</f>
        <v>0</v>
      </c>
      <c r="E11" s="235">
        <f>((CONFIG!$G30*Commandes!E11)+IF(ROUND((E$8-CONFIG!$D$7)/31,0)&gt;=(CONFIG!$E30+CONFIG!$F30),INDEX(Commandes!$D11:'Commandes'!$BK11,,COLUMN(E$8)-COLUMN($D$8)+1-(CONFIG!$E30+CONFIG!$F30)),0)*(1-CONFIG!$G30))*CONFIG!$D30</f>
        <v>0</v>
      </c>
      <c r="F11" s="235">
        <f>((CONFIG!$G30*Commandes!F11)+IF(ROUND((F$8-CONFIG!$D$7)/31,0)&gt;=(CONFIG!$E30+CONFIG!$F30),INDEX(Commandes!$D11:'Commandes'!$BK11,,COLUMN(F$8)-COLUMN($D$8)+1-(CONFIG!$E30+CONFIG!$F30)),0)*(1-CONFIG!$G30))*CONFIG!$D30</f>
        <v>0</v>
      </c>
      <c r="G11" s="235">
        <f>((CONFIG!$G30*Commandes!G11)+IF(ROUND((G$8-CONFIG!$D$7)/31,0)&gt;=(CONFIG!$E30+CONFIG!$F30),INDEX(Commandes!$D11:'Commandes'!$BK11,,COLUMN(G$8)-COLUMN($D$8)+1-(CONFIG!$E30+CONFIG!$F30)),0)*(1-CONFIG!$G30))*CONFIG!$D30</f>
        <v>0</v>
      </c>
      <c r="H11" s="235">
        <f>((CONFIG!$G30*Commandes!H11)+IF(ROUND((H$8-CONFIG!$D$7)/31,0)&gt;=(CONFIG!$E30+CONFIG!$F30),INDEX(Commandes!$D11:'Commandes'!$BK11,,COLUMN(H$8)-COLUMN($D$8)+1-(CONFIG!$E30+CONFIG!$F30)),0)*(1-CONFIG!$G30))*CONFIG!$D30</f>
        <v>0</v>
      </c>
      <c r="I11" s="235">
        <f>((CONFIG!$G30*Commandes!I11)+IF(ROUND((I$8-CONFIG!$D$7)/31,0)&gt;=(CONFIG!$E30+CONFIG!$F30),INDEX(Commandes!$D11:'Commandes'!$BK11,,COLUMN(I$8)-COLUMN($D$8)+1-(CONFIG!$E30+CONFIG!$F30)),0)*(1-CONFIG!$G30))*CONFIG!$D30</f>
        <v>0</v>
      </c>
      <c r="J11" s="235">
        <f>((CONFIG!$G30*Commandes!J11)+IF(ROUND((J$8-CONFIG!$D$7)/31,0)&gt;=(CONFIG!$E30+CONFIG!$F30),INDEX(Commandes!$D11:'Commandes'!$BK11,,COLUMN(J$8)-COLUMN($D$8)+1-(CONFIG!$E30+CONFIG!$F30)),0)*(1-CONFIG!$G30))*CONFIG!$D30</f>
        <v>0</v>
      </c>
      <c r="K11" s="235">
        <f>((CONFIG!$G30*Commandes!K11)+IF(ROUND((K$8-CONFIG!$D$7)/31,0)&gt;=(CONFIG!$E30+CONFIG!$F30),INDEX(Commandes!$D11:'Commandes'!$BK11,,COLUMN(K$8)-COLUMN($D$8)+1-(CONFIG!$E30+CONFIG!$F30)),0)*(1-CONFIG!$G30))*CONFIG!$D30</f>
        <v>0</v>
      </c>
      <c r="L11" s="235">
        <f>((CONFIG!$G30*Commandes!L11)+IF(ROUND((L$8-CONFIG!$D$7)/31,0)&gt;=(CONFIG!$E30+CONFIG!$F30),INDEX(Commandes!$D11:'Commandes'!$BK11,,COLUMN(L$8)-COLUMN($D$8)+1-(CONFIG!$E30+CONFIG!$F30)),0)*(1-CONFIG!$G30))*CONFIG!$D30</f>
        <v>0</v>
      </c>
      <c r="M11" s="235">
        <f>((CONFIG!$G30*Commandes!M11)+IF(ROUND((M$8-CONFIG!$D$7)/31,0)&gt;=(CONFIG!$E30+CONFIG!$F30),INDEX(Commandes!$D11:'Commandes'!$BK11,,COLUMN(M$8)-COLUMN($D$8)+1-(CONFIG!$E30+CONFIG!$F30)),0)*(1-CONFIG!$G30))*CONFIG!$D30</f>
        <v>0</v>
      </c>
      <c r="N11" s="235">
        <f>((CONFIG!$G30*Commandes!N11)+IF(ROUND((N$8-CONFIG!$D$7)/31,0)&gt;=(CONFIG!$E30+CONFIG!$F30),INDEX(Commandes!$D11:'Commandes'!$BK11,,COLUMN(N$8)-COLUMN($D$8)+1-(CONFIG!$E30+CONFIG!$F30)),0)*(1-CONFIG!$G30))*CONFIG!$D30</f>
        <v>0</v>
      </c>
      <c r="O11" s="235">
        <f>((CONFIG!$G30*Commandes!O11)+IF(ROUND((O$8-CONFIG!$D$7)/31,0)&gt;=(CONFIG!$E30+CONFIG!$F30),INDEX(Commandes!$D11:'Commandes'!$BK11,,COLUMN(O$8)-COLUMN($D$8)+1-(CONFIG!$E30+CONFIG!$F30)),0)*(1-CONFIG!$G30))*CONFIG!$D30</f>
        <v>0</v>
      </c>
      <c r="P11" s="235">
        <f>((CONFIG!$G30*Commandes!P11)+IF(ROUND((P$8-CONFIG!$D$7)/31,0)&gt;=(CONFIG!$E30+CONFIG!$F30),INDEX(Commandes!$D11:'Commandes'!$BK11,,COLUMN(P$8)-COLUMN($D$8)+1-(CONFIG!$E30+CONFIG!$F30)),0)*(1-CONFIG!$G30))*CONFIG!$D30</f>
        <v>0</v>
      </c>
      <c r="Q11" s="235">
        <f>((CONFIG!$G30*Commandes!Q11)+IF(ROUND((Q$8-CONFIG!$D$7)/31,0)&gt;=(CONFIG!$E30+CONFIG!$F30),INDEX(Commandes!$D11:'Commandes'!$BK11,,COLUMN(Q$8)-COLUMN($D$8)+1-(CONFIG!$E30+CONFIG!$F30)),0)*(1-CONFIG!$G30))*CONFIG!$D30</f>
        <v>0</v>
      </c>
      <c r="R11" s="235">
        <f>((CONFIG!$G30*Commandes!R11)+IF(ROUND((R$8-CONFIG!$D$7)/31,0)&gt;=(CONFIG!$E30+CONFIG!$F30),INDEX(Commandes!$D11:'Commandes'!$BK11,,COLUMN(R$8)-COLUMN($D$8)+1-(CONFIG!$E30+CONFIG!$F30)),0)*(1-CONFIG!$G30))*CONFIG!$D30</f>
        <v>0</v>
      </c>
      <c r="S11" s="235">
        <f>((CONFIG!$G30*Commandes!S11)+IF(ROUND((S$8-CONFIG!$D$7)/31,0)&gt;=(CONFIG!$E30+CONFIG!$F30),INDEX(Commandes!$D11:'Commandes'!$BK11,,COLUMN(S$8)-COLUMN($D$8)+1-(CONFIG!$E30+CONFIG!$F30)),0)*(1-CONFIG!$G30))*CONFIG!$D30</f>
        <v>0</v>
      </c>
      <c r="T11" s="235">
        <f>((CONFIG!$G30*Commandes!T11)+IF(ROUND((T$8-CONFIG!$D$7)/31,0)&gt;=(CONFIG!$E30+CONFIG!$F30),INDEX(Commandes!$D11:'Commandes'!$BK11,,COLUMN(T$8)-COLUMN($D$8)+1-(CONFIG!$E30+CONFIG!$F30)),0)*(1-CONFIG!$G30))*CONFIG!$D30</f>
        <v>0</v>
      </c>
      <c r="U11" s="235">
        <f>((CONFIG!$G30*Commandes!U11)+IF(ROUND((U$8-CONFIG!$D$7)/31,0)&gt;=(CONFIG!$E30+CONFIG!$F30),INDEX(Commandes!$D11:'Commandes'!$BK11,,COLUMN(U$8)-COLUMN($D$8)+1-(CONFIG!$E30+CONFIG!$F30)),0)*(1-CONFIG!$G30))*CONFIG!$D30</f>
        <v>0</v>
      </c>
      <c r="V11" s="235">
        <f>((CONFIG!$G30*Commandes!V11)+IF(ROUND((V$8-CONFIG!$D$7)/31,0)&gt;=(CONFIG!$E30+CONFIG!$F30),INDEX(Commandes!$D11:'Commandes'!$BK11,,COLUMN(V$8)-COLUMN($D$8)+1-(CONFIG!$E30+CONFIG!$F30)),0)*(1-CONFIG!$G30))*CONFIG!$D30</f>
        <v>0</v>
      </c>
      <c r="W11" s="235">
        <f>((CONFIG!$G30*Commandes!W11)+IF(ROUND((W$8-CONFIG!$D$7)/31,0)&gt;=(CONFIG!$E30+CONFIG!$F30),INDEX(Commandes!$D11:'Commandes'!$BK11,,COLUMN(W$8)-COLUMN($D$8)+1-(CONFIG!$E30+CONFIG!$F30)),0)*(1-CONFIG!$G30))*CONFIG!$D30</f>
        <v>0</v>
      </c>
      <c r="X11" s="235">
        <f>((CONFIG!$G30*Commandes!X11)+IF(ROUND((X$8-CONFIG!$D$7)/31,0)&gt;=(CONFIG!$E30+CONFIG!$F30),INDEX(Commandes!$D11:'Commandes'!$BK11,,COLUMN(X$8)-COLUMN($D$8)+1-(CONFIG!$E30+CONFIG!$F30)),0)*(1-CONFIG!$G30))*CONFIG!$D30</f>
        <v>0</v>
      </c>
      <c r="Y11" s="235">
        <f>((CONFIG!$G30*Commandes!Y11)+IF(ROUND((Y$8-CONFIG!$D$7)/31,0)&gt;=(CONFIG!$E30+CONFIG!$F30),INDEX(Commandes!$D11:'Commandes'!$BK11,,COLUMN(Y$8)-COLUMN($D$8)+1-(CONFIG!$E30+CONFIG!$F30)),0)*(1-CONFIG!$G30))*CONFIG!$D30</f>
        <v>0</v>
      </c>
      <c r="Z11" s="235">
        <f>((CONFIG!$G30*Commandes!Z11)+IF(ROUND((Z$8-CONFIG!$D$7)/31,0)&gt;=(CONFIG!$E30+CONFIG!$F30),INDEX(Commandes!$D11:'Commandes'!$BK11,,COLUMN(Z$8)-COLUMN($D$8)+1-(CONFIG!$E30+CONFIG!$F30)),0)*(1-CONFIG!$G30))*CONFIG!$D30</f>
        <v>0</v>
      </c>
      <c r="AA11" s="235">
        <f>((CONFIG!$G30*Commandes!AA11)+IF(ROUND((AA$8-CONFIG!$D$7)/31,0)&gt;=(CONFIG!$E30+CONFIG!$F30),INDEX(Commandes!$D11:'Commandes'!$BK11,,COLUMN(AA$8)-COLUMN($D$8)+1-(CONFIG!$E30+CONFIG!$F30)),0)*(1-CONFIG!$G30))*CONFIG!$D30</f>
        <v>0</v>
      </c>
      <c r="AB11" s="235">
        <f>((CONFIG!$G30*Commandes!AB11)+IF(ROUND((AB$8-CONFIG!$D$7)/31,0)&gt;=(CONFIG!$E30+CONFIG!$F30),INDEX(Commandes!$D11:'Commandes'!$BK11,,COLUMN(AB$8)-COLUMN($D$8)+1-(CONFIG!$E30+CONFIG!$F30)),0)*(1-CONFIG!$G30))*CONFIG!$D30</f>
        <v>0</v>
      </c>
      <c r="AC11" s="235">
        <f>((CONFIG!$G30*Commandes!AC11)+IF(ROUND((AC$8-CONFIG!$D$7)/31,0)&gt;=(CONFIG!$E30+CONFIG!$F30),INDEX(Commandes!$D11:'Commandes'!$BK11,,COLUMN(AC$8)-COLUMN($D$8)+1-(CONFIG!$E30+CONFIG!$F30)),0)*(1-CONFIG!$G30))*CONFIG!$D30</f>
        <v>0</v>
      </c>
      <c r="AD11" s="235">
        <f>((CONFIG!$G30*Commandes!AD11)+IF(ROUND((AD$8-CONFIG!$D$7)/31,0)&gt;=(CONFIG!$E30+CONFIG!$F30),INDEX(Commandes!$D11:'Commandes'!$BK11,,COLUMN(AD$8)-COLUMN($D$8)+1-(CONFIG!$E30+CONFIG!$F30)),0)*(1-CONFIG!$G30))*CONFIG!$D30</f>
        <v>0</v>
      </c>
      <c r="AE11" s="235">
        <f>((CONFIG!$G30*Commandes!AE11)+IF(ROUND((AE$8-CONFIG!$D$7)/31,0)&gt;=(CONFIG!$E30+CONFIG!$F30),INDEX(Commandes!$D11:'Commandes'!$BK11,,COLUMN(AE$8)-COLUMN($D$8)+1-(CONFIG!$E30+CONFIG!$F30)),0)*(1-CONFIG!$G30))*CONFIG!$D30</f>
        <v>0</v>
      </c>
      <c r="AF11" s="235">
        <f>((CONFIG!$G30*Commandes!AF11)+IF(ROUND((AF$8-CONFIG!$D$7)/31,0)&gt;=(CONFIG!$E30+CONFIG!$F30),INDEX(Commandes!$D11:'Commandes'!$BK11,,COLUMN(AF$8)-COLUMN($D$8)+1-(CONFIG!$E30+CONFIG!$F30)),0)*(1-CONFIG!$G30))*CONFIG!$D30</f>
        <v>0</v>
      </c>
      <c r="AG11" s="235">
        <f>((CONFIG!$G30*Commandes!AG11)+IF(ROUND((AG$8-CONFIG!$D$7)/31,0)&gt;=(CONFIG!$E30+CONFIG!$F30),INDEX(Commandes!$D11:'Commandes'!$BK11,,COLUMN(AG$8)-COLUMN($D$8)+1-(CONFIG!$E30+CONFIG!$F30)),0)*(1-CONFIG!$G30))*CONFIG!$D30</f>
        <v>0</v>
      </c>
      <c r="AH11" s="235">
        <f>((CONFIG!$G30*Commandes!AH11)+IF(ROUND((AH$8-CONFIG!$D$7)/31,0)&gt;=(CONFIG!$E30+CONFIG!$F30),INDEX(Commandes!$D11:'Commandes'!$BK11,,COLUMN(AH$8)-COLUMN($D$8)+1-(CONFIG!$E30+CONFIG!$F30)),0)*(1-CONFIG!$G30))*CONFIG!$D30</f>
        <v>0</v>
      </c>
      <c r="AI11" s="235">
        <f>((CONFIG!$G30*Commandes!AI11)+IF(ROUND((AI$8-CONFIG!$D$7)/31,0)&gt;=(CONFIG!$E30+CONFIG!$F30),INDEX(Commandes!$D11:'Commandes'!$BK11,,COLUMN(AI$8)-COLUMN($D$8)+1-(CONFIG!$E30+CONFIG!$F30)),0)*(1-CONFIG!$G30))*CONFIG!$D30</f>
        <v>0</v>
      </c>
      <c r="AJ11" s="235">
        <f>((CONFIG!$G30*Commandes!AJ11)+IF(ROUND((AJ$8-CONFIG!$D$7)/31,0)&gt;=(CONFIG!$E30+CONFIG!$F30),INDEX(Commandes!$D11:'Commandes'!$BK11,,COLUMN(AJ$8)-COLUMN($D$8)+1-(CONFIG!$E30+CONFIG!$F30)),0)*(1-CONFIG!$G30))*CONFIG!$D30</f>
        <v>0</v>
      </c>
      <c r="AK11" s="235">
        <f>((CONFIG!$G30*Commandes!AK11)+IF(ROUND((AK$8-CONFIG!$D$7)/31,0)&gt;=(CONFIG!$E30+CONFIG!$F30),INDEX(Commandes!$D11:'Commandes'!$BK11,,COLUMN(AK$8)-COLUMN($D$8)+1-(CONFIG!$E30+CONFIG!$F30)),0)*(1-CONFIG!$G30))*CONFIG!$D30</f>
        <v>0</v>
      </c>
      <c r="AL11" s="235">
        <f>((CONFIG!$G30*Commandes!AL11)+IF(ROUND((AL$8-CONFIG!$D$7)/31,0)&gt;=(CONFIG!$E30+CONFIG!$F30),INDEX(Commandes!$D11:'Commandes'!$BK11,,COLUMN(AL$8)-COLUMN($D$8)+1-(CONFIG!$E30+CONFIG!$F30)),0)*(1-CONFIG!$G30))*CONFIG!$D30</f>
        <v>0</v>
      </c>
      <c r="AM11" s="235">
        <f>((CONFIG!$G30*Commandes!AM11)+IF(ROUND((AM$8-CONFIG!$D$7)/31,0)&gt;=(CONFIG!$E30+CONFIG!$F30),INDEX(Commandes!$D11:'Commandes'!$BK11,,COLUMN(AM$8)-COLUMN($D$8)+1-(CONFIG!$E30+CONFIG!$F30)),0)*(1-CONFIG!$G30))*CONFIG!$D30</f>
        <v>0</v>
      </c>
      <c r="AN11" s="235">
        <f>((CONFIG!$G30*Commandes!AN11)+IF(ROUND((AN$8-CONFIG!$D$7)/31,0)&gt;=(CONFIG!$E30+CONFIG!$F30),INDEX(Commandes!$D11:'Commandes'!$BK11,,COLUMN(AN$8)-COLUMN($D$8)+1-(CONFIG!$E30+CONFIG!$F30)),0)*(1-CONFIG!$G30))*CONFIG!$D30</f>
        <v>0</v>
      </c>
      <c r="AO11" s="235">
        <f>((CONFIG!$G30*Commandes!AO11)+IF(ROUND((AO$8-CONFIG!$D$7)/31,0)&gt;=(CONFIG!$E30+CONFIG!$F30),INDEX(Commandes!$D11:'Commandes'!$BK11,,COLUMN(AO$8)-COLUMN($D$8)+1-(CONFIG!$E30+CONFIG!$F30)),0)*(1-CONFIG!$G30))*CONFIG!$D30</f>
        <v>0</v>
      </c>
      <c r="AP11" s="235">
        <f>((CONFIG!$G30*Commandes!AP11)+IF(ROUND((AP$8-CONFIG!$D$7)/31,0)&gt;=(CONFIG!$E30+CONFIG!$F30),INDEX(Commandes!$D11:'Commandes'!$BK11,,COLUMN(AP$8)-COLUMN($D$8)+1-(CONFIG!$E30+CONFIG!$F30)),0)*(1-CONFIG!$G30))*CONFIG!$D30</f>
        <v>0</v>
      </c>
      <c r="AQ11" s="235">
        <f>((CONFIG!$G30*Commandes!AQ11)+IF(ROUND((AQ$8-CONFIG!$D$7)/31,0)&gt;=(CONFIG!$E30+CONFIG!$F30),INDEX(Commandes!$D11:'Commandes'!$BK11,,COLUMN(AQ$8)-COLUMN($D$8)+1-(CONFIG!$E30+CONFIG!$F30)),0)*(1-CONFIG!$G30))*CONFIG!$D30</f>
        <v>0</v>
      </c>
      <c r="AR11" s="235">
        <f>((CONFIG!$G30*Commandes!AR11)+IF(ROUND((AR$8-CONFIG!$D$7)/31,0)&gt;=(CONFIG!$E30+CONFIG!$F30),INDEX(Commandes!$D11:'Commandes'!$BK11,,COLUMN(AR$8)-COLUMN($D$8)+1-(CONFIG!$E30+CONFIG!$F30)),0)*(1-CONFIG!$G30))*CONFIG!$D30</f>
        <v>0</v>
      </c>
      <c r="AS11" s="235">
        <f>((CONFIG!$G30*Commandes!AS11)+IF(ROUND((AS$8-CONFIG!$D$7)/31,0)&gt;=(CONFIG!$E30+CONFIG!$F30),INDEX(Commandes!$D11:'Commandes'!$BK11,,COLUMN(AS$8)-COLUMN($D$8)+1-(CONFIG!$E30+CONFIG!$F30)),0)*(1-CONFIG!$G30))*CONFIG!$D30</f>
        <v>0</v>
      </c>
      <c r="AT11" s="235">
        <f>((CONFIG!$G30*Commandes!AT11)+IF(ROUND((AT$8-CONFIG!$D$7)/31,0)&gt;=(CONFIG!$E30+CONFIG!$F30),INDEX(Commandes!$D11:'Commandes'!$BK11,,COLUMN(AT$8)-COLUMN($D$8)+1-(CONFIG!$E30+CONFIG!$F30)),0)*(1-CONFIG!$G30))*CONFIG!$D30</f>
        <v>0</v>
      </c>
      <c r="AU11" s="235">
        <f>((CONFIG!$G30*Commandes!AU11)+IF(ROUND((AU$8-CONFIG!$D$7)/31,0)&gt;=(CONFIG!$E30+CONFIG!$F30),INDEX(Commandes!$D11:'Commandes'!$BK11,,COLUMN(AU$8)-COLUMN($D$8)+1-(CONFIG!$E30+CONFIG!$F30)),0)*(1-CONFIG!$G30))*CONFIG!$D30</f>
        <v>0</v>
      </c>
      <c r="AV11" s="235">
        <f>((CONFIG!$G30*Commandes!AV11)+IF(ROUND((AV$8-CONFIG!$D$7)/31,0)&gt;=(CONFIG!$E30+CONFIG!$F30),INDEX(Commandes!$D11:'Commandes'!$BK11,,COLUMN(AV$8)-COLUMN($D$8)+1-(CONFIG!$E30+CONFIG!$F30)),0)*(1-CONFIG!$G30))*CONFIG!$D30</f>
        <v>0</v>
      </c>
      <c r="AW11" s="235">
        <f>((CONFIG!$G30*Commandes!AW11)+IF(ROUND((AW$8-CONFIG!$D$7)/31,0)&gt;=(CONFIG!$E30+CONFIG!$F30),INDEX(Commandes!$D11:'Commandes'!$BK11,,COLUMN(AW$8)-COLUMN($D$8)+1-(CONFIG!$E30+CONFIG!$F30)),0)*(1-CONFIG!$G30))*CONFIG!$D30</f>
        <v>0</v>
      </c>
      <c r="AX11" s="235">
        <f>((CONFIG!$G30*Commandes!AX11)+IF(ROUND((AX$8-CONFIG!$D$7)/31,0)&gt;=(CONFIG!$E30+CONFIG!$F30),INDEX(Commandes!$D11:'Commandes'!$BK11,,COLUMN(AX$8)-COLUMN($D$8)+1-(CONFIG!$E30+CONFIG!$F30)),0)*(1-CONFIG!$G30))*CONFIG!$D30</f>
        <v>0</v>
      </c>
      <c r="AY11" s="235">
        <f>((CONFIG!$G30*Commandes!AY11)+IF(ROUND((AY$8-CONFIG!$D$7)/31,0)&gt;=(CONFIG!$E30+CONFIG!$F30),INDEX(Commandes!$D11:'Commandes'!$BK11,,COLUMN(AY$8)-COLUMN($D$8)+1-(CONFIG!$E30+CONFIG!$F30)),0)*(1-CONFIG!$G30))*CONFIG!$D30</f>
        <v>0</v>
      </c>
      <c r="AZ11" s="235">
        <f>((CONFIG!$G30*Commandes!AZ11)+IF(ROUND((AZ$8-CONFIG!$D$7)/31,0)&gt;=(CONFIG!$E30+CONFIG!$F30),INDEX(Commandes!$D11:'Commandes'!$BK11,,COLUMN(AZ$8)-COLUMN($D$8)+1-(CONFIG!$E30+CONFIG!$F30)),0)*(1-CONFIG!$G30))*CONFIG!$D30</f>
        <v>0</v>
      </c>
      <c r="BA11" s="235">
        <f>((CONFIG!$G30*Commandes!BA11)+IF(ROUND((BA$8-CONFIG!$D$7)/31,0)&gt;=(CONFIG!$E30+CONFIG!$F30),INDEX(Commandes!$D11:'Commandes'!$BK11,,COLUMN(BA$8)-COLUMN($D$8)+1-(CONFIG!$E30+CONFIG!$F30)),0)*(1-CONFIG!$G30))*CONFIG!$D30</f>
        <v>0</v>
      </c>
      <c r="BB11" s="235">
        <f>((CONFIG!$G30*Commandes!BB11)+IF(ROUND((BB$8-CONFIG!$D$7)/31,0)&gt;=(CONFIG!$E30+CONFIG!$F30),INDEX(Commandes!$D11:'Commandes'!$BK11,,COLUMN(BB$8)-COLUMN($D$8)+1-(CONFIG!$E30+CONFIG!$F30)),0)*(1-CONFIG!$G30))*CONFIG!$D30</f>
        <v>0</v>
      </c>
      <c r="BC11" s="235">
        <f>((CONFIG!$G30*Commandes!BC11)+IF(ROUND((BC$8-CONFIG!$D$7)/31,0)&gt;=(CONFIG!$E30+CONFIG!$F30),INDEX(Commandes!$D11:'Commandes'!$BK11,,COLUMN(BC$8)-COLUMN($D$8)+1-(CONFIG!$E30+CONFIG!$F30)),0)*(1-CONFIG!$G30))*CONFIG!$D30</f>
        <v>0</v>
      </c>
      <c r="BD11" s="235">
        <f>((CONFIG!$G30*Commandes!BD11)+IF(ROUND((BD$8-CONFIG!$D$7)/31,0)&gt;=(CONFIG!$E30+CONFIG!$F30),INDEX(Commandes!$D11:'Commandes'!$BK11,,COLUMN(BD$8)-COLUMN($D$8)+1-(CONFIG!$E30+CONFIG!$F30)),0)*(1-CONFIG!$G30))*CONFIG!$D30</f>
        <v>0</v>
      </c>
      <c r="BE11" s="235">
        <f>((CONFIG!$G30*Commandes!BE11)+IF(ROUND((BE$8-CONFIG!$D$7)/31,0)&gt;=(CONFIG!$E30+CONFIG!$F30),INDEX(Commandes!$D11:'Commandes'!$BK11,,COLUMN(BE$8)-COLUMN($D$8)+1-(CONFIG!$E30+CONFIG!$F30)),0)*(1-CONFIG!$G30))*CONFIG!$D30</f>
        <v>0</v>
      </c>
      <c r="BF11" s="235">
        <f>((CONFIG!$G30*Commandes!BF11)+IF(ROUND((BF$8-CONFIG!$D$7)/31,0)&gt;=(CONFIG!$E30+CONFIG!$F30),INDEX(Commandes!$D11:'Commandes'!$BK11,,COLUMN(BF$8)-COLUMN($D$8)+1-(CONFIG!$E30+CONFIG!$F30)),0)*(1-CONFIG!$G30))*CONFIG!$D30</f>
        <v>0</v>
      </c>
      <c r="BG11" s="235">
        <f>((CONFIG!$G30*Commandes!BG11)+IF(ROUND((BG$8-CONFIG!$D$7)/31,0)&gt;=(CONFIG!$E30+CONFIG!$F30),INDEX(Commandes!$D11:'Commandes'!$BK11,,COLUMN(BG$8)-COLUMN($D$8)+1-(CONFIG!$E30+CONFIG!$F30)),0)*(1-CONFIG!$G30))*CONFIG!$D30</f>
        <v>0</v>
      </c>
      <c r="BH11" s="235">
        <f>((CONFIG!$G30*Commandes!BH11)+IF(ROUND((BH$8-CONFIG!$D$7)/31,0)&gt;=(CONFIG!$E30+CONFIG!$F30),INDEX(Commandes!$D11:'Commandes'!$BK11,,COLUMN(BH$8)-COLUMN($D$8)+1-(CONFIG!$E30+CONFIG!$F30)),0)*(1-CONFIG!$G30))*CONFIG!$D30</f>
        <v>0</v>
      </c>
      <c r="BI11" s="235">
        <f>((CONFIG!$G30*Commandes!BI11)+IF(ROUND((BI$8-CONFIG!$D$7)/31,0)&gt;=(CONFIG!$E30+CONFIG!$F30),INDEX(Commandes!$D11:'Commandes'!$BK11,,COLUMN(BI$8)-COLUMN($D$8)+1-(CONFIG!$E30+CONFIG!$F30)),0)*(1-CONFIG!$G30))*CONFIG!$D30</f>
        <v>0</v>
      </c>
      <c r="BJ11" s="235">
        <f>((CONFIG!$G30*Commandes!BJ11)+IF(ROUND((BJ$8-CONFIG!$D$7)/31,0)&gt;=(CONFIG!$E30+CONFIG!$F30),INDEX(Commandes!$D11:'Commandes'!$BK11,,COLUMN(BJ$8)-COLUMN($D$8)+1-(CONFIG!$E30+CONFIG!$F30)),0)*(1-CONFIG!$G30))*CONFIG!$D30</f>
        <v>0</v>
      </c>
      <c r="BK11" s="235">
        <f>((CONFIG!$G30*Commandes!BK11)+IF(ROUND((BK$8-CONFIG!$D$7)/31,0)&gt;=(CONFIG!$E30+CONFIG!$F30),INDEX(Commandes!$D11:'Commandes'!$BK11,,COLUMN(BK$8)-COLUMN($D$8)+1-(CONFIG!$E30+CONFIG!$F30)),0)*(1-CONFIG!$G30))*CONFIG!$D30</f>
        <v>0</v>
      </c>
      <c r="BL11" s="96"/>
    </row>
    <row r="12" spans="2:64">
      <c r="B12" s="90"/>
      <c r="C12" s="224">
        <f>CONFIG!$C$17</f>
        <v>0</v>
      </c>
      <c r="D12" s="235">
        <f>((CONFIG!$G31*Commandes!D12)+IF(ROUND((D$8-CONFIG!$D$7)/31,0)&gt;=(CONFIG!$E31+CONFIG!$F31),INDEX(Commandes!$D12:'Commandes'!$BK12,,COLUMN(D$8)-COLUMN($D$8)+1-(CONFIG!$E31+CONFIG!$F31)),0)*(1-CONFIG!$G31))*CONFIG!$D31</f>
        <v>0</v>
      </c>
      <c r="E12" s="235">
        <f>((CONFIG!$G31*Commandes!E12)+IF(ROUND((E$8-CONFIG!$D$7)/31,0)&gt;=(CONFIG!$E31+CONFIG!$F31),INDEX(Commandes!$D12:'Commandes'!$BK12,,COLUMN(E$8)-COLUMN($D$8)+1-(CONFIG!$E31+CONFIG!$F31)),0)*(1-CONFIG!$G31))*CONFIG!$D31</f>
        <v>0</v>
      </c>
      <c r="F12" s="235">
        <f>((CONFIG!$G31*Commandes!F12)+IF(ROUND((F$8-CONFIG!$D$7)/31,0)&gt;=(CONFIG!$E31+CONFIG!$F31),INDEX(Commandes!$D12:'Commandes'!$BK12,,COLUMN(F$8)-COLUMN($D$8)+1-(CONFIG!$E31+CONFIG!$F31)),0)*(1-CONFIG!$G31))*CONFIG!$D31</f>
        <v>0</v>
      </c>
      <c r="G12" s="235">
        <f>((CONFIG!$G31*Commandes!G12)+IF(ROUND((G$8-CONFIG!$D$7)/31,0)&gt;=(CONFIG!$E31+CONFIG!$F31),INDEX(Commandes!$D12:'Commandes'!$BK12,,COLUMN(G$8)-COLUMN($D$8)+1-(CONFIG!$E31+CONFIG!$F31)),0)*(1-CONFIG!$G31))*CONFIG!$D31</f>
        <v>0</v>
      </c>
      <c r="H12" s="235">
        <f>((CONFIG!$G31*Commandes!H12)+IF(ROUND((H$8-CONFIG!$D$7)/31,0)&gt;=(CONFIG!$E31+CONFIG!$F31),INDEX(Commandes!$D12:'Commandes'!$BK12,,COLUMN(H$8)-COLUMN($D$8)+1-(CONFIG!$E31+CONFIG!$F31)),0)*(1-CONFIG!$G31))*CONFIG!$D31</f>
        <v>0</v>
      </c>
      <c r="I12" s="235">
        <f>((CONFIG!$G31*Commandes!I12)+IF(ROUND((I$8-CONFIG!$D$7)/31,0)&gt;=(CONFIG!$E31+CONFIG!$F31),INDEX(Commandes!$D12:'Commandes'!$BK12,,COLUMN(I$8)-COLUMN($D$8)+1-(CONFIG!$E31+CONFIG!$F31)),0)*(1-CONFIG!$G31))*CONFIG!$D31</f>
        <v>0</v>
      </c>
      <c r="J12" s="235">
        <f>((CONFIG!$G31*Commandes!J12)+IF(ROUND((J$8-CONFIG!$D$7)/31,0)&gt;=(CONFIG!$E31+CONFIG!$F31),INDEX(Commandes!$D12:'Commandes'!$BK12,,COLUMN(J$8)-COLUMN($D$8)+1-(CONFIG!$E31+CONFIG!$F31)),0)*(1-CONFIG!$G31))*CONFIG!$D31</f>
        <v>0</v>
      </c>
      <c r="K12" s="235">
        <f>((CONFIG!$G31*Commandes!K12)+IF(ROUND((K$8-CONFIG!$D$7)/31,0)&gt;=(CONFIG!$E31+CONFIG!$F31),INDEX(Commandes!$D12:'Commandes'!$BK12,,COLUMN(K$8)-COLUMN($D$8)+1-(CONFIG!$E31+CONFIG!$F31)),0)*(1-CONFIG!$G31))*CONFIG!$D31</f>
        <v>0</v>
      </c>
      <c r="L12" s="235">
        <f>((CONFIG!$G31*Commandes!L12)+IF(ROUND((L$8-CONFIG!$D$7)/31,0)&gt;=(CONFIG!$E31+CONFIG!$F31),INDEX(Commandes!$D12:'Commandes'!$BK12,,COLUMN(L$8)-COLUMN($D$8)+1-(CONFIG!$E31+CONFIG!$F31)),0)*(1-CONFIG!$G31))*CONFIG!$D31</f>
        <v>0</v>
      </c>
      <c r="M12" s="235">
        <f>((CONFIG!$G31*Commandes!M12)+IF(ROUND((M$8-CONFIG!$D$7)/31,0)&gt;=(CONFIG!$E31+CONFIG!$F31),INDEX(Commandes!$D12:'Commandes'!$BK12,,COLUMN(M$8)-COLUMN($D$8)+1-(CONFIG!$E31+CONFIG!$F31)),0)*(1-CONFIG!$G31))*CONFIG!$D31</f>
        <v>0</v>
      </c>
      <c r="N12" s="235">
        <f>((CONFIG!$G31*Commandes!N12)+IF(ROUND((N$8-CONFIG!$D$7)/31,0)&gt;=(CONFIG!$E31+CONFIG!$F31),INDEX(Commandes!$D12:'Commandes'!$BK12,,COLUMN(N$8)-COLUMN($D$8)+1-(CONFIG!$E31+CONFIG!$F31)),0)*(1-CONFIG!$G31))*CONFIG!$D31</f>
        <v>0</v>
      </c>
      <c r="O12" s="235">
        <f>((CONFIG!$G31*Commandes!O12)+IF(ROUND((O$8-CONFIG!$D$7)/31,0)&gt;=(CONFIG!$E31+CONFIG!$F31),INDEX(Commandes!$D12:'Commandes'!$BK12,,COLUMN(O$8)-COLUMN($D$8)+1-(CONFIG!$E31+CONFIG!$F31)),0)*(1-CONFIG!$G31))*CONFIG!$D31</f>
        <v>0</v>
      </c>
      <c r="P12" s="235">
        <f>((CONFIG!$G31*Commandes!P12)+IF(ROUND((P$8-CONFIG!$D$7)/31,0)&gt;=(CONFIG!$E31+CONFIG!$F31),INDEX(Commandes!$D12:'Commandes'!$BK12,,COLUMN(P$8)-COLUMN($D$8)+1-(CONFIG!$E31+CONFIG!$F31)),0)*(1-CONFIG!$G31))*CONFIG!$D31</f>
        <v>0</v>
      </c>
      <c r="Q12" s="235">
        <f>((CONFIG!$G31*Commandes!Q12)+IF(ROUND((Q$8-CONFIG!$D$7)/31,0)&gt;=(CONFIG!$E31+CONFIG!$F31),INDEX(Commandes!$D12:'Commandes'!$BK12,,COLUMN(Q$8)-COLUMN($D$8)+1-(CONFIG!$E31+CONFIG!$F31)),0)*(1-CONFIG!$G31))*CONFIG!$D31</f>
        <v>0</v>
      </c>
      <c r="R12" s="235">
        <f>((CONFIG!$G31*Commandes!R12)+IF(ROUND((R$8-CONFIG!$D$7)/31,0)&gt;=(CONFIG!$E31+CONFIG!$F31),INDEX(Commandes!$D12:'Commandes'!$BK12,,COLUMN(R$8)-COLUMN($D$8)+1-(CONFIG!$E31+CONFIG!$F31)),0)*(1-CONFIG!$G31))*CONFIG!$D31</f>
        <v>0</v>
      </c>
      <c r="S12" s="235">
        <f>((CONFIG!$G31*Commandes!S12)+IF(ROUND((S$8-CONFIG!$D$7)/31,0)&gt;=(CONFIG!$E31+CONFIG!$F31),INDEX(Commandes!$D12:'Commandes'!$BK12,,COLUMN(S$8)-COLUMN($D$8)+1-(CONFIG!$E31+CONFIG!$F31)),0)*(1-CONFIG!$G31))*CONFIG!$D31</f>
        <v>0</v>
      </c>
      <c r="T12" s="235">
        <f>((CONFIG!$G31*Commandes!T12)+IF(ROUND((T$8-CONFIG!$D$7)/31,0)&gt;=(CONFIG!$E31+CONFIG!$F31),INDEX(Commandes!$D12:'Commandes'!$BK12,,COLUMN(T$8)-COLUMN($D$8)+1-(CONFIG!$E31+CONFIG!$F31)),0)*(1-CONFIG!$G31))*CONFIG!$D31</f>
        <v>0</v>
      </c>
      <c r="U12" s="235">
        <f>((CONFIG!$G31*Commandes!U12)+IF(ROUND((U$8-CONFIG!$D$7)/31,0)&gt;=(CONFIG!$E31+CONFIG!$F31),INDEX(Commandes!$D12:'Commandes'!$BK12,,COLUMN(U$8)-COLUMN($D$8)+1-(CONFIG!$E31+CONFIG!$F31)),0)*(1-CONFIG!$G31))*CONFIG!$D31</f>
        <v>0</v>
      </c>
      <c r="V12" s="235">
        <f>((CONFIG!$G31*Commandes!V12)+IF(ROUND((V$8-CONFIG!$D$7)/31,0)&gt;=(CONFIG!$E31+CONFIG!$F31),INDEX(Commandes!$D12:'Commandes'!$BK12,,COLUMN(V$8)-COLUMN($D$8)+1-(CONFIG!$E31+CONFIG!$F31)),0)*(1-CONFIG!$G31))*CONFIG!$D31</f>
        <v>0</v>
      </c>
      <c r="W12" s="235">
        <f>((CONFIG!$G31*Commandes!W12)+IF(ROUND((W$8-CONFIG!$D$7)/31,0)&gt;=(CONFIG!$E31+CONFIG!$F31),INDEX(Commandes!$D12:'Commandes'!$BK12,,COLUMN(W$8)-COLUMN($D$8)+1-(CONFIG!$E31+CONFIG!$F31)),0)*(1-CONFIG!$G31))*CONFIG!$D31</f>
        <v>0</v>
      </c>
      <c r="X12" s="235">
        <f>((CONFIG!$G31*Commandes!X12)+IF(ROUND((X$8-CONFIG!$D$7)/31,0)&gt;=(CONFIG!$E31+CONFIG!$F31),INDEX(Commandes!$D12:'Commandes'!$BK12,,COLUMN(X$8)-COLUMN($D$8)+1-(CONFIG!$E31+CONFIG!$F31)),0)*(1-CONFIG!$G31))*CONFIG!$D31</f>
        <v>0</v>
      </c>
      <c r="Y12" s="235">
        <f>((CONFIG!$G31*Commandes!Y12)+IF(ROUND((Y$8-CONFIG!$D$7)/31,0)&gt;=(CONFIG!$E31+CONFIG!$F31),INDEX(Commandes!$D12:'Commandes'!$BK12,,COLUMN(Y$8)-COLUMN($D$8)+1-(CONFIG!$E31+CONFIG!$F31)),0)*(1-CONFIG!$G31))*CONFIG!$D31</f>
        <v>0</v>
      </c>
      <c r="Z12" s="235">
        <f>((CONFIG!$G31*Commandes!Z12)+IF(ROUND((Z$8-CONFIG!$D$7)/31,0)&gt;=(CONFIG!$E31+CONFIG!$F31),INDEX(Commandes!$D12:'Commandes'!$BK12,,COLUMN(Z$8)-COLUMN($D$8)+1-(CONFIG!$E31+CONFIG!$F31)),0)*(1-CONFIG!$G31))*CONFIG!$D31</f>
        <v>0</v>
      </c>
      <c r="AA12" s="235">
        <f>((CONFIG!$G31*Commandes!AA12)+IF(ROUND((AA$8-CONFIG!$D$7)/31,0)&gt;=(CONFIG!$E31+CONFIG!$F31),INDEX(Commandes!$D12:'Commandes'!$BK12,,COLUMN(AA$8)-COLUMN($D$8)+1-(CONFIG!$E31+CONFIG!$F31)),0)*(1-CONFIG!$G31))*CONFIG!$D31</f>
        <v>0</v>
      </c>
      <c r="AB12" s="235">
        <f>((CONFIG!$G31*Commandes!AB12)+IF(ROUND((AB$8-CONFIG!$D$7)/31,0)&gt;=(CONFIG!$E31+CONFIG!$F31),INDEX(Commandes!$D12:'Commandes'!$BK12,,COLUMN(AB$8)-COLUMN($D$8)+1-(CONFIG!$E31+CONFIG!$F31)),0)*(1-CONFIG!$G31))*CONFIG!$D31</f>
        <v>0</v>
      </c>
      <c r="AC12" s="235">
        <f>((CONFIG!$G31*Commandes!AC12)+IF(ROUND((AC$8-CONFIG!$D$7)/31,0)&gt;=(CONFIG!$E31+CONFIG!$F31),INDEX(Commandes!$D12:'Commandes'!$BK12,,COLUMN(AC$8)-COLUMN($D$8)+1-(CONFIG!$E31+CONFIG!$F31)),0)*(1-CONFIG!$G31))*CONFIG!$D31</f>
        <v>0</v>
      </c>
      <c r="AD12" s="235">
        <f>((CONFIG!$G31*Commandes!AD12)+IF(ROUND((AD$8-CONFIG!$D$7)/31,0)&gt;=(CONFIG!$E31+CONFIG!$F31),INDEX(Commandes!$D12:'Commandes'!$BK12,,COLUMN(AD$8)-COLUMN($D$8)+1-(CONFIG!$E31+CONFIG!$F31)),0)*(1-CONFIG!$G31))*CONFIG!$D31</f>
        <v>0</v>
      </c>
      <c r="AE12" s="235">
        <f>((CONFIG!$G31*Commandes!AE12)+IF(ROUND((AE$8-CONFIG!$D$7)/31,0)&gt;=(CONFIG!$E31+CONFIG!$F31),INDEX(Commandes!$D12:'Commandes'!$BK12,,COLUMN(AE$8)-COLUMN($D$8)+1-(CONFIG!$E31+CONFIG!$F31)),0)*(1-CONFIG!$G31))*CONFIG!$D31</f>
        <v>0</v>
      </c>
      <c r="AF12" s="235">
        <f>((CONFIG!$G31*Commandes!AF12)+IF(ROUND((AF$8-CONFIG!$D$7)/31,0)&gt;=(CONFIG!$E31+CONFIG!$F31),INDEX(Commandes!$D12:'Commandes'!$BK12,,COLUMN(AF$8)-COLUMN($D$8)+1-(CONFIG!$E31+CONFIG!$F31)),0)*(1-CONFIG!$G31))*CONFIG!$D31</f>
        <v>0</v>
      </c>
      <c r="AG12" s="235">
        <f>((CONFIG!$G31*Commandes!AG12)+IF(ROUND((AG$8-CONFIG!$D$7)/31,0)&gt;=(CONFIG!$E31+CONFIG!$F31),INDEX(Commandes!$D12:'Commandes'!$BK12,,COLUMN(AG$8)-COLUMN($D$8)+1-(CONFIG!$E31+CONFIG!$F31)),0)*(1-CONFIG!$G31))*CONFIG!$D31</f>
        <v>0</v>
      </c>
      <c r="AH12" s="235">
        <f>((CONFIG!$G31*Commandes!AH12)+IF(ROUND((AH$8-CONFIG!$D$7)/31,0)&gt;=(CONFIG!$E31+CONFIG!$F31),INDEX(Commandes!$D12:'Commandes'!$BK12,,COLUMN(AH$8)-COLUMN($D$8)+1-(CONFIG!$E31+CONFIG!$F31)),0)*(1-CONFIG!$G31))*CONFIG!$D31</f>
        <v>0</v>
      </c>
      <c r="AI12" s="235">
        <f>((CONFIG!$G31*Commandes!AI12)+IF(ROUND((AI$8-CONFIG!$D$7)/31,0)&gt;=(CONFIG!$E31+CONFIG!$F31),INDEX(Commandes!$D12:'Commandes'!$BK12,,COLUMN(AI$8)-COLUMN($D$8)+1-(CONFIG!$E31+CONFIG!$F31)),0)*(1-CONFIG!$G31))*CONFIG!$D31</f>
        <v>0</v>
      </c>
      <c r="AJ12" s="235">
        <f>((CONFIG!$G31*Commandes!AJ12)+IF(ROUND((AJ$8-CONFIG!$D$7)/31,0)&gt;=(CONFIG!$E31+CONFIG!$F31),INDEX(Commandes!$D12:'Commandes'!$BK12,,COLUMN(AJ$8)-COLUMN($D$8)+1-(CONFIG!$E31+CONFIG!$F31)),0)*(1-CONFIG!$G31))*CONFIG!$D31</f>
        <v>0</v>
      </c>
      <c r="AK12" s="235">
        <f>((CONFIG!$G31*Commandes!AK12)+IF(ROUND((AK$8-CONFIG!$D$7)/31,0)&gt;=(CONFIG!$E31+CONFIG!$F31),INDEX(Commandes!$D12:'Commandes'!$BK12,,COLUMN(AK$8)-COLUMN($D$8)+1-(CONFIG!$E31+CONFIG!$F31)),0)*(1-CONFIG!$G31))*CONFIG!$D31</f>
        <v>0</v>
      </c>
      <c r="AL12" s="235">
        <f>((CONFIG!$G31*Commandes!AL12)+IF(ROUND((AL$8-CONFIG!$D$7)/31,0)&gt;=(CONFIG!$E31+CONFIG!$F31),INDEX(Commandes!$D12:'Commandes'!$BK12,,COLUMN(AL$8)-COLUMN($D$8)+1-(CONFIG!$E31+CONFIG!$F31)),0)*(1-CONFIG!$G31))*CONFIG!$D31</f>
        <v>0</v>
      </c>
      <c r="AM12" s="235">
        <f>((CONFIG!$G31*Commandes!AM12)+IF(ROUND((AM$8-CONFIG!$D$7)/31,0)&gt;=(CONFIG!$E31+CONFIG!$F31),INDEX(Commandes!$D12:'Commandes'!$BK12,,COLUMN(AM$8)-COLUMN($D$8)+1-(CONFIG!$E31+CONFIG!$F31)),0)*(1-CONFIG!$G31))*CONFIG!$D31</f>
        <v>0</v>
      </c>
      <c r="AN12" s="235">
        <f>((CONFIG!$G31*Commandes!AN12)+IF(ROUND((AN$8-CONFIG!$D$7)/31,0)&gt;=(CONFIG!$E31+CONFIG!$F31),INDEX(Commandes!$D12:'Commandes'!$BK12,,COLUMN(AN$8)-COLUMN($D$8)+1-(CONFIG!$E31+CONFIG!$F31)),0)*(1-CONFIG!$G31))*CONFIG!$D31</f>
        <v>0</v>
      </c>
      <c r="AO12" s="235">
        <f>((CONFIG!$G31*Commandes!AO12)+IF(ROUND((AO$8-CONFIG!$D$7)/31,0)&gt;=(CONFIG!$E31+CONFIG!$F31),INDEX(Commandes!$D12:'Commandes'!$BK12,,COLUMN(AO$8)-COLUMN($D$8)+1-(CONFIG!$E31+CONFIG!$F31)),0)*(1-CONFIG!$G31))*CONFIG!$D31</f>
        <v>0</v>
      </c>
      <c r="AP12" s="235">
        <f>((CONFIG!$G31*Commandes!AP12)+IF(ROUND((AP$8-CONFIG!$D$7)/31,0)&gt;=(CONFIG!$E31+CONFIG!$F31),INDEX(Commandes!$D12:'Commandes'!$BK12,,COLUMN(AP$8)-COLUMN($D$8)+1-(CONFIG!$E31+CONFIG!$F31)),0)*(1-CONFIG!$G31))*CONFIG!$D31</f>
        <v>0</v>
      </c>
      <c r="AQ12" s="235">
        <f>((CONFIG!$G31*Commandes!AQ12)+IF(ROUND((AQ$8-CONFIG!$D$7)/31,0)&gt;=(CONFIG!$E31+CONFIG!$F31),INDEX(Commandes!$D12:'Commandes'!$BK12,,COLUMN(AQ$8)-COLUMN($D$8)+1-(CONFIG!$E31+CONFIG!$F31)),0)*(1-CONFIG!$G31))*CONFIG!$D31</f>
        <v>0</v>
      </c>
      <c r="AR12" s="235">
        <f>((CONFIG!$G31*Commandes!AR12)+IF(ROUND((AR$8-CONFIG!$D$7)/31,0)&gt;=(CONFIG!$E31+CONFIG!$F31),INDEX(Commandes!$D12:'Commandes'!$BK12,,COLUMN(AR$8)-COLUMN($D$8)+1-(CONFIG!$E31+CONFIG!$F31)),0)*(1-CONFIG!$G31))*CONFIG!$D31</f>
        <v>0</v>
      </c>
      <c r="AS12" s="235">
        <f>((CONFIG!$G31*Commandes!AS12)+IF(ROUND((AS$8-CONFIG!$D$7)/31,0)&gt;=(CONFIG!$E31+CONFIG!$F31),INDEX(Commandes!$D12:'Commandes'!$BK12,,COLUMN(AS$8)-COLUMN($D$8)+1-(CONFIG!$E31+CONFIG!$F31)),0)*(1-CONFIG!$G31))*CONFIG!$D31</f>
        <v>0</v>
      </c>
      <c r="AT12" s="235">
        <f>((CONFIG!$G31*Commandes!AT12)+IF(ROUND((AT$8-CONFIG!$D$7)/31,0)&gt;=(CONFIG!$E31+CONFIG!$F31),INDEX(Commandes!$D12:'Commandes'!$BK12,,COLUMN(AT$8)-COLUMN($D$8)+1-(CONFIG!$E31+CONFIG!$F31)),0)*(1-CONFIG!$G31))*CONFIG!$D31</f>
        <v>0</v>
      </c>
      <c r="AU12" s="235">
        <f>((CONFIG!$G31*Commandes!AU12)+IF(ROUND((AU$8-CONFIG!$D$7)/31,0)&gt;=(CONFIG!$E31+CONFIG!$F31),INDEX(Commandes!$D12:'Commandes'!$BK12,,COLUMN(AU$8)-COLUMN($D$8)+1-(CONFIG!$E31+CONFIG!$F31)),0)*(1-CONFIG!$G31))*CONFIG!$D31</f>
        <v>0</v>
      </c>
      <c r="AV12" s="235">
        <f>((CONFIG!$G31*Commandes!AV12)+IF(ROUND((AV$8-CONFIG!$D$7)/31,0)&gt;=(CONFIG!$E31+CONFIG!$F31),INDEX(Commandes!$D12:'Commandes'!$BK12,,COLUMN(AV$8)-COLUMN($D$8)+1-(CONFIG!$E31+CONFIG!$F31)),0)*(1-CONFIG!$G31))*CONFIG!$D31</f>
        <v>0</v>
      </c>
      <c r="AW12" s="235">
        <f>((CONFIG!$G31*Commandes!AW12)+IF(ROUND((AW$8-CONFIG!$D$7)/31,0)&gt;=(CONFIG!$E31+CONFIG!$F31),INDEX(Commandes!$D12:'Commandes'!$BK12,,COLUMN(AW$8)-COLUMN($D$8)+1-(CONFIG!$E31+CONFIG!$F31)),0)*(1-CONFIG!$G31))*CONFIG!$D31</f>
        <v>0</v>
      </c>
      <c r="AX12" s="235">
        <f>((CONFIG!$G31*Commandes!AX12)+IF(ROUND((AX$8-CONFIG!$D$7)/31,0)&gt;=(CONFIG!$E31+CONFIG!$F31),INDEX(Commandes!$D12:'Commandes'!$BK12,,COLUMN(AX$8)-COLUMN($D$8)+1-(CONFIG!$E31+CONFIG!$F31)),0)*(1-CONFIG!$G31))*CONFIG!$D31</f>
        <v>0</v>
      </c>
      <c r="AY12" s="235">
        <f>((CONFIG!$G31*Commandes!AY12)+IF(ROUND((AY$8-CONFIG!$D$7)/31,0)&gt;=(CONFIG!$E31+CONFIG!$F31),INDEX(Commandes!$D12:'Commandes'!$BK12,,COLUMN(AY$8)-COLUMN($D$8)+1-(CONFIG!$E31+CONFIG!$F31)),0)*(1-CONFIG!$G31))*CONFIG!$D31</f>
        <v>0</v>
      </c>
      <c r="AZ12" s="235">
        <f>((CONFIG!$G31*Commandes!AZ12)+IF(ROUND((AZ$8-CONFIG!$D$7)/31,0)&gt;=(CONFIG!$E31+CONFIG!$F31),INDEX(Commandes!$D12:'Commandes'!$BK12,,COLUMN(AZ$8)-COLUMN($D$8)+1-(CONFIG!$E31+CONFIG!$F31)),0)*(1-CONFIG!$G31))*CONFIG!$D31</f>
        <v>0</v>
      </c>
      <c r="BA12" s="235">
        <f>((CONFIG!$G31*Commandes!BA12)+IF(ROUND((BA$8-CONFIG!$D$7)/31,0)&gt;=(CONFIG!$E31+CONFIG!$F31),INDEX(Commandes!$D12:'Commandes'!$BK12,,COLUMN(BA$8)-COLUMN($D$8)+1-(CONFIG!$E31+CONFIG!$F31)),0)*(1-CONFIG!$G31))*CONFIG!$D31</f>
        <v>0</v>
      </c>
      <c r="BB12" s="235">
        <f>((CONFIG!$G31*Commandes!BB12)+IF(ROUND((BB$8-CONFIG!$D$7)/31,0)&gt;=(CONFIG!$E31+CONFIG!$F31),INDEX(Commandes!$D12:'Commandes'!$BK12,,COLUMN(BB$8)-COLUMN($D$8)+1-(CONFIG!$E31+CONFIG!$F31)),0)*(1-CONFIG!$G31))*CONFIG!$D31</f>
        <v>0</v>
      </c>
      <c r="BC12" s="235">
        <f>((CONFIG!$G31*Commandes!BC12)+IF(ROUND((BC$8-CONFIG!$D$7)/31,0)&gt;=(CONFIG!$E31+CONFIG!$F31),INDEX(Commandes!$D12:'Commandes'!$BK12,,COLUMN(BC$8)-COLUMN($D$8)+1-(CONFIG!$E31+CONFIG!$F31)),0)*(1-CONFIG!$G31))*CONFIG!$D31</f>
        <v>0</v>
      </c>
      <c r="BD12" s="235">
        <f>((CONFIG!$G31*Commandes!BD12)+IF(ROUND((BD$8-CONFIG!$D$7)/31,0)&gt;=(CONFIG!$E31+CONFIG!$F31),INDEX(Commandes!$D12:'Commandes'!$BK12,,COLUMN(BD$8)-COLUMN($D$8)+1-(CONFIG!$E31+CONFIG!$F31)),0)*(1-CONFIG!$G31))*CONFIG!$D31</f>
        <v>0</v>
      </c>
      <c r="BE12" s="235">
        <f>((CONFIG!$G31*Commandes!BE12)+IF(ROUND((BE$8-CONFIG!$D$7)/31,0)&gt;=(CONFIG!$E31+CONFIG!$F31),INDEX(Commandes!$D12:'Commandes'!$BK12,,COLUMN(BE$8)-COLUMN($D$8)+1-(CONFIG!$E31+CONFIG!$F31)),0)*(1-CONFIG!$G31))*CONFIG!$D31</f>
        <v>0</v>
      </c>
      <c r="BF12" s="235">
        <f>((CONFIG!$G31*Commandes!BF12)+IF(ROUND((BF$8-CONFIG!$D$7)/31,0)&gt;=(CONFIG!$E31+CONFIG!$F31),INDEX(Commandes!$D12:'Commandes'!$BK12,,COLUMN(BF$8)-COLUMN($D$8)+1-(CONFIG!$E31+CONFIG!$F31)),0)*(1-CONFIG!$G31))*CONFIG!$D31</f>
        <v>0</v>
      </c>
      <c r="BG12" s="235">
        <f>((CONFIG!$G31*Commandes!BG12)+IF(ROUND((BG$8-CONFIG!$D$7)/31,0)&gt;=(CONFIG!$E31+CONFIG!$F31),INDEX(Commandes!$D12:'Commandes'!$BK12,,COLUMN(BG$8)-COLUMN($D$8)+1-(CONFIG!$E31+CONFIG!$F31)),0)*(1-CONFIG!$G31))*CONFIG!$D31</f>
        <v>0</v>
      </c>
      <c r="BH12" s="235">
        <f>((CONFIG!$G31*Commandes!BH12)+IF(ROUND((BH$8-CONFIG!$D$7)/31,0)&gt;=(CONFIG!$E31+CONFIG!$F31),INDEX(Commandes!$D12:'Commandes'!$BK12,,COLUMN(BH$8)-COLUMN($D$8)+1-(CONFIG!$E31+CONFIG!$F31)),0)*(1-CONFIG!$G31))*CONFIG!$D31</f>
        <v>0</v>
      </c>
      <c r="BI12" s="235">
        <f>((CONFIG!$G31*Commandes!BI12)+IF(ROUND((BI$8-CONFIG!$D$7)/31,0)&gt;=(CONFIG!$E31+CONFIG!$F31),INDEX(Commandes!$D12:'Commandes'!$BK12,,COLUMN(BI$8)-COLUMN($D$8)+1-(CONFIG!$E31+CONFIG!$F31)),0)*(1-CONFIG!$G31))*CONFIG!$D31</f>
        <v>0</v>
      </c>
      <c r="BJ12" s="235">
        <f>((CONFIG!$G31*Commandes!BJ12)+IF(ROUND((BJ$8-CONFIG!$D$7)/31,0)&gt;=(CONFIG!$E31+CONFIG!$F31),INDEX(Commandes!$D12:'Commandes'!$BK12,,COLUMN(BJ$8)-COLUMN($D$8)+1-(CONFIG!$E31+CONFIG!$F31)),0)*(1-CONFIG!$G31))*CONFIG!$D31</f>
        <v>0</v>
      </c>
      <c r="BK12" s="235">
        <f>((CONFIG!$G31*Commandes!BK12)+IF(ROUND((BK$8-CONFIG!$D$7)/31,0)&gt;=(CONFIG!$E31+CONFIG!$F31),INDEX(Commandes!$D12:'Commandes'!$BK12,,COLUMN(BK$8)-COLUMN($D$8)+1-(CONFIG!$E31+CONFIG!$F31)),0)*(1-CONFIG!$G31))*CONFIG!$D31</f>
        <v>0</v>
      </c>
      <c r="BL12" s="96"/>
    </row>
    <row r="13" spans="2:64">
      <c r="B13" s="90"/>
      <c r="C13" s="224">
        <f>CONFIG!$C$18</f>
        <v>0</v>
      </c>
      <c r="D13" s="235">
        <f>((CONFIG!$G32*Commandes!D13)+IF(ROUND((D$8-CONFIG!$D$7)/31,0)&gt;=(CONFIG!$E32+CONFIG!$F32),INDEX(Commandes!$D13:'Commandes'!$BK13,,COLUMN(D$8)-COLUMN($D$8)+1-(CONFIG!$E32+CONFIG!$F32)),0)*(1-CONFIG!$G32))*CONFIG!$D32</f>
        <v>0</v>
      </c>
      <c r="E13" s="235">
        <f>((CONFIG!$G32*Commandes!E13)+IF(ROUND((E$8-CONFIG!$D$7)/31,0)&gt;=(CONFIG!$E32+CONFIG!$F32),INDEX(Commandes!$D13:'Commandes'!$BK13,,COLUMN(E$8)-COLUMN($D$8)+1-(CONFIG!$E32+CONFIG!$F32)),0)*(1-CONFIG!$G32))*CONFIG!$D32</f>
        <v>0</v>
      </c>
      <c r="F13" s="235">
        <f>((CONFIG!$G32*Commandes!F13)+IF(ROUND((F$8-CONFIG!$D$7)/31,0)&gt;=(CONFIG!$E32+CONFIG!$F32),INDEX(Commandes!$D13:'Commandes'!$BK13,,COLUMN(F$8)-COLUMN($D$8)+1-(CONFIG!$E32+CONFIG!$F32)),0)*(1-CONFIG!$G32))*CONFIG!$D32</f>
        <v>0</v>
      </c>
      <c r="G13" s="235">
        <f>((CONFIG!$G32*Commandes!G13)+IF(ROUND((G$8-CONFIG!$D$7)/31,0)&gt;=(CONFIG!$E32+CONFIG!$F32),INDEX(Commandes!$D13:'Commandes'!$BK13,,COLUMN(G$8)-COLUMN($D$8)+1-(CONFIG!$E32+CONFIG!$F32)),0)*(1-CONFIG!$G32))*CONFIG!$D32</f>
        <v>0</v>
      </c>
      <c r="H13" s="235">
        <f>((CONFIG!$G32*Commandes!H13)+IF(ROUND((H$8-CONFIG!$D$7)/31,0)&gt;=(CONFIG!$E32+CONFIG!$F32),INDEX(Commandes!$D13:'Commandes'!$BK13,,COLUMN(H$8)-COLUMN($D$8)+1-(CONFIG!$E32+CONFIG!$F32)),0)*(1-CONFIG!$G32))*CONFIG!$D32</f>
        <v>0</v>
      </c>
      <c r="I13" s="235">
        <f>((CONFIG!$G32*Commandes!I13)+IF(ROUND((I$8-CONFIG!$D$7)/31,0)&gt;=(CONFIG!$E32+CONFIG!$F32),INDEX(Commandes!$D13:'Commandes'!$BK13,,COLUMN(I$8)-COLUMN($D$8)+1-(CONFIG!$E32+CONFIG!$F32)),0)*(1-CONFIG!$G32))*CONFIG!$D32</f>
        <v>0</v>
      </c>
      <c r="J13" s="235">
        <f>((CONFIG!$G32*Commandes!J13)+IF(ROUND((J$8-CONFIG!$D$7)/31,0)&gt;=(CONFIG!$E32+CONFIG!$F32),INDEX(Commandes!$D13:'Commandes'!$BK13,,COLUMN(J$8)-COLUMN($D$8)+1-(CONFIG!$E32+CONFIG!$F32)),0)*(1-CONFIG!$G32))*CONFIG!$D32</f>
        <v>0</v>
      </c>
      <c r="K13" s="235">
        <f>((CONFIG!$G32*Commandes!K13)+IF(ROUND((K$8-CONFIG!$D$7)/31,0)&gt;=(CONFIG!$E32+CONFIG!$F32),INDEX(Commandes!$D13:'Commandes'!$BK13,,COLUMN(K$8)-COLUMN($D$8)+1-(CONFIG!$E32+CONFIG!$F32)),0)*(1-CONFIG!$G32))*CONFIG!$D32</f>
        <v>0</v>
      </c>
      <c r="L13" s="235">
        <f>((CONFIG!$G32*Commandes!L13)+IF(ROUND((L$8-CONFIG!$D$7)/31,0)&gt;=(CONFIG!$E32+CONFIG!$F32),INDEX(Commandes!$D13:'Commandes'!$BK13,,COLUMN(L$8)-COLUMN($D$8)+1-(CONFIG!$E32+CONFIG!$F32)),0)*(1-CONFIG!$G32))*CONFIG!$D32</f>
        <v>0</v>
      </c>
      <c r="M13" s="235">
        <f>((CONFIG!$G32*Commandes!M13)+IF(ROUND((M$8-CONFIG!$D$7)/31,0)&gt;=(CONFIG!$E32+CONFIG!$F32),INDEX(Commandes!$D13:'Commandes'!$BK13,,COLUMN(M$8)-COLUMN($D$8)+1-(CONFIG!$E32+CONFIG!$F32)),0)*(1-CONFIG!$G32))*CONFIG!$D32</f>
        <v>0</v>
      </c>
      <c r="N13" s="235">
        <f>((CONFIG!$G32*Commandes!N13)+IF(ROUND((N$8-CONFIG!$D$7)/31,0)&gt;=(CONFIG!$E32+CONFIG!$F32),INDEX(Commandes!$D13:'Commandes'!$BK13,,COLUMN(N$8)-COLUMN($D$8)+1-(CONFIG!$E32+CONFIG!$F32)),0)*(1-CONFIG!$G32))*CONFIG!$D32</f>
        <v>0</v>
      </c>
      <c r="O13" s="235">
        <f>((CONFIG!$G32*Commandes!O13)+IF(ROUND((O$8-CONFIG!$D$7)/31,0)&gt;=(CONFIG!$E32+CONFIG!$F32),INDEX(Commandes!$D13:'Commandes'!$BK13,,COLUMN(O$8)-COLUMN($D$8)+1-(CONFIG!$E32+CONFIG!$F32)),0)*(1-CONFIG!$G32))*CONFIG!$D32</f>
        <v>0</v>
      </c>
      <c r="P13" s="235">
        <f>((CONFIG!$G32*Commandes!P13)+IF(ROUND((P$8-CONFIG!$D$7)/31,0)&gt;=(CONFIG!$E32+CONFIG!$F32),INDEX(Commandes!$D13:'Commandes'!$BK13,,COLUMN(P$8)-COLUMN($D$8)+1-(CONFIG!$E32+CONFIG!$F32)),0)*(1-CONFIG!$G32))*CONFIG!$D32</f>
        <v>0</v>
      </c>
      <c r="Q13" s="235">
        <f>((CONFIG!$G32*Commandes!Q13)+IF(ROUND((Q$8-CONFIG!$D$7)/31,0)&gt;=(CONFIG!$E32+CONFIG!$F32),INDEX(Commandes!$D13:'Commandes'!$BK13,,COLUMN(Q$8)-COLUMN($D$8)+1-(CONFIG!$E32+CONFIG!$F32)),0)*(1-CONFIG!$G32))*CONFIG!$D32</f>
        <v>0</v>
      </c>
      <c r="R13" s="235">
        <f>((CONFIG!$G32*Commandes!R13)+IF(ROUND((R$8-CONFIG!$D$7)/31,0)&gt;=(CONFIG!$E32+CONFIG!$F32),INDEX(Commandes!$D13:'Commandes'!$BK13,,COLUMN(R$8)-COLUMN($D$8)+1-(CONFIG!$E32+CONFIG!$F32)),0)*(1-CONFIG!$G32))*CONFIG!$D32</f>
        <v>0</v>
      </c>
      <c r="S13" s="235">
        <f>((CONFIG!$G32*Commandes!S13)+IF(ROUND((S$8-CONFIG!$D$7)/31,0)&gt;=(CONFIG!$E32+CONFIG!$F32),INDEX(Commandes!$D13:'Commandes'!$BK13,,COLUMN(S$8)-COLUMN($D$8)+1-(CONFIG!$E32+CONFIG!$F32)),0)*(1-CONFIG!$G32))*CONFIG!$D32</f>
        <v>0</v>
      </c>
      <c r="T13" s="235">
        <f>((CONFIG!$G32*Commandes!T13)+IF(ROUND((T$8-CONFIG!$D$7)/31,0)&gt;=(CONFIG!$E32+CONFIG!$F32),INDEX(Commandes!$D13:'Commandes'!$BK13,,COLUMN(T$8)-COLUMN($D$8)+1-(CONFIG!$E32+CONFIG!$F32)),0)*(1-CONFIG!$G32))*CONFIG!$D32</f>
        <v>0</v>
      </c>
      <c r="U13" s="235">
        <f>((CONFIG!$G32*Commandes!U13)+IF(ROUND((U$8-CONFIG!$D$7)/31,0)&gt;=(CONFIG!$E32+CONFIG!$F32),INDEX(Commandes!$D13:'Commandes'!$BK13,,COLUMN(U$8)-COLUMN($D$8)+1-(CONFIG!$E32+CONFIG!$F32)),0)*(1-CONFIG!$G32))*CONFIG!$D32</f>
        <v>0</v>
      </c>
      <c r="V13" s="235">
        <f>((CONFIG!$G32*Commandes!V13)+IF(ROUND((V$8-CONFIG!$D$7)/31,0)&gt;=(CONFIG!$E32+CONFIG!$F32),INDEX(Commandes!$D13:'Commandes'!$BK13,,COLUMN(V$8)-COLUMN($D$8)+1-(CONFIG!$E32+CONFIG!$F32)),0)*(1-CONFIG!$G32))*CONFIG!$D32</f>
        <v>0</v>
      </c>
      <c r="W13" s="235">
        <f>((CONFIG!$G32*Commandes!W13)+IF(ROUND((W$8-CONFIG!$D$7)/31,0)&gt;=(CONFIG!$E32+CONFIG!$F32),INDEX(Commandes!$D13:'Commandes'!$BK13,,COLUMN(W$8)-COLUMN($D$8)+1-(CONFIG!$E32+CONFIG!$F32)),0)*(1-CONFIG!$G32))*CONFIG!$D32</f>
        <v>0</v>
      </c>
      <c r="X13" s="235">
        <f>((CONFIG!$G32*Commandes!X13)+IF(ROUND((X$8-CONFIG!$D$7)/31,0)&gt;=(CONFIG!$E32+CONFIG!$F32),INDEX(Commandes!$D13:'Commandes'!$BK13,,COLUMN(X$8)-COLUMN($D$8)+1-(CONFIG!$E32+CONFIG!$F32)),0)*(1-CONFIG!$G32))*CONFIG!$D32</f>
        <v>0</v>
      </c>
      <c r="Y13" s="235">
        <f>((CONFIG!$G32*Commandes!Y13)+IF(ROUND((Y$8-CONFIG!$D$7)/31,0)&gt;=(CONFIG!$E32+CONFIG!$F32),INDEX(Commandes!$D13:'Commandes'!$BK13,,COLUMN(Y$8)-COLUMN($D$8)+1-(CONFIG!$E32+CONFIG!$F32)),0)*(1-CONFIG!$G32))*CONFIG!$D32</f>
        <v>0</v>
      </c>
      <c r="Z13" s="235">
        <f>((CONFIG!$G32*Commandes!Z13)+IF(ROUND((Z$8-CONFIG!$D$7)/31,0)&gt;=(CONFIG!$E32+CONFIG!$F32),INDEX(Commandes!$D13:'Commandes'!$BK13,,COLUMN(Z$8)-COLUMN($D$8)+1-(CONFIG!$E32+CONFIG!$F32)),0)*(1-CONFIG!$G32))*CONFIG!$D32</f>
        <v>0</v>
      </c>
      <c r="AA13" s="235">
        <f>((CONFIG!$G32*Commandes!AA13)+IF(ROUND((AA$8-CONFIG!$D$7)/31,0)&gt;=(CONFIG!$E32+CONFIG!$F32),INDEX(Commandes!$D13:'Commandes'!$BK13,,COLUMN(AA$8)-COLUMN($D$8)+1-(CONFIG!$E32+CONFIG!$F32)),0)*(1-CONFIG!$G32))*CONFIG!$D32</f>
        <v>0</v>
      </c>
      <c r="AB13" s="235">
        <f>((CONFIG!$G32*Commandes!AB13)+IF(ROUND((AB$8-CONFIG!$D$7)/31,0)&gt;=(CONFIG!$E32+CONFIG!$F32),INDEX(Commandes!$D13:'Commandes'!$BK13,,COLUMN(AB$8)-COLUMN($D$8)+1-(CONFIG!$E32+CONFIG!$F32)),0)*(1-CONFIG!$G32))*CONFIG!$D32</f>
        <v>0</v>
      </c>
      <c r="AC13" s="235">
        <f>((CONFIG!$G32*Commandes!AC13)+IF(ROUND((AC$8-CONFIG!$D$7)/31,0)&gt;=(CONFIG!$E32+CONFIG!$F32),INDEX(Commandes!$D13:'Commandes'!$BK13,,COLUMN(AC$8)-COLUMN($D$8)+1-(CONFIG!$E32+CONFIG!$F32)),0)*(1-CONFIG!$G32))*CONFIG!$D32</f>
        <v>0</v>
      </c>
      <c r="AD13" s="235">
        <f>((CONFIG!$G32*Commandes!AD13)+IF(ROUND((AD$8-CONFIG!$D$7)/31,0)&gt;=(CONFIG!$E32+CONFIG!$F32),INDEX(Commandes!$D13:'Commandes'!$BK13,,COLUMN(AD$8)-COLUMN($D$8)+1-(CONFIG!$E32+CONFIG!$F32)),0)*(1-CONFIG!$G32))*CONFIG!$D32</f>
        <v>0</v>
      </c>
      <c r="AE13" s="235">
        <f>((CONFIG!$G32*Commandes!AE13)+IF(ROUND((AE$8-CONFIG!$D$7)/31,0)&gt;=(CONFIG!$E32+CONFIG!$F32),INDEX(Commandes!$D13:'Commandes'!$BK13,,COLUMN(AE$8)-COLUMN($D$8)+1-(CONFIG!$E32+CONFIG!$F32)),0)*(1-CONFIG!$G32))*CONFIG!$D32</f>
        <v>0</v>
      </c>
      <c r="AF13" s="235">
        <f>((CONFIG!$G32*Commandes!AF13)+IF(ROUND((AF$8-CONFIG!$D$7)/31,0)&gt;=(CONFIG!$E32+CONFIG!$F32),INDEX(Commandes!$D13:'Commandes'!$BK13,,COLUMN(AF$8)-COLUMN($D$8)+1-(CONFIG!$E32+CONFIG!$F32)),0)*(1-CONFIG!$G32))*CONFIG!$D32</f>
        <v>0</v>
      </c>
      <c r="AG13" s="235">
        <f>((CONFIG!$G32*Commandes!AG13)+IF(ROUND((AG$8-CONFIG!$D$7)/31,0)&gt;=(CONFIG!$E32+CONFIG!$F32),INDEX(Commandes!$D13:'Commandes'!$BK13,,COLUMN(AG$8)-COLUMN($D$8)+1-(CONFIG!$E32+CONFIG!$F32)),0)*(1-CONFIG!$G32))*CONFIG!$D32</f>
        <v>0</v>
      </c>
      <c r="AH13" s="235">
        <f>((CONFIG!$G32*Commandes!AH13)+IF(ROUND((AH$8-CONFIG!$D$7)/31,0)&gt;=(CONFIG!$E32+CONFIG!$F32),INDEX(Commandes!$D13:'Commandes'!$BK13,,COLUMN(AH$8)-COLUMN($D$8)+1-(CONFIG!$E32+CONFIG!$F32)),0)*(1-CONFIG!$G32))*CONFIG!$D32</f>
        <v>0</v>
      </c>
      <c r="AI13" s="235">
        <f>((CONFIG!$G32*Commandes!AI13)+IF(ROUND((AI$8-CONFIG!$D$7)/31,0)&gt;=(CONFIG!$E32+CONFIG!$F32),INDEX(Commandes!$D13:'Commandes'!$BK13,,COLUMN(AI$8)-COLUMN($D$8)+1-(CONFIG!$E32+CONFIG!$F32)),0)*(1-CONFIG!$G32))*CONFIG!$D32</f>
        <v>0</v>
      </c>
      <c r="AJ13" s="235">
        <f>((CONFIG!$G32*Commandes!AJ13)+IF(ROUND((AJ$8-CONFIG!$D$7)/31,0)&gt;=(CONFIG!$E32+CONFIG!$F32),INDEX(Commandes!$D13:'Commandes'!$BK13,,COLUMN(AJ$8)-COLUMN($D$8)+1-(CONFIG!$E32+CONFIG!$F32)),0)*(1-CONFIG!$G32))*CONFIG!$D32</f>
        <v>0</v>
      </c>
      <c r="AK13" s="235">
        <f>((CONFIG!$G32*Commandes!AK13)+IF(ROUND((AK$8-CONFIG!$D$7)/31,0)&gt;=(CONFIG!$E32+CONFIG!$F32),INDEX(Commandes!$D13:'Commandes'!$BK13,,COLUMN(AK$8)-COLUMN($D$8)+1-(CONFIG!$E32+CONFIG!$F32)),0)*(1-CONFIG!$G32))*CONFIG!$D32</f>
        <v>0</v>
      </c>
      <c r="AL13" s="235">
        <f>((CONFIG!$G32*Commandes!AL13)+IF(ROUND((AL$8-CONFIG!$D$7)/31,0)&gt;=(CONFIG!$E32+CONFIG!$F32),INDEX(Commandes!$D13:'Commandes'!$BK13,,COLUMN(AL$8)-COLUMN($D$8)+1-(CONFIG!$E32+CONFIG!$F32)),0)*(1-CONFIG!$G32))*CONFIG!$D32</f>
        <v>0</v>
      </c>
      <c r="AM13" s="235">
        <f>((CONFIG!$G32*Commandes!AM13)+IF(ROUND((AM$8-CONFIG!$D$7)/31,0)&gt;=(CONFIG!$E32+CONFIG!$F32),INDEX(Commandes!$D13:'Commandes'!$BK13,,COLUMN(AM$8)-COLUMN($D$8)+1-(CONFIG!$E32+CONFIG!$F32)),0)*(1-CONFIG!$G32))*CONFIG!$D32</f>
        <v>0</v>
      </c>
      <c r="AN13" s="235">
        <f>((CONFIG!$G32*Commandes!AN13)+IF(ROUND((AN$8-CONFIG!$D$7)/31,0)&gt;=(CONFIG!$E32+CONFIG!$F32),INDEX(Commandes!$D13:'Commandes'!$BK13,,COLUMN(AN$8)-COLUMN($D$8)+1-(CONFIG!$E32+CONFIG!$F32)),0)*(1-CONFIG!$G32))*CONFIG!$D32</f>
        <v>0</v>
      </c>
      <c r="AO13" s="235">
        <f>((CONFIG!$G32*Commandes!AO13)+IF(ROUND((AO$8-CONFIG!$D$7)/31,0)&gt;=(CONFIG!$E32+CONFIG!$F32),INDEX(Commandes!$D13:'Commandes'!$BK13,,COLUMN(AO$8)-COLUMN($D$8)+1-(CONFIG!$E32+CONFIG!$F32)),0)*(1-CONFIG!$G32))*CONFIG!$D32</f>
        <v>0</v>
      </c>
      <c r="AP13" s="235">
        <f>((CONFIG!$G32*Commandes!AP13)+IF(ROUND((AP$8-CONFIG!$D$7)/31,0)&gt;=(CONFIG!$E32+CONFIG!$F32),INDEX(Commandes!$D13:'Commandes'!$BK13,,COLUMN(AP$8)-COLUMN($D$8)+1-(CONFIG!$E32+CONFIG!$F32)),0)*(1-CONFIG!$G32))*CONFIG!$D32</f>
        <v>0</v>
      </c>
      <c r="AQ13" s="235">
        <f>((CONFIG!$G32*Commandes!AQ13)+IF(ROUND((AQ$8-CONFIG!$D$7)/31,0)&gt;=(CONFIG!$E32+CONFIG!$F32),INDEX(Commandes!$D13:'Commandes'!$BK13,,COLUMN(AQ$8)-COLUMN($D$8)+1-(CONFIG!$E32+CONFIG!$F32)),0)*(1-CONFIG!$G32))*CONFIG!$D32</f>
        <v>0</v>
      </c>
      <c r="AR13" s="235">
        <f>((CONFIG!$G32*Commandes!AR13)+IF(ROUND((AR$8-CONFIG!$D$7)/31,0)&gt;=(CONFIG!$E32+CONFIG!$F32),INDEX(Commandes!$D13:'Commandes'!$BK13,,COLUMN(AR$8)-COLUMN($D$8)+1-(CONFIG!$E32+CONFIG!$F32)),0)*(1-CONFIG!$G32))*CONFIG!$D32</f>
        <v>0</v>
      </c>
      <c r="AS13" s="235">
        <f>((CONFIG!$G32*Commandes!AS13)+IF(ROUND((AS$8-CONFIG!$D$7)/31,0)&gt;=(CONFIG!$E32+CONFIG!$F32),INDEX(Commandes!$D13:'Commandes'!$BK13,,COLUMN(AS$8)-COLUMN($D$8)+1-(CONFIG!$E32+CONFIG!$F32)),0)*(1-CONFIG!$G32))*CONFIG!$D32</f>
        <v>0</v>
      </c>
      <c r="AT13" s="235">
        <f>((CONFIG!$G32*Commandes!AT13)+IF(ROUND((AT$8-CONFIG!$D$7)/31,0)&gt;=(CONFIG!$E32+CONFIG!$F32),INDEX(Commandes!$D13:'Commandes'!$BK13,,COLUMN(AT$8)-COLUMN($D$8)+1-(CONFIG!$E32+CONFIG!$F32)),0)*(1-CONFIG!$G32))*CONFIG!$D32</f>
        <v>0</v>
      </c>
      <c r="AU13" s="235">
        <f>((CONFIG!$G32*Commandes!AU13)+IF(ROUND((AU$8-CONFIG!$D$7)/31,0)&gt;=(CONFIG!$E32+CONFIG!$F32),INDEX(Commandes!$D13:'Commandes'!$BK13,,COLUMN(AU$8)-COLUMN($D$8)+1-(CONFIG!$E32+CONFIG!$F32)),0)*(1-CONFIG!$G32))*CONFIG!$D32</f>
        <v>0</v>
      </c>
      <c r="AV13" s="235">
        <f>((CONFIG!$G32*Commandes!AV13)+IF(ROUND((AV$8-CONFIG!$D$7)/31,0)&gt;=(CONFIG!$E32+CONFIG!$F32),INDEX(Commandes!$D13:'Commandes'!$BK13,,COLUMN(AV$8)-COLUMN($D$8)+1-(CONFIG!$E32+CONFIG!$F32)),0)*(1-CONFIG!$G32))*CONFIG!$D32</f>
        <v>0</v>
      </c>
      <c r="AW13" s="235">
        <f>((CONFIG!$G32*Commandes!AW13)+IF(ROUND((AW$8-CONFIG!$D$7)/31,0)&gt;=(CONFIG!$E32+CONFIG!$F32),INDEX(Commandes!$D13:'Commandes'!$BK13,,COLUMN(AW$8)-COLUMN($D$8)+1-(CONFIG!$E32+CONFIG!$F32)),0)*(1-CONFIG!$G32))*CONFIG!$D32</f>
        <v>0</v>
      </c>
      <c r="AX13" s="235">
        <f>((CONFIG!$G32*Commandes!AX13)+IF(ROUND((AX$8-CONFIG!$D$7)/31,0)&gt;=(CONFIG!$E32+CONFIG!$F32),INDEX(Commandes!$D13:'Commandes'!$BK13,,COLUMN(AX$8)-COLUMN($D$8)+1-(CONFIG!$E32+CONFIG!$F32)),0)*(1-CONFIG!$G32))*CONFIG!$D32</f>
        <v>0</v>
      </c>
      <c r="AY13" s="235">
        <f>((CONFIG!$G32*Commandes!AY13)+IF(ROUND((AY$8-CONFIG!$D$7)/31,0)&gt;=(CONFIG!$E32+CONFIG!$F32),INDEX(Commandes!$D13:'Commandes'!$BK13,,COLUMN(AY$8)-COLUMN($D$8)+1-(CONFIG!$E32+CONFIG!$F32)),0)*(1-CONFIG!$G32))*CONFIG!$D32</f>
        <v>0</v>
      </c>
      <c r="AZ13" s="235">
        <f>((CONFIG!$G32*Commandes!AZ13)+IF(ROUND((AZ$8-CONFIG!$D$7)/31,0)&gt;=(CONFIG!$E32+CONFIG!$F32),INDEX(Commandes!$D13:'Commandes'!$BK13,,COLUMN(AZ$8)-COLUMN($D$8)+1-(CONFIG!$E32+CONFIG!$F32)),0)*(1-CONFIG!$G32))*CONFIG!$D32</f>
        <v>0</v>
      </c>
      <c r="BA13" s="235">
        <f>((CONFIG!$G32*Commandes!BA13)+IF(ROUND((BA$8-CONFIG!$D$7)/31,0)&gt;=(CONFIG!$E32+CONFIG!$F32),INDEX(Commandes!$D13:'Commandes'!$BK13,,COLUMN(BA$8)-COLUMN($D$8)+1-(CONFIG!$E32+CONFIG!$F32)),0)*(1-CONFIG!$G32))*CONFIG!$D32</f>
        <v>0</v>
      </c>
      <c r="BB13" s="235">
        <f>((CONFIG!$G32*Commandes!BB13)+IF(ROUND((BB$8-CONFIG!$D$7)/31,0)&gt;=(CONFIG!$E32+CONFIG!$F32),INDEX(Commandes!$D13:'Commandes'!$BK13,,COLUMN(BB$8)-COLUMN($D$8)+1-(CONFIG!$E32+CONFIG!$F32)),0)*(1-CONFIG!$G32))*CONFIG!$D32</f>
        <v>0</v>
      </c>
      <c r="BC13" s="235">
        <f>((CONFIG!$G32*Commandes!BC13)+IF(ROUND((BC$8-CONFIG!$D$7)/31,0)&gt;=(CONFIG!$E32+CONFIG!$F32),INDEX(Commandes!$D13:'Commandes'!$BK13,,COLUMN(BC$8)-COLUMN($D$8)+1-(CONFIG!$E32+CONFIG!$F32)),0)*(1-CONFIG!$G32))*CONFIG!$D32</f>
        <v>0</v>
      </c>
      <c r="BD13" s="235">
        <f>((CONFIG!$G32*Commandes!BD13)+IF(ROUND((BD$8-CONFIG!$D$7)/31,0)&gt;=(CONFIG!$E32+CONFIG!$F32),INDEX(Commandes!$D13:'Commandes'!$BK13,,COLUMN(BD$8)-COLUMN($D$8)+1-(CONFIG!$E32+CONFIG!$F32)),0)*(1-CONFIG!$G32))*CONFIG!$D32</f>
        <v>0</v>
      </c>
      <c r="BE13" s="235">
        <f>((CONFIG!$G32*Commandes!BE13)+IF(ROUND((BE$8-CONFIG!$D$7)/31,0)&gt;=(CONFIG!$E32+CONFIG!$F32),INDEX(Commandes!$D13:'Commandes'!$BK13,,COLUMN(BE$8)-COLUMN($D$8)+1-(CONFIG!$E32+CONFIG!$F32)),0)*(1-CONFIG!$G32))*CONFIG!$D32</f>
        <v>0</v>
      </c>
      <c r="BF13" s="235">
        <f>((CONFIG!$G32*Commandes!BF13)+IF(ROUND((BF$8-CONFIG!$D$7)/31,0)&gt;=(CONFIG!$E32+CONFIG!$F32),INDEX(Commandes!$D13:'Commandes'!$BK13,,COLUMN(BF$8)-COLUMN($D$8)+1-(CONFIG!$E32+CONFIG!$F32)),0)*(1-CONFIG!$G32))*CONFIG!$D32</f>
        <v>0</v>
      </c>
      <c r="BG13" s="235">
        <f>((CONFIG!$G32*Commandes!BG13)+IF(ROUND((BG$8-CONFIG!$D$7)/31,0)&gt;=(CONFIG!$E32+CONFIG!$F32),INDEX(Commandes!$D13:'Commandes'!$BK13,,COLUMN(BG$8)-COLUMN($D$8)+1-(CONFIG!$E32+CONFIG!$F32)),0)*(1-CONFIG!$G32))*CONFIG!$D32</f>
        <v>0</v>
      </c>
      <c r="BH13" s="235">
        <f>((CONFIG!$G32*Commandes!BH13)+IF(ROUND((BH$8-CONFIG!$D$7)/31,0)&gt;=(CONFIG!$E32+CONFIG!$F32),INDEX(Commandes!$D13:'Commandes'!$BK13,,COLUMN(BH$8)-COLUMN($D$8)+1-(CONFIG!$E32+CONFIG!$F32)),0)*(1-CONFIG!$G32))*CONFIG!$D32</f>
        <v>0</v>
      </c>
      <c r="BI13" s="235">
        <f>((CONFIG!$G32*Commandes!BI13)+IF(ROUND((BI$8-CONFIG!$D$7)/31,0)&gt;=(CONFIG!$E32+CONFIG!$F32),INDEX(Commandes!$D13:'Commandes'!$BK13,,COLUMN(BI$8)-COLUMN($D$8)+1-(CONFIG!$E32+CONFIG!$F32)),0)*(1-CONFIG!$G32))*CONFIG!$D32</f>
        <v>0</v>
      </c>
      <c r="BJ13" s="235">
        <f>((CONFIG!$G32*Commandes!BJ13)+IF(ROUND((BJ$8-CONFIG!$D$7)/31,0)&gt;=(CONFIG!$E32+CONFIG!$F32),INDEX(Commandes!$D13:'Commandes'!$BK13,,COLUMN(BJ$8)-COLUMN($D$8)+1-(CONFIG!$E32+CONFIG!$F32)),0)*(1-CONFIG!$G32))*CONFIG!$D32</f>
        <v>0</v>
      </c>
      <c r="BK13" s="235">
        <f>((CONFIG!$G32*Commandes!BK13)+IF(ROUND((BK$8-CONFIG!$D$7)/31,0)&gt;=(CONFIG!$E32+CONFIG!$F32),INDEX(Commandes!$D13:'Commandes'!$BK13,,COLUMN(BK$8)-COLUMN($D$8)+1-(CONFIG!$E32+CONFIG!$F32)),0)*(1-CONFIG!$G32))*CONFIG!$D32</f>
        <v>0</v>
      </c>
      <c r="BL13" s="96"/>
    </row>
    <row r="14" spans="2:64">
      <c r="B14" s="90"/>
      <c r="C14" s="224">
        <f>CONFIG!$C$19</f>
        <v>0</v>
      </c>
      <c r="D14" s="235">
        <f>((CONFIG!$G33*Commandes!D14)+IF(ROUND((D$8-CONFIG!$D$7)/31,0)&gt;=(CONFIG!$E33+CONFIG!$F33),INDEX(Commandes!$D14:'Commandes'!$BK14,,COLUMN(D$8)-COLUMN($D$8)+1-(CONFIG!$E33+CONFIG!$F33)),0)*(1-CONFIG!$G33))*CONFIG!$D33</f>
        <v>0</v>
      </c>
      <c r="E14" s="235">
        <f>((CONFIG!$G33*Commandes!E14)+IF(ROUND((E$8-CONFIG!$D$7)/31,0)&gt;=(CONFIG!$E33+CONFIG!$F33),INDEX(Commandes!$D14:'Commandes'!$BK14,,COLUMN(E$8)-COLUMN($D$8)+1-(CONFIG!$E33+CONFIG!$F33)),0)*(1-CONFIG!$G33))*CONFIG!$D33</f>
        <v>0</v>
      </c>
      <c r="F14" s="235">
        <f>((CONFIG!$G33*Commandes!F14)+IF(ROUND((F$8-CONFIG!$D$7)/31,0)&gt;=(CONFIG!$E33+CONFIG!$F33),INDEX(Commandes!$D14:'Commandes'!$BK14,,COLUMN(F$8)-COLUMN($D$8)+1-(CONFIG!$E33+CONFIG!$F33)),0)*(1-CONFIG!$G33))*CONFIG!$D33</f>
        <v>0</v>
      </c>
      <c r="G14" s="235">
        <f>((CONFIG!$G33*Commandes!G14)+IF(ROUND((G$8-CONFIG!$D$7)/31,0)&gt;=(CONFIG!$E33+CONFIG!$F33),INDEX(Commandes!$D14:'Commandes'!$BK14,,COLUMN(G$8)-COLUMN($D$8)+1-(CONFIG!$E33+CONFIG!$F33)),0)*(1-CONFIG!$G33))*CONFIG!$D33</f>
        <v>0</v>
      </c>
      <c r="H14" s="235">
        <f>((CONFIG!$G33*Commandes!H14)+IF(ROUND((H$8-CONFIG!$D$7)/31,0)&gt;=(CONFIG!$E33+CONFIG!$F33),INDEX(Commandes!$D14:'Commandes'!$BK14,,COLUMN(H$8)-COLUMN($D$8)+1-(CONFIG!$E33+CONFIG!$F33)),0)*(1-CONFIG!$G33))*CONFIG!$D33</f>
        <v>0</v>
      </c>
      <c r="I14" s="235">
        <f>((CONFIG!$G33*Commandes!I14)+IF(ROUND((I$8-CONFIG!$D$7)/31,0)&gt;=(CONFIG!$E33+CONFIG!$F33),INDEX(Commandes!$D14:'Commandes'!$BK14,,COLUMN(I$8)-COLUMN($D$8)+1-(CONFIG!$E33+CONFIG!$F33)),0)*(1-CONFIG!$G33))*CONFIG!$D33</f>
        <v>0</v>
      </c>
      <c r="J14" s="235">
        <f>((CONFIG!$G33*Commandes!J14)+IF(ROUND((J$8-CONFIG!$D$7)/31,0)&gt;=(CONFIG!$E33+CONFIG!$F33),INDEX(Commandes!$D14:'Commandes'!$BK14,,COLUMN(J$8)-COLUMN($D$8)+1-(CONFIG!$E33+CONFIG!$F33)),0)*(1-CONFIG!$G33))*CONFIG!$D33</f>
        <v>0</v>
      </c>
      <c r="K14" s="235">
        <f>((CONFIG!$G33*Commandes!K14)+IF(ROUND((K$8-CONFIG!$D$7)/31,0)&gt;=(CONFIG!$E33+CONFIG!$F33),INDEX(Commandes!$D14:'Commandes'!$BK14,,COLUMN(K$8)-COLUMN($D$8)+1-(CONFIG!$E33+CONFIG!$F33)),0)*(1-CONFIG!$G33))*CONFIG!$D33</f>
        <v>0</v>
      </c>
      <c r="L14" s="235">
        <f>((CONFIG!$G33*Commandes!L14)+IF(ROUND((L$8-CONFIG!$D$7)/31,0)&gt;=(CONFIG!$E33+CONFIG!$F33),INDEX(Commandes!$D14:'Commandes'!$BK14,,COLUMN(L$8)-COLUMN($D$8)+1-(CONFIG!$E33+CONFIG!$F33)),0)*(1-CONFIG!$G33))*CONFIG!$D33</f>
        <v>0</v>
      </c>
      <c r="M14" s="235">
        <f>((CONFIG!$G33*Commandes!M14)+IF(ROUND((M$8-CONFIG!$D$7)/31,0)&gt;=(CONFIG!$E33+CONFIG!$F33),INDEX(Commandes!$D14:'Commandes'!$BK14,,COLUMN(M$8)-COLUMN($D$8)+1-(CONFIG!$E33+CONFIG!$F33)),0)*(1-CONFIG!$G33))*CONFIG!$D33</f>
        <v>0</v>
      </c>
      <c r="N14" s="235">
        <f>((CONFIG!$G33*Commandes!N14)+IF(ROUND((N$8-CONFIG!$D$7)/31,0)&gt;=(CONFIG!$E33+CONFIG!$F33),INDEX(Commandes!$D14:'Commandes'!$BK14,,COLUMN(N$8)-COLUMN($D$8)+1-(CONFIG!$E33+CONFIG!$F33)),0)*(1-CONFIG!$G33))*CONFIG!$D33</f>
        <v>0</v>
      </c>
      <c r="O14" s="235">
        <f>((CONFIG!$G33*Commandes!O14)+IF(ROUND((O$8-CONFIG!$D$7)/31,0)&gt;=(CONFIG!$E33+CONFIG!$F33),INDEX(Commandes!$D14:'Commandes'!$BK14,,COLUMN(O$8)-COLUMN($D$8)+1-(CONFIG!$E33+CONFIG!$F33)),0)*(1-CONFIG!$G33))*CONFIG!$D33</f>
        <v>0</v>
      </c>
      <c r="P14" s="235">
        <f>((CONFIG!$G33*Commandes!P14)+IF(ROUND((P$8-CONFIG!$D$7)/31,0)&gt;=(CONFIG!$E33+CONFIG!$F33),INDEX(Commandes!$D14:'Commandes'!$BK14,,COLUMN(P$8)-COLUMN($D$8)+1-(CONFIG!$E33+CONFIG!$F33)),0)*(1-CONFIG!$G33))*CONFIG!$D33</f>
        <v>0</v>
      </c>
      <c r="Q14" s="235">
        <f>((CONFIG!$G33*Commandes!Q14)+IF(ROUND((Q$8-CONFIG!$D$7)/31,0)&gt;=(CONFIG!$E33+CONFIG!$F33),INDEX(Commandes!$D14:'Commandes'!$BK14,,COLUMN(Q$8)-COLUMN($D$8)+1-(CONFIG!$E33+CONFIG!$F33)),0)*(1-CONFIG!$G33))*CONFIG!$D33</f>
        <v>0</v>
      </c>
      <c r="R14" s="235">
        <f>((CONFIG!$G33*Commandes!R14)+IF(ROUND((R$8-CONFIG!$D$7)/31,0)&gt;=(CONFIG!$E33+CONFIG!$F33),INDEX(Commandes!$D14:'Commandes'!$BK14,,COLUMN(R$8)-COLUMN($D$8)+1-(CONFIG!$E33+CONFIG!$F33)),0)*(1-CONFIG!$G33))*CONFIG!$D33</f>
        <v>0</v>
      </c>
      <c r="S14" s="235">
        <f>((CONFIG!$G33*Commandes!S14)+IF(ROUND((S$8-CONFIG!$D$7)/31,0)&gt;=(CONFIG!$E33+CONFIG!$F33),INDEX(Commandes!$D14:'Commandes'!$BK14,,COLUMN(S$8)-COLUMN($D$8)+1-(CONFIG!$E33+CONFIG!$F33)),0)*(1-CONFIG!$G33))*CONFIG!$D33</f>
        <v>0</v>
      </c>
      <c r="T14" s="235">
        <f>((CONFIG!$G33*Commandes!T14)+IF(ROUND((T$8-CONFIG!$D$7)/31,0)&gt;=(CONFIG!$E33+CONFIG!$F33),INDEX(Commandes!$D14:'Commandes'!$BK14,,COLUMN(T$8)-COLUMN($D$8)+1-(CONFIG!$E33+CONFIG!$F33)),0)*(1-CONFIG!$G33))*CONFIG!$D33</f>
        <v>0</v>
      </c>
      <c r="U14" s="235">
        <f>((CONFIG!$G33*Commandes!U14)+IF(ROUND((U$8-CONFIG!$D$7)/31,0)&gt;=(CONFIG!$E33+CONFIG!$F33),INDEX(Commandes!$D14:'Commandes'!$BK14,,COLUMN(U$8)-COLUMN($D$8)+1-(CONFIG!$E33+CONFIG!$F33)),0)*(1-CONFIG!$G33))*CONFIG!$D33</f>
        <v>0</v>
      </c>
      <c r="V14" s="235">
        <f>((CONFIG!$G33*Commandes!V14)+IF(ROUND((V$8-CONFIG!$D$7)/31,0)&gt;=(CONFIG!$E33+CONFIG!$F33),INDEX(Commandes!$D14:'Commandes'!$BK14,,COLUMN(V$8)-COLUMN($D$8)+1-(CONFIG!$E33+CONFIG!$F33)),0)*(1-CONFIG!$G33))*CONFIG!$D33</f>
        <v>0</v>
      </c>
      <c r="W14" s="235">
        <f>((CONFIG!$G33*Commandes!W14)+IF(ROUND((W$8-CONFIG!$D$7)/31,0)&gt;=(CONFIG!$E33+CONFIG!$F33),INDEX(Commandes!$D14:'Commandes'!$BK14,,COLUMN(W$8)-COLUMN($D$8)+1-(CONFIG!$E33+CONFIG!$F33)),0)*(1-CONFIG!$G33))*CONFIG!$D33</f>
        <v>0</v>
      </c>
      <c r="X14" s="235">
        <f>((CONFIG!$G33*Commandes!X14)+IF(ROUND((X$8-CONFIG!$D$7)/31,0)&gt;=(CONFIG!$E33+CONFIG!$F33),INDEX(Commandes!$D14:'Commandes'!$BK14,,COLUMN(X$8)-COLUMN($D$8)+1-(CONFIG!$E33+CONFIG!$F33)),0)*(1-CONFIG!$G33))*CONFIG!$D33</f>
        <v>0</v>
      </c>
      <c r="Y14" s="235">
        <f>((CONFIG!$G33*Commandes!Y14)+IF(ROUND((Y$8-CONFIG!$D$7)/31,0)&gt;=(CONFIG!$E33+CONFIG!$F33),INDEX(Commandes!$D14:'Commandes'!$BK14,,COLUMN(Y$8)-COLUMN($D$8)+1-(CONFIG!$E33+CONFIG!$F33)),0)*(1-CONFIG!$G33))*CONFIG!$D33</f>
        <v>0</v>
      </c>
      <c r="Z14" s="235">
        <f>((CONFIG!$G33*Commandes!Z14)+IF(ROUND((Z$8-CONFIG!$D$7)/31,0)&gt;=(CONFIG!$E33+CONFIG!$F33),INDEX(Commandes!$D14:'Commandes'!$BK14,,COLUMN(Z$8)-COLUMN($D$8)+1-(CONFIG!$E33+CONFIG!$F33)),0)*(1-CONFIG!$G33))*CONFIG!$D33</f>
        <v>0</v>
      </c>
      <c r="AA14" s="235">
        <f>((CONFIG!$G33*Commandes!AA14)+IF(ROUND((AA$8-CONFIG!$D$7)/31,0)&gt;=(CONFIG!$E33+CONFIG!$F33),INDEX(Commandes!$D14:'Commandes'!$BK14,,COLUMN(AA$8)-COLUMN($D$8)+1-(CONFIG!$E33+CONFIG!$F33)),0)*(1-CONFIG!$G33))*CONFIG!$D33</f>
        <v>0</v>
      </c>
      <c r="AB14" s="235">
        <f>((CONFIG!$G33*Commandes!AB14)+IF(ROUND((AB$8-CONFIG!$D$7)/31,0)&gt;=(CONFIG!$E33+CONFIG!$F33),INDEX(Commandes!$D14:'Commandes'!$BK14,,COLUMN(AB$8)-COLUMN($D$8)+1-(CONFIG!$E33+CONFIG!$F33)),0)*(1-CONFIG!$G33))*CONFIG!$D33</f>
        <v>0</v>
      </c>
      <c r="AC14" s="235">
        <f>((CONFIG!$G33*Commandes!AC14)+IF(ROUND((AC$8-CONFIG!$D$7)/31,0)&gt;=(CONFIG!$E33+CONFIG!$F33),INDEX(Commandes!$D14:'Commandes'!$BK14,,COLUMN(AC$8)-COLUMN($D$8)+1-(CONFIG!$E33+CONFIG!$F33)),0)*(1-CONFIG!$G33))*CONFIG!$D33</f>
        <v>0</v>
      </c>
      <c r="AD14" s="235">
        <f>((CONFIG!$G33*Commandes!AD14)+IF(ROUND((AD$8-CONFIG!$D$7)/31,0)&gt;=(CONFIG!$E33+CONFIG!$F33),INDEX(Commandes!$D14:'Commandes'!$BK14,,COLUMN(AD$8)-COLUMN($D$8)+1-(CONFIG!$E33+CONFIG!$F33)),0)*(1-CONFIG!$G33))*CONFIG!$D33</f>
        <v>0</v>
      </c>
      <c r="AE14" s="235">
        <f>((CONFIG!$G33*Commandes!AE14)+IF(ROUND((AE$8-CONFIG!$D$7)/31,0)&gt;=(CONFIG!$E33+CONFIG!$F33),INDEX(Commandes!$D14:'Commandes'!$BK14,,COLUMN(AE$8)-COLUMN($D$8)+1-(CONFIG!$E33+CONFIG!$F33)),0)*(1-CONFIG!$G33))*CONFIG!$D33</f>
        <v>0</v>
      </c>
      <c r="AF14" s="235">
        <f>((CONFIG!$G33*Commandes!AF14)+IF(ROUND((AF$8-CONFIG!$D$7)/31,0)&gt;=(CONFIG!$E33+CONFIG!$F33),INDEX(Commandes!$D14:'Commandes'!$BK14,,COLUMN(AF$8)-COLUMN($D$8)+1-(CONFIG!$E33+CONFIG!$F33)),0)*(1-CONFIG!$G33))*CONFIG!$D33</f>
        <v>0</v>
      </c>
      <c r="AG14" s="235">
        <f>((CONFIG!$G33*Commandes!AG14)+IF(ROUND((AG$8-CONFIG!$D$7)/31,0)&gt;=(CONFIG!$E33+CONFIG!$F33),INDEX(Commandes!$D14:'Commandes'!$BK14,,COLUMN(AG$8)-COLUMN($D$8)+1-(CONFIG!$E33+CONFIG!$F33)),0)*(1-CONFIG!$G33))*CONFIG!$D33</f>
        <v>0</v>
      </c>
      <c r="AH14" s="235">
        <f>((CONFIG!$G33*Commandes!AH14)+IF(ROUND((AH$8-CONFIG!$D$7)/31,0)&gt;=(CONFIG!$E33+CONFIG!$F33),INDEX(Commandes!$D14:'Commandes'!$BK14,,COLUMN(AH$8)-COLUMN($D$8)+1-(CONFIG!$E33+CONFIG!$F33)),0)*(1-CONFIG!$G33))*CONFIG!$D33</f>
        <v>0</v>
      </c>
      <c r="AI14" s="235">
        <f>((CONFIG!$G33*Commandes!AI14)+IF(ROUND((AI$8-CONFIG!$D$7)/31,0)&gt;=(CONFIG!$E33+CONFIG!$F33),INDEX(Commandes!$D14:'Commandes'!$BK14,,COLUMN(AI$8)-COLUMN($D$8)+1-(CONFIG!$E33+CONFIG!$F33)),0)*(1-CONFIG!$G33))*CONFIG!$D33</f>
        <v>0</v>
      </c>
      <c r="AJ14" s="235">
        <f>((CONFIG!$G33*Commandes!AJ14)+IF(ROUND((AJ$8-CONFIG!$D$7)/31,0)&gt;=(CONFIG!$E33+CONFIG!$F33),INDEX(Commandes!$D14:'Commandes'!$BK14,,COLUMN(AJ$8)-COLUMN($D$8)+1-(CONFIG!$E33+CONFIG!$F33)),0)*(1-CONFIG!$G33))*CONFIG!$D33</f>
        <v>0</v>
      </c>
      <c r="AK14" s="235">
        <f>((CONFIG!$G33*Commandes!AK14)+IF(ROUND((AK$8-CONFIG!$D$7)/31,0)&gt;=(CONFIG!$E33+CONFIG!$F33),INDEX(Commandes!$D14:'Commandes'!$BK14,,COLUMN(AK$8)-COLUMN($D$8)+1-(CONFIG!$E33+CONFIG!$F33)),0)*(1-CONFIG!$G33))*CONFIG!$D33</f>
        <v>0</v>
      </c>
      <c r="AL14" s="235">
        <f>((CONFIG!$G33*Commandes!AL14)+IF(ROUND((AL$8-CONFIG!$D$7)/31,0)&gt;=(CONFIG!$E33+CONFIG!$F33),INDEX(Commandes!$D14:'Commandes'!$BK14,,COLUMN(AL$8)-COLUMN($D$8)+1-(CONFIG!$E33+CONFIG!$F33)),0)*(1-CONFIG!$G33))*CONFIG!$D33</f>
        <v>0</v>
      </c>
      <c r="AM14" s="235">
        <f>((CONFIG!$G33*Commandes!AM14)+IF(ROUND((AM$8-CONFIG!$D$7)/31,0)&gt;=(CONFIG!$E33+CONFIG!$F33),INDEX(Commandes!$D14:'Commandes'!$BK14,,COLUMN(AM$8)-COLUMN($D$8)+1-(CONFIG!$E33+CONFIG!$F33)),0)*(1-CONFIG!$G33))*CONFIG!$D33</f>
        <v>0</v>
      </c>
      <c r="AN14" s="235">
        <f>((CONFIG!$G33*Commandes!AN14)+IF(ROUND((AN$8-CONFIG!$D$7)/31,0)&gt;=(CONFIG!$E33+CONFIG!$F33),INDEX(Commandes!$D14:'Commandes'!$BK14,,COLUMN(AN$8)-COLUMN($D$8)+1-(CONFIG!$E33+CONFIG!$F33)),0)*(1-CONFIG!$G33))*CONFIG!$D33</f>
        <v>0</v>
      </c>
      <c r="AO14" s="235">
        <f>((CONFIG!$G33*Commandes!AO14)+IF(ROUND((AO$8-CONFIG!$D$7)/31,0)&gt;=(CONFIG!$E33+CONFIG!$F33),INDEX(Commandes!$D14:'Commandes'!$BK14,,COLUMN(AO$8)-COLUMN($D$8)+1-(CONFIG!$E33+CONFIG!$F33)),0)*(1-CONFIG!$G33))*CONFIG!$D33</f>
        <v>0</v>
      </c>
      <c r="AP14" s="235">
        <f>((CONFIG!$G33*Commandes!AP14)+IF(ROUND((AP$8-CONFIG!$D$7)/31,0)&gt;=(CONFIG!$E33+CONFIG!$F33),INDEX(Commandes!$D14:'Commandes'!$BK14,,COLUMN(AP$8)-COLUMN($D$8)+1-(CONFIG!$E33+CONFIG!$F33)),0)*(1-CONFIG!$G33))*CONFIG!$D33</f>
        <v>0</v>
      </c>
      <c r="AQ14" s="235">
        <f>((CONFIG!$G33*Commandes!AQ14)+IF(ROUND((AQ$8-CONFIG!$D$7)/31,0)&gt;=(CONFIG!$E33+CONFIG!$F33),INDEX(Commandes!$D14:'Commandes'!$BK14,,COLUMN(AQ$8)-COLUMN($D$8)+1-(CONFIG!$E33+CONFIG!$F33)),0)*(1-CONFIG!$G33))*CONFIG!$D33</f>
        <v>0</v>
      </c>
      <c r="AR14" s="235">
        <f>((CONFIG!$G33*Commandes!AR14)+IF(ROUND((AR$8-CONFIG!$D$7)/31,0)&gt;=(CONFIG!$E33+CONFIG!$F33),INDEX(Commandes!$D14:'Commandes'!$BK14,,COLUMN(AR$8)-COLUMN($D$8)+1-(CONFIG!$E33+CONFIG!$F33)),0)*(1-CONFIG!$G33))*CONFIG!$D33</f>
        <v>0</v>
      </c>
      <c r="AS14" s="235">
        <f>((CONFIG!$G33*Commandes!AS14)+IF(ROUND((AS$8-CONFIG!$D$7)/31,0)&gt;=(CONFIG!$E33+CONFIG!$F33),INDEX(Commandes!$D14:'Commandes'!$BK14,,COLUMN(AS$8)-COLUMN($D$8)+1-(CONFIG!$E33+CONFIG!$F33)),0)*(1-CONFIG!$G33))*CONFIG!$D33</f>
        <v>0</v>
      </c>
      <c r="AT14" s="235">
        <f>((CONFIG!$G33*Commandes!AT14)+IF(ROUND((AT$8-CONFIG!$D$7)/31,0)&gt;=(CONFIG!$E33+CONFIG!$F33),INDEX(Commandes!$D14:'Commandes'!$BK14,,COLUMN(AT$8)-COLUMN($D$8)+1-(CONFIG!$E33+CONFIG!$F33)),0)*(1-CONFIG!$G33))*CONFIG!$D33</f>
        <v>0</v>
      </c>
      <c r="AU14" s="235">
        <f>((CONFIG!$G33*Commandes!AU14)+IF(ROUND((AU$8-CONFIG!$D$7)/31,0)&gt;=(CONFIG!$E33+CONFIG!$F33),INDEX(Commandes!$D14:'Commandes'!$BK14,,COLUMN(AU$8)-COLUMN($D$8)+1-(CONFIG!$E33+CONFIG!$F33)),0)*(1-CONFIG!$G33))*CONFIG!$D33</f>
        <v>0</v>
      </c>
      <c r="AV14" s="235">
        <f>((CONFIG!$G33*Commandes!AV14)+IF(ROUND((AV$8-CONFIG!$D$7)/31,0)&gt;=(CONFIG!$E33+CONFIG!$F33),INDEX(Commandes!$D14:'Commandes'!$BK14,,COLUMN(AV$8)-COLUMN($D$8)+1-(CONFIG!$E33+CONFIG!$F33)),0)*(1-CONFIG!$G33))*CONFIG!$D33</f>
        <v>0</v>
      </c>
      <c r="AW14" s="235">
        <f>((CONFIG!$G33*Commandes!AW14)+IF(ROUND((AW$8-CONFIG!$D$7)/31,0)&gt;=(CONFIG!$E33+CONFIG!$F33),INDEX(Commandes!$D14:'Commandes'!$BK14,,COLUMN(AW$8)-COLUMN($D$8)+1-(CONFIG!$E33+CONFIG!$F33)),0)*(1-CONFIG!$G33))*CONFIG!$D33</f>
        <v>0</v>
      </c>
      <c r="AX14" s="235">
        <f>((CONFIG!$G33*Commandes!AX14)+IF(ROUND((AX$8-CONFIG!$D$7)/31,0)&gt;=(CONFIG!$E33+CONFIG!$F33),INDEX(Commandes!$D14:'Commandes'!$BK14,,COLUMN(AX$8)-COLUMN($D$8)+1-(CONFIG!$E33+CONFIG!$F33)),0)*(1-CONFIG!$G33))*CONFIG!$D33</f>
        <v>0</v>
      </c>
      <c r="AY14" s="235">
        <f>((CONFIG!$G33*Commandes!AY14)+IF(ROUND((AY$8-CONFIG!$D$7)/31,0)&gt;=(CONFIG!$E33+CONFIG!$F33),INDEX(Commandes!$D14:'Commandes'!$BK14,,COLUMN(AY$8)-COLUMN($D$8)+1-(CONFIG!$E33+CONFIG!$F33)),0)*(1-CONFIG!$G33))*CONFIG!$D33</f>
        <v>0</v>
      </c>
      <c r="AZ14" s="235">
        <f>((CONFIG!$G33*Commandes!AZ14)+IF(ROUND((AZ$8-CONFIG!$D$7)/31,0)&gt;=(CONFIG!$E33+CONFIG!$F33),INDEX(Commandes!$D14:'Commandes'!$BK14,,COLUMN(AZ$8)-COLUMN($D$8)+1-(CONFIG!$E33+CONFIG!$F33)),0)*(1-CONFIG!$G33))*CONFIG!$D33</f>
        <v>0</v>
      </c>
      <c r="BA14" s="235">
        <f>((CONFIG!$G33*Commandes!BA14)+IF(ROUND((BA$8-CONFIG!$D$7)/31,0)&gt;=(CONFIG!$E33+CONFIG!$F33),INDEX(Commandes!$D14:'Commandes'!$BK14,,COLUMN(BA$8)-COLUMN($D$8)+1-(CONFIG!$E33+CONFIG!$F33)),0)*(1-CONFIG!$G33))*CONFIG!$D33</f>
        <v>0</v>
      </c>
      <c r="BB14" s="235">
        <f>((CONFIG!$G33*Commandes!BB14)+IF(ROUND((BB$8-CONFIG!$D$7)/31,0)&gt;=(CONFIG!$E33+CONFIG!$F33),INDEX(Commandes!$D14:'Commandes'!$BK14,,COLUMN(BB$8)-COLUMN($D$8)+1-(CONFIG!$E33+CONFIG!$F33)),0)*(1-CONFIG!$G33))*CONFIG!$D33</f>
        <v>0</v>
      </c>
      <c r="BC14" s="235">
        <f>((CONFIG!$G33*Commandes!BC14)+IF(ROUND((BC$8-CONFIG!$D$7)/31,0)&gt;=(CONFIG!$E33+CONFIG!$F33),INDEX(Commandes!$D14:'Commandes'!$BK14,,COLUMN(BC$8)-COLUMN($D$8)+1-(CONFIG!$E33+CONFIG!$F33)),0)*(1-CONFIG!$G33))*CONFIG!$D33</f>
        <v>0</v>
      </c>
      <c r="BD14" s="235">
        <f>((CONFIG!$G33*Commandes!BD14)+IF(ROUND((BD$8-CONFIG!$D$7)/31,0)&gt;=(CONFIG!$E33+CONFIG!$F33),INDEX(Commandes!$D14:'Commandes'!$BK14,,COLUMN(BD$8)-COLUMN($D$8)+1-(CONFIG!$E33+CONFIG!$F33)),0)*(1-CONFIG!$G33))*CONFIG!$D33</f>
        <v>0</v>
      </c>
      <c r="BE14" s="235">
        <f>((CONFIG!$G33*Commandes!BE14)+IF(ROUND((BE$8-CONFIG!$D$7)/31,0)&gt;=(CONFIG!$E33+CONFIG!$F33),INDEX(Commandes!$D14:'Commandes'!$BK14,,COLUMN(BE$8)-COLUMN($D$8)+1-(CONFIG!$E33+CONFIG!$F33)),0)*(1-CONFIG!$G33))*CONFIG!$D33</f>
        <v>0</v>
      </c>
      <c r="BF14" s="235">
        <f>((CONFIG!$G33*Commandes!BF14)+IF(ROUND((BF$8-CONFIG!$D$7)/31,0)&gt;=(CONFIG!$E33+CONFIG!$F33),INDEX(Commandes!$D14:'Commandes'!$BK14,,COLUMN(BF$8)-COLUMN($D$8)+1-(CONFIG!$E33+CONFIG!$F33)),0)*(1-CONFIG!$G33))*CONFIG!$D33</f>
        <v>0</v>
      </c>
      <c r="BG14" s="235">
        <f>((CONFIG!$G33*Commandes!BG14)+IF(ROUND((BG$8-CONFIG!$D$7)/31,0)&gt;=(CONFIG!$E33+CONFIG!$F33),INDEX(Commandes!$D14:'Commandes'!$BK14,,COLUMN(BG$8)-COLUMN($D$8)+1-(CONFIG!$E33+CONFIG!$F33)),0)*(1-CONFIG!$G33))*CONFIG!$D33</f>
        <v>0</v>
      </c>
      <c r="BH14" s="235">
        <f>((CONFIG!$G33*Commandes!BH14)+IF(ROUND((BH$8-CONFIG!$D$7)/31,0)&gt;=(CONFIG!$E33+CONFIG!$F33),INDEX(Commandes!$D14:'Commandes'!$BK14,,COLUMN(BH$8)-COLUMN($D$8)+1-(CONFIG!$E33+CONFIG!$F33)),0)*(1-CONFIG!$G33))*CONFIG!$D33</f>
        <v>0</v>
      </c>
      <c r="BI14" s="235">
        <f>((CONFIG!$G33*Commandes!BI14)+IF(ROUND((BI$8-CONFIG!$D$7)/31,0)&gt;=(CONFIG!$E33+CONFIG!$F33),INDEX(Commandes!$D14:'Commandes'!$BK14,,COLUMN(BI$8)-COLUMN($D$8)+1-(CONFIG!$E33+CONFIG!$F33)),0)*(1-CONFIG!$G33))*CONFIG!$D33</f>
        <v>0</v>
      </c>
      <c r="BJ14" s="235">
        <f>((CONFIG!$G33*Commandes!BJ14)+IF(ROUND((BJ$8-CONFIG!$D$7)/31,0)&gt;=(CONFIG!$E33+CONFIG!$F33),INDEX(Commandes!$D14:'Commandes'!$BK14,,COLUMN(BJ$8)-COLUMN($D$8)+1-(CONFIG!$E33+CONFIG!$F33)),0)*(1-CONFIG!$G33))*CONFIG!$D33</f>
        <v>0</v>
      </c>
      <c r="BK14" s="235">
        <f>((CONFIG!$G33*Commandes!BK14)+IF(ROUND((BK$8-CONFIG!$D$7)/31,0)&gt;=(CONFIG!$E33+CONFIG!$F33),INDEX(Commandes!$D14:'Commandes'!$BK14,,COLUMN(BK$8)-COLUMN($D$8)+1-(CONFIG!$E33+CONFIG!$F33)),0)*(1-CONFIG!$G33))*CONFIG!$D33</f>
        <v>0</v>
      </c>
      <c r="BL14" s="96"/>
    </row>
    <row r="15" spans="2:64">
      <c r="B15" s="90"/>
      <c r="C15" s="224">
        <f>CONFIG!$C$20</f>
        <v>0</v>
      </c>
      <c r="D15" s="235">
        <f>((CONFIG!$G34*Commandes!D15)+IF(ROUND((D$8-CONFIG!$D$7)/31,0)&gt;=(CONFIG!$E34+CONFIG!$F34),INDEX(Commandes!$D15:'Commandes'!$BK15,,COLUMN(D$8)-COLUMN($D$8)+1-(CONFIG!$E34+CONFIG!$F34)),0)*(1-CONFIG!$G34))*CONFIG!$D34</f>
        <v>0</v>
      </c>
      <c r="E15" s="235">
        <f>((CONFIG!$G34*Commandes!E15)+IF(ROUND((E$8-CONFIG!$D$7)/31,0)&gt;=(CONFIG!$E34+CONFIG!$F34),INDEX(Commandes!$D15:'Commandes'!$BK15,,COLUMN(E$8)-COLUMN($D$8)+1-(CONFIG!$E34+CONFIG!$F34)),0)*(1-CONFIG!$G34))*CONFIG!$D34</f>
        <v>0</v>
      </c>
      <c r="F15" s="235">
        <f>((CONFIG!$G34*Commandes!F15)+IF(ROUND((F$8-CONFIG!$D$7)/31,0)&gt;=(CONFIG!$E34+CONFIG!$F34),INDEX(Commandes!$D15:'Commandes'!$BK15,,COLUMN(F$8)-COLUMN($D$8)+1-(CONFIG!$E34+CONFIG!$F34)),0)*(1-CONFIG!$G34))*CONFIG!$D34</f>
        <v>0</v>
      </c>
      <c r="G15" s="235">
        <f>((CONFIG!$G34*Commandes!G15)+IF(ROUND((G$8-CONFIG!$D$7)/31,0)&gt;=(CONFIG!$E34+CONFIG!$F34),INDEX(Commandes!$D15:'Commandes'!$BK15,,COLUMN(G$8)-COLUMN($D$8)+1-(CONFIG!$E34+CONFIG!$F34)),0)*(1-CONFIG!$G34))*CONFIG!$D34</f>
        <v>0</v>
      </c>
      <c r="H15" s="235">
        <f>((CONFIG!$G34*Commandes!H15)+IF(ROUND((H$8-CONFIG!$D$7)/31,0)&gt;=(CONFIG!$E34+CONFIG!$F34),INDEX(Commandes!$D15:'Commandes'!$BK15,,COLUMN(H$8)-COLUMN($D$8)+1-(CONFIG!$E34+CONFIG!$F34)),0)*(1-CONFIG!$G34))*CONFIG!$D34</f>
        <v>0</v>
      </c>
      <c r="I15" s="235">
        <f>((CONFIG!$G34*Commandes!I15)+IF(ROUND((I$8-CONFIG!$D$7)/31,0)&gt;=(CONFIG!$E34+CONFIG!$F34),INDEX(Commandes!$D15:'Commandes'!$BK15,,COLUMN(I$8)-COLUMN($D$8)+1-(CONFIG!$E34+CONFIG!$F34)),0)*(1-CONFIG!$G34))*CONFIG!$D34</f>
        <v>0</v>
      </c>
      <c r="J15" s="235">
        <f>((CONFIG!$G34*Commandes!J15)+IF(ROUND((J$8-CONFIG!$D$7)/31,0)&gt;=(CONFIG!$E34+CONFIG!$F34),INDEX(Commandes!$D15:'Commandes'!$BK15,,COLUMN(J$8)-COLUMN($D$8)+1-(CONFIG!$E34+CONFIG!$F34)),0)*(1-CONFIG!$G34))*CONFIG!$D34</f>
        <v>0</v>
      </c>
      <c r="K15" s="235">
        <f>((CONFIG!$G34*Commandes!K15)+IF(ROUND((K$8-CONFIG!$D$7)/31,0)&gt;=(CONFIG!$E34+CONFIG!$F34),INDEX(Commandes!$D15:'Commandes'!$BK15,,COLUMN(K$8)-COLUMN($D$8)+1-(CONFIG!$E34+CONFIG!$F34)),0)*(1-CONFIG!$G34))*CONFIG!$D34</f>
        <v>0</v>
      </c>
      <c r="L15" s="235">
        <f>((CONFIG!$G34*Commandes!L15)+IF(ROUND((L$8-CONFIG!$D$7)/31,0)&gt;=(CONFIG!$E34+CONFIG!$F34),INDEX(Commandes!$D15:'Commandes'!$BK15,,COLUMN(L$8)-COLUMN($D$8)+1-(CONFIG!$E34+CONFIG!$F34)),0)*(1-CONFIG!$G34))*CONFIG!$D34</f>
        <v>0</v>
      </c>
      <c r="M15" s="235">
        <f>((CONFIG!$G34*Commandes!M15)+IF(ROUND((M$8-CONFIG!$D$7)/31,0)&gt;=(CONFIG!$E34+CONFIG!$F34),INDEX(Commandes!$D15:'Commandes'!$BK15,,COLUMN(M$8)-COLUMN($D$8)+1-(CONFIG!$E34+CONFIG!$F34)),0)*(1-CONFIG!$G34))*CONFIG!$D34</f>
        <v>0</v>
      </c>
      <c r="N15" s="235">
        <f>((CONFIG!$G34*Commandes!N15)+IF(ROUND((N$8-CONFIG!$D$7)/31,0)&gt;=(CONFIG!$E34+CONFIG!$F34),INDEX(Commandes!$D15:'Commandes'!$BK15,,COLUMN(N$8)-COLUMN($D$8)+1-(CONFIG!$E34+CONFIG!$F34)),0)*(1-CONFIG!$G34))*CONFIG!$D34</f>
        <v>0</v>
      </c>
      <c r="O15" s="235">
        <f>((CONFIG!$G34*Commandes!O15)+IF(ROUND((O$8-CONFIG!$D$7)/31,0)&gt;=(CONFIG!$E34+CONFIG!$F34),INDEX(Commandes!$D15:'Commandes'!$BK15,,COLUMN(O$8)-COLUMN($D$8)+1-(CONFIG!$E34+CONFIG!$F34)),0)*(1-CONFIG!$G34))*CONFIG!$D34</f>
        <v>0</v>
      </c>
      <c r="P15" s="235">
        <f>((CONFIG!$G34*Commandes!P15)+IF(ROUND((P$8-CONFIG!$D$7)/31,0)&gt;=(CONFIG!$E34+CONFIG!$F34),INDEX(Commandes!$D15:'Commandes'!$BK15,,COLUMN(P$8)-COLUMN($D$8)+1-(CONFIG!$E34+CONFIG!$F34)),0)*(1-CONFIG!$G34))*CONFIG!$D34</f>
        <v>0</v>
      </c>
      <c r="Q15" s="235">
        <f>((CONFIG!$G34*Commandes!Q15)+IF(ROUND((Q$8-CONFIG!$D$7)/31,0)&gt;=(CONFIG!$E34+CONFIG!$F34),INDEX(Commandes!$D15:'Commandes'!$BK15,,COLUMN(Q$8)-COLUMN($D$8)+1-(CONFIG!$E34+CONFIG!$F34)),0)*(1-CONFIG!$G34))*CONFIG!$D34</f>
        <v>0</v>
      </c>
      <c r="R15" s="235">
        <f>((CONFIG!$G34*Commandes!R15)+IF(ROUND((R$8-CONFIG!$D$7)/31,0)&gt;=(CONFIG!$E34+CONFIG!$F34),INDEX(Commandes!$D15:'Commandes'!$BK15,,COLUMN(R$8)-COLUMN($D$8)+1-(CONFIG!$E34+CONFIG!$F34)),0)*(1-CONFIG!$G34))*CONFIG!$D34</f>
        <v>0</v>
      </c>
      <c r="S15" s="235">
        <f>((CONFIG!$G34*Commandes!S15)+IF(ROUND((S$8-CONFIG!$D$7)/31,0)&gt;=(CONFIG!$E34+CONFIG!$F34),INDEX(Commandes!$D15:'Commandes'!$BK15,,COLUMN(S$8)-COLUMN($D$8)+1-(CONFIG!$E34+CONFIG!$F34)),0)*(1-CONFIG!$G34))*CONFIG!$D34</f>
        <v>0</v>
      </c>
      <c r="T15" s="235">
        <f>((CONFIG!$G34*Commandes!T15)+IF(ROUND((T$8-CONFIG!$D$7)/31,0)&gt;=(CONFIG!$E34+CONFIG!$F34),INDEX(Commandes!$D15:'Commandes'!$BK15,,COLUMN(T$8)-COLUMN($D$8)+1-(CONFIG!$E34+CONFIG!$F34)),0)*(1-CONFIG!$G34))*CONFIG!$D34</f>
        <v>0</v>
      </c>
      <c r="U15" s="235">
        <f>((CONFIG!$G34*Commandes!U15)+IF(ROUND((U$8-CONFIG!$D$7)/31,0)&gt;=(CONFIG!$E34+CONFIG!$F34),INDEX(Commandes!$D15:'Commandes'!$BK15,,COLUMN(U$8)-COLUMN($D$8)+1-(CONFIG!$E34+CONFIG!$F34)),0)*(1-CONFIG!$G34))*CONFIG!$D34</f>
        <v>0</v>
      </c>
      <c r="V15" s="235">
        <f>((CONFIG!$G34*Commandes!V15)+IF(ROUND((V$8-CONFIG!$D$7)/31,0)&gt;=(CONFIG!$E34+CONFIG!$F34),INDEX(Commandes!$D15:'Commandes'!$BK15,,COLUMN(V$8)-COLUMN($D$8)+1-(CONFIG!$E34+CONFIG!$F34)),0)*(1-CONFIG!$G34))*CONFIG!$D34</f>
        <v>0</v>
      </c>
      <c r="W15" s="235">
        <f>((CONFIG!$G34*Commandes!W15)+IF(ROUND((W$8-CONFIG!$D$7)/31,0)&gt;=(CONFIG!$E34+CONFIG!$F34),INDEX(Commandes!$D15:'Commandes'!$BK15,,COLUMN(W$8)-COLUMN($D$8)+1-(CONFIG!$E34+CONFIG!$F34)),0)*(1-CONFIG!$G34))*CONFIG!$D34</f>
        <v>0</v>
      </c>
      <c r="X15" s="235">
        <f>((CONFIG!$G34*Commandes!X15)+IF(ROUND((X$8-CONFIG!$D$7)/31,0)&gt;=(CONFIG!$E34+CONFIG!$F34),INDEX(Commandes!$D15:'Commandes'!$BK15,,COLUMN(X$8)-COLUMN($D$8)+1-(CONFIG!$E34+CONFIG!$F34)),0)*(1-CONFIG!$G34))*CONFIG!$D34</f>
        <v>0</v>
      </c>
      <c r="Y15" s="235">
        <f>((CONFIG!$G34*Commandes!Y15)+IF(ROUND((Y$8-CONFIG!$D$7)/31,0)&gt;=(CONFIG!$E34+CONFIG!$F34),INDEX(Commandes!$D15:'Commandes'!$BK15,,COLUMN(Y$8)-COLUMN($D$8)+1-(CONFIG!$E34+CONFIG!$F34)),0)*(1-CONFIG!$G34))*CONFIG!$D34</f>
        <v>0</v>
      </c>
      <c r="Z15" s="235">
        <f>((CONFIG!$G34*Commandes!Z15)+IF(ROUND((Z$8-CONFIG!$D$7)/31,0)&gt;=(CONFIG!$E34+CONFIG!$F34),INDEX(Commandes!$D15:'Commandes'!$BK15,,COLUMN(Z$8)-COLUMN($D$8)+1-(CONFIG!$E34+CONFIG!$F34)),0)*(1-CONFIG!$G34))*CONFIG!$D34</f>
        <v>0</v>
      </c>
      <c r="AA15" s="235">
        <f>((CONFIG!$G34*Commandes!AA15)+IF(ROUND((AA$8-CONFIG!$D$7)/31,0)&gt;=(CONFIG!$E34+CONFIG!$F34),INDEX(Commandes!$D15:'Commandes'!$BK15,,COLUMN(AA$8)-COLUMN($D$8)+1-(CONFIG!$E34+CONFIG!$F34)),0)*(1-CONFIG!$G34))*CONFIG!$D34</f>
        <v>0</v>
      </c>
      <c r="AB15" s="235">
        <f>((CONFIG!$G34*Commandes!AB15)+IF(ROUND((AB$8-CONFIG!$D$7)/31,0)&gt;=(CONFIG!$E34+CONFIG!$F34),INDEX(Commandes!$D15:'Commandes'!$BK15,,COLUMN(AB$8)-COLUMN($D$8)+1-(CONFIG!$E34+CONFIG!$F34)),0)*(1-CONFIG!$G34))*CONFIG!$D34</f>
        <v>0</v>
      </c>
      <c r="AC15" s="235">
        <f>((CONFIG!$G34*Commandes!AC15)+IF(ROUND((AC$8-CONFIG!$D$7)/31,0)&gt;=(CONFIG!$E34+CONFIG!$F34),INDEX(Commandes!$D15:'Commandes'!$BK15,,COLUMN(AC$8)-COLUMN($D$8)+1-(CONFIG!$E34+CONFIG!$F34)),0)*(1-CONFIG!$G34))*CONFIG!$D34</f>
        <v>0</v>
      </c>
      <c r="AD15" s="235">
        <f>((CONFIG!$G34*Commandes!AD15)+IF(ROUND((AD$8-CONFIG!$D$7)/31,0)&gt;=(CONFIG!$E34+CONFIG!$F34),INDEX(Commandes!$D15:'Commandes'!$BK15,,COLUMN(AD$8)-COLUMN($D$8)+1-(CONFIG!$E34+CONFIG!$F34)),0)*(1-CONFIG!$G34))*CONFIG!$D34</f>
        <v>0</v>
      </c>
      <c r="AE15" s="235">
        <f>((CONFIG!$G34*Commandes!AE15)+IF(ROUND((AE$8-CONFIG!$D$7)/31,0)&gt;=(CONFIG!$E34+CONFIG!$F34),INDEX(Commandes!$D15:'Commandes'!$BK15,,COLUMN(AE$8)-COLUMN($D$8)+1-(CONFIG!$E34+CONFIG!$F34)),0)*(1-CONFIG!$G34))*CONFIG!$D34</f>
        <v>0</v>
      </c>
      <c r="AF15" s="235">
        <f>((CONFIG!$G34*Commandes!AF15)+IF(ROUND((AF$8-CONFIG!$D$7)/31,0)&gt;=(CONFIG!$E34+CONFIG!$F34),INDEX(Commandes!$D15:'Commandes'!$BK15,,COLUMN(AF$8)-COLUMN($D$8)+1-(CONFIG!$E34+CONFIG!$F34)),0)*(1-CONFIG!$G34))*CONFIG!$D34</f>
        <v>0</v>
      </c>
      <c r="AG15" s="235">
        <f>((CONFIG!$G34*Commandes!AG15)+IF(ROUND((AG$8-CONFIG!$D$7)/31,0)&gt;=(CONFIG!$E34+CONFIG!$F34),INDEX(Commandes!$D15:'Commandes'!$BK15,,COLUMN(AG$8)-COLUMN($D$8)+1-(CONFIG!$E34+CONFIG!$F34)),0)*(1-CONFIG!$G34))*CONFIG!$D34</f>
        <v>0</v>
      </c>
      <c r="AH15" s="235">
        <f>((CONFIG!$G34*Commandes!AH15)+IF(ROUND((AH$8-CONFIG!$D$7)/31,0)&gt;=(CONFIG!$E34+CONFIG!$F34),INDEX(Commandes!$D15:'Commandes'!$BK15,,COLUMN(AH$8)-COLUMN($D$8)+1-(CONFIG!$E34+CONFIG!$F34)),0)*(1-CONFIG!$G34))*CONFIG!$D34</f>
        <v>0</v>
      </c>
      <c r="AI15" s="235">
        <f>((CONFIG!$G34*Commandes!AI15)+IF(ROUND((AI$8-CONFIG!$D$7)/31,0)&gt;=(CONFIG!$E34+CONFIG!$F34),INDEX(Commandes!$D15:'Commandes'!$BK15,,COLUMN(AI$8)-COLUMN($D$8)+1-(CONFIG!$E34+CONFIG!$F34)),0)*(1-CONFIG!$G34))*CONFIG!$D34</f>
        <v>0</v>
      </c>
      <c r="AJ15" s="235">
        <f>((CONFIG!$G34*Commandes!AJ15)+IF(ROUND((AJ$8-CONFIG!$D$7)/31,0)&gt;=(CONFIG!$E34+CONFIG!$F34),INDEX(Commandes!$D15:'Commandes'!$BK15,,COLUMN(AJ$8)-COLUMN($D$8)+1-(CONFIG!$E34+CONFIG!$F34)),0)*(1-CONFIG!$G34))*CONFIG!$D34</f>
        <v>0</v>
      </c>
      <c r="AK15" s="235">
        <f>((CONFIG!$G34*Commandes!AK15)+IF(ROUND((AK$8-CONFIG!$D$7)/31,0)&gt;=(CONFIG!$E34+CONFIG!$F34),INDEX(Commandes!$D15:'Commandes'!$BK15,,COLUMN(AK$8)-COLUMN($D$8)+1-(CONFIG!$E34+CONFIG!$F34)),0)*(1-CONFIG!$G34))*CONFIG!$D34</f>
        <v>0</v>
      </c>
      <c r="AL15" s="235">
        <f>((CONFIG!$G34*Commandes!AL15)+IF(ROUND((AL$8-CONFIG!$D$7)/31,0)&gt;=(CONFIG!$E34+CONFIG!$F34),INDEX(Commandes!$D15:'Commandes'!$BK15,,COLUMN(AL$8)-COLUMN($D$8)+1-(CONFIG!$E34+CONFIG!$F34)),0)*(1-CONFIG!$G34))*CONFIG!$D34</f>
        <v>0</v>
      </c>
      <c r="AM15" s="235">
        <f>((CONFIG!$G34*Commandes!AM15)+IF(ROUND((AM$8-CONFIG!$D$7)/31,0)&gt;=(CONFIG!$E34+CONFIG!$F34),INDEX(Commandes!$D15:'Commandes'!$BK15,,COLUMN(AM$8)-COLUMN($D$8)+1-(CONFIG!$E34+CONFIG!$F34)),0)*(1-CONFIG!$G34))*CONFIG!$D34</f>
        <v>0</v>
      </c>
      <c r="AN15" s="235">
        <f>((CONFIG!$G34*Commandes!AN15)+IF(ROUND((AN$8-CONFIG!$D$7)/31,0)&gt;=(CONFIG!$E34+CONFIG!$F34),INDEX(Commandes!$D15:'Commandes'!$BK15,,COLUMN(AN$8)-COLUMN($D$8)+1-(CONFIG!$E34+CONFIG!$F34)),0)*(1-CONFIG!$G34))*CONFIG!$D34</f>
        <v>0</v>
      </c>
      <c r="AO15" s="235">
        <f>((CONFIG!$G34*Commandes!AO15)+IF(ROUND((AO$8-CONFIG!$D$7)/31,0)&gt;=(CONFIG!$E34+CONFIG!$F34),INDEX(Commandes!$D15:'Commandes'!$BK15,,COLUMN(AO$8)-COLUMN($D$8)+1-(CONFIG!$E34+CONFIG!$F34)),0)*(1-CONFIG!$G34))*CONFIG!$D34</f>
        <v>0</v>
      </c>
      <c r="AP15" s="235">
        <f>((CONFIG!$G34*Commandes!AP15)+IF(ROUND((AP$8-CONFIG!$D$7)/31,0)&gt;=(CONFIG!$E34+CONFIG!$F34),INDEX(Commandes!$D15:'Commandes'!$BK15,,COLUMN(AP$8)-COLUMN($D$8)+1-(CONFIG!$E34+CONFIG!$F34)),0)*(1-CONFIG!$G34))*CONFIG!$D34</f>
        <v>0</v>
      </c>
      <c r="AQ15" s="235">
        <f>((CONFIG!$G34*Commandes!AQ15)+IF(ROUND((AQ$8-CONFIG!$D$7)/31,0)&gt;=(CONFIG!$E34+CONFIG!$F34),INDEX(Commandes!$D15:'Commandes'!$BK15,,COLUMN(AQ$8)-COLUMN($D$8)+1-(CONFIG!$E34+CONFIG!$F34)),0)*(1-CONFIG!$G34))*CONFIG!$D34</f>
        <v>0</v>
      </c>
      <c r="AR15" s="235">
        <f>((CONFIG!$G34*Commandes!AR15)+IF(ROUND((AR$8-CONFIG!$D$7)/31,0)&gt;=(CONFIG!$E34+CONFIG!$F34),INDEX(Commandes!$D15:'Commandes'!$BK15,,COLUMN(AR$8)-COLUMN($D$8)+1-(CONFIG!$E34+CONFIG!$F34)),0)*(1-CONFIG!$G34))*CONFIG!$D34</f>
        <v>0</v>
      </c>
      <c r="AS15" s="235">
        <f>((CONFIG!$G34*Commandes!AS15)+IF(ROUND((AS$8-CONFIG!$D$7)/31,0)&gt;=(CONFIG!$E34+CONFIG!$F34),INDEX(Commandes!$D15:'Commandes'!$BK15,,COLUMN(AS$8)-COLUMN($D$8)+1-(CONFIG!$E34+CONFIG!$F34)),0)*(1-CONFIG!$G34))*CONFIG!$D34</f>
        <v>0</v>
      </c>
      <c r="AT15" s="235">
        <f>((CONFIG!$G34*Commandes!AT15)+IF(ROUND((AT$8-CONFIG!$D$7)/31,0)&gt;=(CONFIG!$E34+CONFIG!$F34),INDEX(Commandes!$D15:'Commandes'!$BK15,,COLUMN(AT$8)-COLUMN($D$8)+1-(CONFIG!$E34+CONFIG!$F34)),0)*(1-CONFIG!$G34))*CONFIG!$D34</f>
        <v>0</v>
      </c>
      <c r="AU15" s="235">
        <f>((CONFIG!$G34*Commandes!AU15)+IF(ROUND((AU$8-CONFIG!$D$7)/31,0)&gt;=(CONFIG!$E34+CONFIG!$F34),INDEX(Commandes!$D15:'Commandes'!$BK15,,COLUMN(AU$8)-COLUMN($D$8)+1-(CONFIG!$E34+CONFIG!$F34)),0)*(1-CONFIG!$G34))*CONFIG!$D34</f>
        <v>0</v>
      </c>
      <c r="AV15" s="235">
        <f>((CONFIG!$G34*Commandes!AV15)+IF(ROUND((AV$8-CONFIG!$D$7)/31,0)&gt;=(CONFIG!$E34+CONFIG!$F34),INDEX(Commandes!$D15:'Commandes'!$BK15,,COLUMN(AV$8)-COLUMN($D$8)+1-(CONFIG!$E34+CONFIG!$F34)),0)*(1-CONFIG!$G34))*CONFIG!$D34</f>
        <v>0</v>
      </c>
      <c r="AW15" s="235">
        <f>((CONFIG!$G34*Commandes!AW15)+IF(ROUND((AW$8-CONFIG!$D$7)/31,0)&gt;=(CONFIG!$E34+CONFIG!$F34),INDEX(Commandes!$D15:'Commandes'!$BK15,,COLUMN(AW$8)-COLUMN($D$8)+1-(CONFIG!$E34+CONFIG!$F34)),0)*(1-CONFIG!$G34))*CONFIG!$D34</f>
        <v>0</v>
      </c>
      <c r="AX15" s="235">
        <f>((CONFIG!$G34*Commandes!AX15)+IF(ROUND((AX$8-CONFIG!$D$7)/31,0)&gt;=(CONFIG!$E34+CONFIG!$F34),INDEX(Commandes!$D15:'Commandes'!$BK15,,COLUMN(AX$8)-COLUMN($D$8)+1-(CONFIG!$E34+CONFIG!$F34)),0)*(1-CONFIG!$G34))*CONFIG!$D34</f>
        <v>0</v>
      </c>
      <c r="AY15" s="235">
        <f>((CONFIG!$G34*Commandes!AY15)+IF(ROUND((AY$8-CONFIG!$D$7)/31,0)&gt;=(CONFIG!$E34+CONFIG!$F34),INDEX(Commandes!$D15:'Commandes'!$BK15,,COLUMN(AY$8)-COLUMN($D$8)+1-(CONFIG!$E34+CONFIG!$F34)),0)*(1-CONFIG!$G34))*CONFIG!$D34</f>
        <v>0</v>
      </c>
      <c r="AZ15" s="235">
        <f>((CONFIG!$G34*Commandes!AZ15)+IF(ROUND((AZ$8-CONFIG!$D$7)/31,0)&gt;=(CONFIG!$E34+CONFIG!$F34),INDEX(Commandes!$D15:'Commandes'!$BK15,,COLUMN(AZ$8)-COLUMN($D$8)+1-(CONFIG!$E34+CONFIG!$F34)),0)*(1-CONFIG!$G34))*CONFIG!$D34</f>
        <v>0</v>
      </c>
      <c r="BA15" s="235">
        <f>((CONFIG!$G34*Commandes!BA15)+IF(ROUND((BA$8-CONFIG!$D$7)/31,0)&gt;=(CONFIG!$E34+CONFIG!$F34),INDEX(Commandes!$D15:'Commandes'!$BK15,,COLUMN(BA$8)-COLUMN($D$8)+1-(CONFIG!$E34+CONFIG!$F34)),0)*(1-CONFIG!$G34))*CONFIG!$D34</f>
        <v>0</v>
      </c>
      <c r="BB15" s="235">
        <f>((CONFIG!$G34*Commandes!BB15)+IF(ROUND((BB$8-CONFIG!$D$7)/31,0)&gt;=(CONFIG!$E34+CONFIG!$F34),INDEX(Commandes!$D15:'Commandes'!$BK15,,COLUMN(BB$8)-COLUMN($D$8)+1-(CONFIG!$E34+CONFIG!$F34)),0)*(1-CONFIG!$G34))*CONFIG!$D34</f>
        <v>0</v>
      </c>
      <c r="BC15" s="235">
        <f>((CONFIG!$G34*Commandes!BC15)+IF(ROUND((BC$8-CONFIG!$D$7)/31,0)&gt;=(CONFIG!$E34+CONFIG!$F34),INDEX(Commandes!$D15:'Commandes'!$BK15,,COLUMN(BC$8)-COLUMN($D$8)+1-(CONFIG!$E34+CONFIG!$F34)),0)*(1-CONFIG!$G34))*CONFIG!$D34</f>
        <v>0</v>
      </c>
      <c r="BD15" s="235">
        <f>((CONFIG!$G34*Commandes!BD15)+IF(ROUND((BD$8-CONFIG!$D$7)/31,0)&gt;=(CONFIG!$E34+CONFIG!$F34),INDEX(Commandes!$D15:'Commandes'!$BK15,,COLUMN(BD$8)-COLUMN($D$8)+1-(CONFIG!$E34+CONFIG!$F34)),0)*(1-CONFIG!$G34))*CONFIG!$D34</f>
        <v>0</v>
      </c>
      <c r="BE15" s="235">
        <f>((CONFIG!$G34*Commandes!BE15)+IF(ROUND((BE$8-CONFIG!$D$7)/31,0)&gt;=(CONFIG!$E34+CONFIG!$F34),INDEX(Commandes!$D15:'Commandes'!$BK15,,COLUMN(BE$8)-COLUMN($D$8)+1-(CONFIG!$E34+CONFIG!$F34)),0)*(1-CONFIG!$G34))*CONFIG!$D34</f>
        <v>0</v>
      </c>
      <c r="BF15" s="235">
        <f>((CONFIG!$G34*Commandes!BF15)+IF(ROUND((BF$8-CONFIG!$D$7)/31,0)&gt;=(CONFIG!$E34+CONFIG!$F34),INDEX(Commandes!$D15:'Commandes'!$BK15,,COLUMN(BF$8)-COLUMN($D$8)+1-(CONFIG!$E34+CONFIG!$F34)),0)*(1-CONFIG!$G34))*CONFIG!$D34</f>
        <v>0</v>
      </c>
      <c r="BG15" s="235">
        <f>((CONFIG!$G34*Commandes!BG15)+IF(ROUND((BG$8-CONFIG!$D$7)/31,0)&gt;=(CONFIG!$E34+CONFIG!$F34),INDEX(Commandes!$D15:'Commandes'!$BK15,,COLUMN(BG$8)-COLUMN($D$8)+1-(CONFIG!$E34+CONFIG!$F34)),0)*(1-CONFIG!$G34))*CONFIG!$D34</f>
        <v>0</v>
      </c>
      <c r="BH15" s="235">
        <f>((CONFIG!$G34*Commandes!BH15)+IF(ROUND((BH$8-CONFIG!$D$7)/31,0)&gt;=(CONFIG!$E34+CONFIG!$F34),INDEX(Commandes!$D15:'Commandes'!$BK15,,COLUMN(BH$8)-COLUMN($D$8)+1-(CONFIG!$E34+CONFIG!$F34)),0)*(1-CONFIG!$G34))*CONFIG!$D34</f>
        <v>0</v>
      </c>
      <c r="BI15" s="235">
        <f>((CONFIG!$G34*Commandes!BI15)+IF(ROUND((BI$8-CONFIG!$D$7)/31,0)&gt;=(CONFIG!$E34+CONFIG!$F34),INDEX(Commandes!$D15:'Commandes'!$BK15,,COLUMN(BI$8)-COLUMN($D$8)+1-(CONFIG!$E34+CONFIG!$F34)),0)*(1-CONFIG!$G34))*CONFIG!$D34</f>
        <v>0</v>
      </c>
      <c r="BJ15" s="235">
        <f>((CONFIG!$G34*Commandes!BJ15)+IF(ROUND((BJ$8-CONFIG!$D$7)/31,0)&gt;=(CONFIG!$E34+CONFIG!$F34),INDEX(Commandes!$D15:'Commandes'!$BK15,,COLUMN(BJ$8)-COLUMN($D$8)+1-(CONFIG!$E34+CONFIG!$F34)),0)*(1-CONFIG!$G34))*CONFIG!$D34</f>
        <v>0</v>
      </c>
      <c r="BK15" s="235">
        <f>((CONFIG!$G34*Commandes!BK15)+IF(ROUND((BK$8-CONFIG!$D$7)/31,0)&gt;=(CONFIG!$E34+CONFIG!$F34),INDEX(Commandes!$D15:'Commandes'!$BK15,,COLUMN(BK$8)-COLUMN($D$8)+1-(CONFIG!$E34+CONFIG!$F34)),0)*(1-CONFIG!$G34))*CONFIG!$D34</f>
        <v>0</v>
      </c>
      <c r="BL15" s="96"/>
    </row>
    <row r="16" spans="2:64">
      <c r="B16" s="90"/>
      <c r="C16" s="224">
        <f>CONFIG!$C$21</f>
        <v>0</v>
      </c>
      <c r="D16" s="235">
        <f>((CONFIG!$G35*Commandes!D16)+IF(ROUND((D$8-CONFIG!$D$7)/31,0)&gt;=(CONFIG!$E35+CONFIG!$F35),INDEX(Commandes!$D16:'Commandes'!$BK16,,COLUMN(D$8)-COLUMN($D$8)+1-(CONFIG!$E35+CONFIG!$F35)),0)*(1-CONFIG!$G35))*CONFIG!$D35</f>
        <v>0</v>
      </c>
      <c r="E16" s="235">
        <f>((CONFIG!$G35*Commandes!E16)+IF(ROUND((E$8-CONFIG!$D$7)/31,0)&gt;=(CONFIG!$E35+CONFIG!$F35),INDEX(Commandes!$D16:'Commandes'!$BK16,,COLUMN(E$8)-COLUMN($D$8)+1-(CONFIG!$E35+CONFIG!$F35)),0)*(1-CONFIG!$G35))*CONFIG!$D35</f>
        <v>0</v>
      </c>
      <c r="F16" s="235">
        <f>((CONFIG!$G35*Commandes!F16)+IF(ROUND((F$8-CONFIG!$D$7)/31,0)&gt;=(CONFIG!$E35+CONFIG!$F35),INDEX(Commandes!$D16:'Commandes'!$BK16,,COLUMN(F$8)-COLUMN($D$8)+1-(CONFIG!$E35+CONFIG!$F35)),0)*(1-CONFIG!$G35))*CONFIG!$D35</f>
        <v>0</v>
      </c>
      <c r="G16" s="235">
        <f>((CONFIG!$G35*Commandes!G16)+IF(ROUND((G$8-CONFIG!$D$7)/31,0)&gt;=(CONFIG!$E35+CONFIG!$F35),INDEX(Commandes!$D16:'Commandes'!$BK16,,COLUMN(G$8)-COLUMN($D$8)+1-(CONFIG!$E35+CONFIG!$F35)),0)*(1-CONFIG!$G35))*CONFIG!$D35</f>
        <v>0</v>
      </c>
      <c r="H16" s="235">
        <f>((CONFIG!$G35*Commandes!H16)+IF(ROUND((H$8-CONFIG!$D$7)/31,0)&gt;=(CONFIG!$E35+CONFIG!$F35),INDEX(Commandes!$D16:'Commandes'!$BK16,,COLUMN(H$8)-COLUMN($D$8)+1-(CONFIG!$E35+CONFIG!$F35)),0)*(1-CONFIG!$G35))*CONFIG!$D35</f>
        <v>0</v>
      </c>
      <c r="I16" s="235">
        <f>((CONFIG!$G35*Commandes!I16)+IF(ROUND((I$8-CONFIG!$D$7)/31,0)&gt;=(CONFIG!$E35+CONFIG!$F35),INDEX(Commandes!$D16:'Commandes'!$BK16,,COLUMN(I$8)-COLUMN($D$8)+1-(CONFIG!$E35+CONFIG!$F35)),0)*(1-CONFIG!$G35))*CONFIG!$D35</f>
        <v>0</v>
      </c>
      <c r="J16" s="235">
        <f>((CONFIG!$G35*Commandes!J16)+IF(ROUND((J$8-CONFIG!$D$7)/31,0)&gt;=(CONFIG!$E35+CONFIG!$F35),INDEX(Commandes!$D16:'Commandes'!$BK16,,COLUMN(J$8)-COLUMN($D$8)+1-(CONFIG!$E35+CONFIG!$F35)),0)*(1-CONFIG!$G35))*CONFIG!$D35</f>
        <v>0</v>
      </c>
      <c r="K16" s="235">
        <f>((CONFIG!$G35*Commandes!K16)+IF(ROUND((K$8-CONFIG!$D$7)/31,0)&gt;=(CONFIG!$E35+CONFIG!$F35),INDEX(Commandes!$D16:'Commandes'!$BK16,,COLUMN(K$8)-COLUMN($D$8)+1-(CONFIG!$E35+CONFIG!$F35)),0)*(1-CONFIG!$G35))*CONFIG!$D35</f>
        <v>0</v>
      </c>
      <c r="L16" s="235">
        <f>((CONFIG!$G35*Commandes!L16)+IF(ROUND((L$8-CONFIG!$D$7)/31,0)&gt;=(CONFIG!$E35+CONFIG!$F35),INDEX(Commandes!$D16:'Commandes'!$BK16,,COLUMN(L$8)-COLUMN($D$8)+1-(CONFIG!$E35+CONFIG!$F35)),0)*(1-CONFIG!$G35))*CONFIG!$D35</f>
        <v>0</v>
      </c>
      <c r="M16" s="235">
        <f>((CONFIG!$G35*Commandes!M16)+IF(ROUND((M$8-CONFIG!$D$7)/31,0)&gt;=(CONFIG!$E35+CONFIG!$F35),INDEX(Commandes!$D16:'Commandes'!$BK16,,COLUMN(M$8)-COLUMN($D$8)+1-(CONFIG!$E35+CONFIG!$F35)),0)*(1-CONFIG!$G35))*CONFIG!$D35</f>
        <v>0</v>
      </c>
      <c r="N16" s="235">
        <f>((CONFIG!$G35*Commandes!N16)+IF(ROUND((N$8-CONFIG!$D$7)/31,0)&gt;=(CONFIG!$E35+CONFIG!$F35),INDEX(Commandes!$D16:'Commandes'!$BK16,,COLUMN(N$8)-COLUMN($D$8)+1-(CONFIG!$E35+CONFIG!$F35)),0)*(1-CONFIG!$G35))*CONFIG!$D35</f>
        <v>0</v>
      </c>
      <c r="O16" s="235">
        <f>((CONFIG!$G35*Commandes!O16)+IF(ROUND((O$8-CONFIG!$D$7)/31,0)&gt;=(CONFIG!$E35+CONFIG!$F35),INDEX(Commandes!$D16:'Commandes'!$BK16,,COLUMN(O$8)-COLUMN($D$8)+1-(CONFIG!$E35+CONFIG!$F35)),0)*(1-CONFIG!$G35))*CONFIG!$D35</f>
        <v>0</v>
      </c>
      <c r="P16" s="235">
        <f>((CONFIG!$G35*Commandes!P16)+IF(ROUND((P$8-CONFIG!$D$7)/31,0)&gt;=(CONFIG!$E35+CONFIG!$F35),INDEX(Commandes!$D16:'Commandes'!$BK16,,COLUMN(P$8)-COLUMN($D$8)+1-(CONFIG!$E35+CONFIG!$F35)),0)*(1-CONFIG!$G35))*CONFIG!$D35</f>
        <v>0</v>
      </c>
      <c r="Q16" s="235">
        <f>((CONFIG!$G35*Commandes!Q16)+IF(ROUND((Q$8-CONFIG!$D$7)/31,0)&gt;=(CONFIG!$E35+CONFIG!$F35),INDEX(Commandes!$D16:'Commandes'!$BK16,,COLUMN(Q$8)-COLUMN($D$8)+1-(CONFIG!$E35+CONFIG!$F35)),0)*(1-CONFIG!$G35))*CONFIG!$D35</f>
        <v>0</v>
      </c>
      <c r="R16" s="235">
        <f>((CONFIG!$G35*Commandes!R16)+IF(ROUND((R$8-CONFIG!$D$7)/31,0)&gt;=(CONFIG!$E35+CONFIG!$F35),INDEX(Commandes!$D16:'Commandes'!$BK16,,COLUMN(R$8)-COLUMN($D$8)+1-(CONFIG!$E35+CONFIG!$F35)),0)*(1-CONFIG!$G35))*CONFIG!$D35</f>
        <v>0</v>
      </c>
      <c r="S16" s="235">
        <f>((CONFIG!$G35*Commandes!S16)+IF(ROUND((S$8-CONFIG!$D$7)/31,0)&gt;=(CONFIG!$E35+CONFIG!$F35),INDEX(Commandes!$D16:'Commandes'!$BK16,,COLUMN(S$8)-COLUMN($D$8)+1-(CONFIG!$E35+CONFIG!$F35)),0)*(1-CONFIG!$G35))*CONFIG!$D35</f>
        <v>0</v>
      </c>
      <c r="T16" s="235">
        <f>((CONFIG!$G35*Commandes!T16)+IF(ROUND((T$8-CONFIG!$D$7)/31,0)&gt;=(CONFIG!$E35+CONFIG!$F35),INDEX(Commandes!$D16:'Commandes'!$BK16,,COLUMN(T$8)-COLUMN($D$8)+1-(CONFIG!$E35+CONFIG!$F35)),0)*(1-CONFIG!$G35))*CONFIG!$D35</f>
        <v>0</v>
      </c>
      <c r="U16" s="235">
        <f>((CONFIG!$G35*Commandes!U16)+IF(ROUND((U$8-CONFIG!$D$7)/31,0)&gt;=(CONFIG!$E35+CONFIG!$F35),INDEX(Commandes!$D16:'Commandes'!$BK16,,COLUMN(U$8)-COLUMN($D$8)+1-(CONFIG!$E35+CONFIG!$F35)),0)*(1-CONFIG!$G35))*CONFIG!$D35</f>
        <v>0</v>
      </c>
      <c r="V16" s="235">
        <f>((CONFIG!$G35*Commandes!V16)+IF(ROUND((V$8-CONFIG!$D$7)/31,0)&gt;=(CONFIG!$E35+CONFIG!$F35),INDEX(Commandes!$D16:'Commandes'!$BK16,,COLUMN(V$8)-COLUMN($D$8)+1-(CONFIG!$E35+CONFIG!$F35)),0)*(1-CONFIG!$G35))*CONFIG!$D35</f>
        <v>0</v>
      </c>
      <c r="W16" s="235">
        <f>((CONFIG!$G35*Commandes!W16)+IF(ROUND((W$8-CONFIG!$D$7)/31,0)&gt;=(CONFIG!$E35+CONFIG!$F35),INDEX(Commandes!$D16:'Commandes'!$BK16,,COLUMN(W$8)-COLUMN($D$8)+1-(CONFIG!$E35+CONFIG!$F35)),0)*(1-CONFIG!$G35))*CONFIG!$D35</f>
        <v>0</v>
      </c>
      <c r="X16" s="235">
        <f>((CONFIG!$G35*Commandes!X16)+IF(ROUND((X$8-CONFIG!$D$7)/31,0)&gt;=(CONFIG!$E35+CONFIG!$F35),INDEX(Commandes!$D16:'Commandes'!$BK16,,COLUMN(X$8)-COLUMN($D$8)+1-(CONFIG!$E35+CONFIG!$F35)),0)*(1-CONFIG!$G35))*CONFIG!$D35</f>
        <v>0</v>
      </c>
      <c r="Y16" s="235">
        <f>((CONFIG!$G35*Commandes!Y16)+IF(ROUND((Y$8-CONFIG!$D$7)/31,0)&gt;=(CONFIG!$E35+CONFIG!$F35),INDEX(Commandes!$D16:'Commandes'!$BK16,,COLUMN(Y$8)-COLUMN($D$8)+1-(CONFIG!$E35+CONFIG!$F35)),0)*(1-CONFIG!$G35))*CONFIG!$D35</f>
        <v>0</v>
      </c>
      <c r="Z16" s="235">
        <f>((CONFIG!$G35*Commandes!Z16)+IF(ROUND((Z$8-CONFIG!$D$7)/31,0)&gt;=(CONFIG!$E35+CONFIG!$F35),INDEX(Commandes!$D16:'Commandes'!$BK16,,COLUMN(Z$8)-COLUMN($D$8)+1-(CONFIG!$E35+CONFIG!$F35)),0)*(1-CONFIG!$G35))*CONFIG!$D35</f>
        <v>0</v>
      </c>
      <c r="AA16" s="235">
        <f>((CONFIG!$G35*Commandes!AA16)+IF(ROUND((AA$8-CONFIG!$D$7)/31,0)&gt;=(CONFIG!$E35+CONFIG!$F35),INDEX(Commandes!$D16:'Commandes'!$BK16,,COLUMN(AA$8)-COLUMN($D$8)+1-(CONFIG!$E35+CONFIG!$F35)),0)*(1-CONFIG!$G35))*CONFIG!$D35</f>
        <v>0</v>
      </c>
      <c r="AB16" s="235">
        <f>((CONFIG!$G35*Commandes!AB16)+IF(ROUND((AB$8-CONFIG!$D$7)/31,0)&gt;=(CONFIG!$E35+CONFIG!$F35),INDEX(Commandes!$D16:'Commandes'!$BK16,,COLUMN(AB$8)-COLUMN($D$8)+1-(CONFIG!$E35+CONFIG!$F35)),0)*(1-CONFIG!$G35))*CONFIG!$D35</f>
        <v>0</v>
      </c>
      <c r="AC16" s="235">
        <f>((CONFIG!$G35*Commandes!AC16)+IF(ROUND((AC$8-CONFIG!$D$7)/31,0)&gt;=(CONFIG!$E35+CONFIG!$F35),INDEX(Commandes!$D16:'Commandes'!$BK16,,COLUMN(AC$8)-COLUMN($D$8)+1-(CONFIG!$E35+CONFIG!$F35)),0)*(1-CONFIG!$G35))*CONFIG!$D35</f>
        <v>0</v>
      </c>
      <c r="AD16" s="235">
        <f>((CONFIG!$G35*Commandes!AD16)+IF(ROUND((AD$8-CONFIG!$D$7)/31,0)&gt;=(CONFIG!$E35+CONFIG!$F35),INDEX(Commandes!$D16:'Commandes'!$BK16,,COLUMN(AD$8)-COLUMN($D$8)+1-(CONFIG!$E35+CONFIG!$F35)),0)*(1-CONFIG!$G35))*CONFIG!$D35</f>
        <v>0</v>
      </c>
      <c r="AE16" s="235">
        <f>((CONFIG!$G35*Commandes!AE16)+IF(ROUND((AE$8-CONFIG!$D$7)/31,0)&gt;=(CONFIG!$E35+CONFIG!$F35),INDEX(Commandes!$D16:'Commandes'!$BK16,,COLUMN(AE$8)-COLUMN($D$8)+1-(CONFIG!$E35+CONFIG!$F35)),0)*(1-CONFIG!$G35))*CONFIG!$D35</f>
        <v>0</v>
      </c>
      <c r="AF16" s="235">
        <f>((CONFIG!$G35*Commandes!AF16)+IF(ROUND((AF$8-CONFIG!$D$7)/31,0)&gt;=(CONFIG!$E35+CONFIG!$F35),INDEX(Commandes!$D16:'Commandes'!$BK16,,COLUMN(AF$8)-COLUMN($D$8)+1-(CONFIG!$E35+CONFIG!$F35)),0)*(1-CONFIG!$G35))*CONFIG!$D35</f>
        <v>0</v>
      </c>
      <c r="AG16" s="235">
        <f>((CONFIG!$G35*Commandes!AG16)+IF(ROUND((AG$8-CONFIG!$D$7)/31,0)&gt;=(CONFIG!$E35+CONFIG!$F35),INDEX(Commandes!$D16:'Commandes'!$BK16,,COLUMN(AG$8)-COLUMN($D$8)+1-(CONFIG!$E35+CONFIG!$F35)),0)*(1-CONFIG!$G35))*CONFIG!$D35</f>
        <v>0</v>
      </c>
      <c r="AH16" s="235">
        <f>((CONFIG!$G35*Commandes!AH16)+IF(ROUND((AH$8-CONFIG!$D$7)/31,0)&gt;=(CONFIG!$E35+CONFIG!$F35),INDEX(Commandes!$D16:'Commandes'!$BK16,,COLUMN(AH$8)-COLUMN($D$8)+1-(CONFIG!$E35+CONFIG!$F35)),0)*(1-CONFIG!$G35))*CONFIG!$D35</f>
        <v>0</v>
      </c>
      <c r="AI16" s="235">
        <f>((CONFIG!$G35*Commandes!AI16)+IF(ROUND((AI$8-CONFIG!$D$7)/31,0)&gt;=(CONFIG!$E35+CONFIG!$F35),INDEX(Commandes!$D16:'Commandes'!$BK16,,COLUMN(AI$8)-COLUMN($D$8)+1-(CONFIG!$E35+CONFIG!$F35)),0)*(1-CONFIG!$G35))*CONFIG!$D35</f>
        <v>0</v>
      </c>
      <c r="AJ16" s="235">
        <f>((CONFIG!$G35*Commandes!AJ16)+IF(ROUND((AJ$8-CONFIG!$D$7)/31,0)&gt;=(CONFIG!$E35+CONFIG!$F35),INDEX(Commandes!$D16:'Commandes'!$BK16,,COLUMN(AJ$8)-COLUMN($D$8)+1-(CONFIG!$E35+CONFIG!$F35)),0)*(1-CONFIG!$G35))*CONFIG!$D35</f>
        <v>0</v>
      </c>
      <c r="AK16" s="235">
        <f>((CONFIG!$G35*Commandes!AK16)+IF(ROUND((AK$8-CONFIG!$D$7)/31,0)&gt;=(CONFIG!$E35+CONFIG!$F35),INDEX(Commandes!$D16:'Commandes'!$BK16,,COLUMN(AK$8)-COLUMN($D$8)+1-(CONFIG!$E35+CONFIG!$F35)),0)*(1-CONFIG!$G35))*CONFIG!$D35</f>
        <v>0</v>
      </c>
      <c r="AL16" s="235">
        <f>((CONFIG!$G35*Commandes!AL16)+IF(ROUND((AL$8-CONFIG!$D$7)/31,0)&gt;=(CONFIG!$E35+CONFIG!$F35),INDEX(Commandes!$D16:'Commandes'!$BK16,,COLUMN(AL$8)-COLUMN($D$8)+1-(CONFIG!$E35+CONFIG!$F35)),0)*(1-CONFIG!$G35))*CONFIG!$D35</f>
        <v>0</v>
      </c>
      <c r="AM16" s="235">
        <f>((CONFIG!$G35*Commandes!AM16)+IF(ROUND((AM$8-CONFIG!$D$7)/31,0)&gt;=(CONFIG!$E35+CONFIG!$F35),INDEX(Commandes!$D16:'Commandes'!$BK16,,COLUMN(AM$8)-COLUMN($D$8)+1-(CONFIG!$E35+CONFIG!$F35)),0)*(1-CONFIG!$G35))*CONFIG!$D35</f>
        <v>0</v>
      </c>
      <c r="AN16" s="235">
        <f>((CONFIG!$G35*Commandes!AN16)+IF(ROUND((AN$8-CONFIG!$D$7)/31,0)&gt;=(CONFIG!$E35+CONFIG!$F35),INDEX(Commandes!$D16:'Commandes'!$BK16,,COLUMN(AN$8)-COLUMN($D$8)+1-(CONFIG!$E35+CONFIG!$F35)),0)*(1-CONFIG!$G35))*CONFIG!$D35</f>
        <v>0</v>
      </c>
      <c r="AO16" s="235">
        <f>((CONFIG!$G35*Commandes!AO16)+IF(ROUND((AO$8-CONFIG!$D$7)/31,0)&gt;=(CONFIG!$E35+CONFIG!$F35),INDEX(Commandes!$D16:'Commandes'!$BK16,,COLUMN(AO$8)-COLUMN($D$8)+1-(CONFIG!$E35+CONFIG!$F35)),0)*(1-CONFIG!$G35))*CONFIG!$D35</f>
        <v>0</v>
      </c>
      <c r="AP16" s="235">
        <f>((CONFIG!$G35*Commandes!AP16)+IF(ROUND((AP$8-CONFIG!$D$7)/31,0)&gt;=(CONFIG!$E35+CONFIG!$F35),INDEX(Commandes!$D16:'Commandes'!$BK16,,COLUMN(AP$8)-COLUMN($D$8)+1-(CONFIG!$E35+CONFIG!$F35)),0)*(1-CONFIG!$G35))*CONFIG!$D35</f>
        <v>0</v>
      </c>
      <c r="AQ16" s="235">
        <f>((CONFIG!$G35*Commandes!AQ16)+IF(ROUND((AQ$8-CONFIG!$D$7)/31,0)&gt;=(CONFIG!$E35+CONFIG!$F35),INDEX(Commandes!$D16:'Commandes'!$BK16,,COLUMN(AQ$8)-COLUMN($D$8)+1-(CONFIG!$E35+CONFIG!$F35)),0)*(1-CONFIG!$G35))*CONFIG!$D35</f>
        <v>0</v>
      </c>
      <c r="AR16" s="235">
        <f>((CONFIG!$G35*Commandes!AR16)+IF(ROUND((AR$8-CONFIG!$D$7)/31,0)&gt;=(CONFIG!$E35+CONFIG!$F35),INDEX(Commandes!$D16:'Commandes'!$BK16,,COLUMN(AR$8)-COLUMN($D$8)+1-(CONFIG!$E35+CONFIG!$F35)),0)*(1-CONFIG!$G35))*CONFIG!$D35</f>
        <v>0</v>
      </c>
      <c r="AS16" s="235">
        <f>((CONFIG!$G35*Commandes!AS16)+IF(ROUND((AS$8-CONFIG!$D$7)/31,0)&gt;=(CONFIG!$E35+CONFIG!$F35),INDEX(Commandes!$D16:'Commandes'!$BK16,,COLUMN(AS$8)-COLUMN($D$8)+1-(CONFIG!$E35+CONFIG!$F35)),0)*(1-CONFIG!$G35))*CONFIG!$D35</f>
        <v>0</v>
      </c>
      <c r="AT16" s="235">
        <f>((CONFIG!$G35*Commandes!AT16)+IF(ROUND((AT$8-CONFIG!$D$7)/31,0)&gt;=(CONFIG!$E35+CONFIG!$F35),INDEX(Commandes!$D16:'Commandes'!$BK16,,COLUMN(AT$8)-COLUMN($D$8)+1-(CONFIG!$E35+CONFIG!$F35)),0)*(1-CONFIG!$G35))*CONFIG!$D35</f>
        <v>0</v>
      </c>
      <c r="AU16" s="235">
        <f>((CONFIG!$G35*Commandes!AU16)+IF(ROUND((AU$8-CONFIG!$D$7)/31,0)&gt;=(CONFIG!$E35+CONFIG!$F35),INDEX(Commandes!$D16:'Commandes'!$BK16,,COLUMN(AU$8)-COLUMN($D$8)+1-(CONFIG!$E35+CONFIG!$F35)),0)*(1-CONFIG!$G35))*CONFIG!$D35</f>
        <v>0</v>
      </c>
      <c r="AV16" s="235">
        <f>((CONFIG!$G35*Commandes!AV16)+IF(ROUND((AV$8-CONFIG!$D$7)/31,0)&gt;=(CONFIG!$E35+CONFIG!$F35),INDEX(Commandes!$D16:'Commandes'!$BK16,,COLUMN(AV$8)-COLUMN($D$8)+1-(CONFIG!$E35+CONFIG!$F35)),0)*(1-CONFIG!$G35))*CONFIG!$D35</f>
        <v>0</v>
      </c>
      <c r="AW16" s="235">
        <f>((CONFIG!$G35*Commandes!AW16)+IF(ROUND((AW$8-CONFIG!$D$7)/31,0)&gt;=(CONFIG!$E35+CONFIG!$F35),INDEX(Commandes!$D16:'Commandes'!$BK16,,COLUMN(AW$8)-COLUMN($D$8)+1-(CONFIG!$E35+CONFIG!$F35)),0)*(1-CONFIG!$G35))*CONFIG!$D35</f>
        <v>0</v>
      </c>
      <c r="AX16" s="235">
        <f>((CONFIG!$G35*Commandes!AX16)+IF(ROUND((AX$8-CONFIG!$D$7)/31,0)&gt;=(CONFIG!$E35+CONFIG!$F35),INDEX(Commandes!$D16:'Commandes'!$BK16,,COLUMN(AX$8)-COLUMN($D$8)+1-(CONFIG!$E35+CONFIG!$F35)),0)*(1-CONFIG!$G35))*CONFIG!$D35</f>
        <v>0</v>
      </c>
      <c r="AY16" s="235">
        <f>((CONFIG!$G35*Commandes!AY16)+IF(ROUND((AY$8-CONFIG!$D$7)/31,0)&gt;=(CONFIG!$E35+CONFIG!$F35),INDEX(Commandes!$D16:'Commandes'!$BK16,,COLUMN(AY$8)-COLUMN($D$8)+1-(CONFIG!$E35+CONFIG!$F35)),0)*(1-CONFIG!$G35))*CONFIG!$D35</f>
        <v>0</v>
      </c>
      <c r="AZ16" s="235">
        <f>((CONFIG!$G35*Commandes!AZ16)+IF(ROUND((AZ$8-CONFIG!$D$7)/31,0)&gt;=(CONFIG!$E35+CONFIG!$F35),INDEX(Commandes!$D16:'Commandes'!$BK16,,COLUMN(AZ$8)-COLUMN($D$8)+1-(CONFIG!$E35+CONFIG!$F35)),0)*(1-CONFIG!$G35))*CONFIG!$D35</f>
        <v>0</v>
      </c>
      <c r="BA16" s="235">
        <f>((CONFIG!$G35*Commandes!BA16)+IF(ROUND((BA$8-CONFIG!$D$7)/31,0)&gt;=(CONFIG!$E35+CONFIG!$F35),INDEX(Commandes!$D16:'Commandes'!$BK16,,COLUMN(BA$8)-COLUMN($D$8)+1-(CONFIG!$E35+CONFIG!$F35)),0)*(1-CONFIG!$G35))*CONFIG!$D35</f>
        <v>0</v>
      </c>
      <c r="BB16" s="235">
        <f>((CONFIG!$G35*Commandes!BB16)+IF(ROUND((BB$8-CONFIG!$D$7)/31,0)&gt;=(CONFIG!$E35+CONFIG!$F35),INDEX(Commandes!$D16:'Commandes'!$BK16,,COLUMN(BB$8)-COLUMN($D$8)+1-(CONFIG!$E35+CONFIG!$F35)),0)*(1-CONFIG!$G35))*CONFIG!$D35</f>
        <v>0</v>
      </c>
      <c r="BC16" s="235">
        <f>((CONFIG!$G35*Commandes!BC16)+IF(ROUND((BC$8-CONFIG!$D$7)/31,0)&gt;=(CONFIG!$E35+CONFIG!$F35),INDEX(Commandes!$D16:'Commandes'!$BK16,,COLUMN(BC$8)-COLUMN($D$8)+1-(CONFIG!$E35+CONFIG!$F35)),0)*(1-CONFIG!$G35))*CONFIG!$D35</f>
        <v>0</v>
      </c>
      <c r="BD16" s="235">
        <f>((CONFIG!$G35*Commandes!BD16)+IF(ROUND((BD$8-CONFIG!$D$7)/31,0)&gt;=(CONFIG!$E35+CONFIG!$F35),INDEX(Commandes!$D16:'Commandes'!$BK16,,COLUMN(BD$8)-COLUMN($D$8)+1-(CONFIG!$E35+CONFIG!$F35)),0)*(1-CONFIG!$G35))*CONFIG!$D35</f>
        <v>0</v>
      </c>
      <c r="BE16" s="235">
        <f>((CONFIG!$G35*Commandes!BE16)+IF(ROUND((BE$8-CONFIG!$D$7)/31,0)&gt;=(CONFIG!$E35+CONFIG!$F35),INDEX(Commandes!$D16:'Commandes'!$BK16,,COLUMN(BE$8)-COLUMN($D$8)+1-(CONFIG!$E35+CONFIG!$F35)),0)*(1-CONFIG!$G35))*CONFIG!$D35</f>
        <v>0</v>
      </c>
      <c r="BF16" s="235">
        <f>((CONFIG!$G35*Commandes!BF16)+IF(ROUND((BF$8-CONFIG!$D$7)/31,0)&gt;=(CONFIG!$E35+CONFIG!$F35),INDEX(Commandes!$D16:'Commandes'!$BK16,,COLUMN(BF$8)-COLUMN($D$8)+1-(CONFIG!$E35+CONFIG!$F35)),0)*(1-CONFIG!$G35))*CONFIG!$D35</f>
        <v>0</v>
      </c>
      <c r="BG16" s="235">
        <f>((CONFIG!$G35*Commandes!BG16)+IF(ROUND((BG$8-CONFIG!$D$7)/31,0)&gt;=(CONFIG!$E35+CONFIG!$F35),INDEX(Commandes!$D16:'Commandes'!$BK16,,COLUMN(BG$8)-COLUMN($D$8)+1-(CONFIG!$E35+CONFIG!$F35)),0)*(1-CONFIG!$G35))*CONFIG!$D35</f>
        <v>0</v>
      </c>
      <c r="BH16" s="235">
        <f>((CONFIG!$G35*Commandes!BH16)+IF(ROUND((BH$8-CONFIG!$D$7)/31,0)&gt;=(CONFIG!$E35+CONFIG!$F35),INDEX(Commandes!$D16:'Commandes'!$BK16,,COLUMN(BH$8)-COLUMN($D$8)+1-(CONFIG!$E35+CONFIG!$F35)),0)*(1-CONFIG!$G35))*CONFIG!$D35</f>
        <v>0</v>
      </c>
      <c r="BI16" s="235">
        <f>((CONFIG!$G35*Commandes!BI16)+IF(ROUND((BI$8-CONFIG!$D$7)/31,0)&gt;=(CONFIG!$E35+CONFIG!$F35),INDEX(Commandes!$D16:'Commandes'!$BK16,,COLUMN(BI$8)-COLUMN($D$8)+1-(CONFIG!$E35+CONFIG!$F35)),0)*(1-CONFIG!$G35))*CONFIG!$D35</f>
        <v>0</v>
      </c>
      <c r="BJ16" s="235">
        <f>((CONFIG!$G35*Commandes!BJ16)+IF(ROUND((BJ$8-CONFIG!$D$7)/31,0)&gt;=(CONFIG!$E35+CONFIG!$F35),INDEX(Commandes!$D16:'Commandes'!$BK16,,COLUMN(BJ$8)-COLUMN($D$8)+1-(CONFIG!$E35+CONFIG!$F35)),0)*(1-CONFIG!$G35))*CONFIG!$D35</f>
        <v>0</v>
      </c>
      <c r="BK16" s="235">
        <f>((CONFIG!$G35*Commandes!BK16)+IF(ROUND((BK$8-CONFIG!$D$7)/31,0)&gt;=(CONFIG!$E35+CONFIG!$F35),INDEX(Commandes!$D16:'Commandes'!$BK16,,COLUMN(BK$8)-COLUMN($D$8)+1-(CONFIG!$E35+CONFIG!$F35)),0)*(1-CONFIG!$G35))*CONFIG!$D35</f>
        <v>0</v>
      </c>
      <c r="BL16" s="96"/>
    </row>
    <row r="17" spans="2:64">
      <c r="B17" s="90"/>
      <c r="C17" s="149"/>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6"/>
    </row>
    <row r="18" spans="2:64">
      <c r="B18" s="90"/>
      <c r="C18" s="58" t="s">
        <v>19</v>
      </c>
      <c r="D18" s="19">
        <f>SUM(D9:D16)</f>
        <v>0</v>
      </c>
      <c r="E18" s="19">
        <f t="shared" ref="E18:BK18" si="1">SUM(E9:E16)</f>
        <v>0</v>
      </c>
      <c r="F18" s="19">
        <f t="shared" si="1"/>
        <v>0</v>
      </c>
      <c r="G18" s="19">
        <f t="shared" si="1"/>
        <v>0</v>
      </c>
      <c r="H18" s="19">
        <f t="shared" si="1"/>
        <v>0</v>
      </c>
      <c r="I18" s="19">
        <f t="shared" si="1"/>
        <v>0</v>
      </c>
      <c r="J18" s="19">
        <f t="shared" si="1"/>
        <v>0</v>
      </c>
      <c r="K18" s="19">
        <f t="shared" si="1"/>
        <v>0</v>
      </c>
      <c r="L18" s="19">
        <f t="shared" si="1"/>
        <v>0</v>
      </c>
      <c r="M18" s="19">
        <f t="shared" si="1"/>
        <v>0</v>
      </c>
      <c r="N18" s="19">
        <f t="shared" si="1"/>
        <v>0</v>
      </c>
      <c r="O18" s="19">
        <f t="shared" si="1"/>
        <v>0</v>
      </c>
      <c r="P18" s="19">
        <f t="shared" si="1"/>
        <v>0</v>
      </c>
      <c r="Q18" s="19">
        <f t="shared" si="1"/>
        <v>0</v>
      </c>
      <c r="R18" s="19">
        <f t="shared" si="1"/>
        <v>0</v>
      </c>
      <c r="S18" s="19">
        <f t="shared" si="1"/>
        <v>0</v>
      </c>
      <c r="T18" s="19">
        <f t="shared" si="1"/>
        <v>0</v>
      </c>
      <c r="U18" s="19">
        <f t="shared" si="1"/>
        <v>0</v>
      </c>
      <c r="V18" s="19">
        <f t="shared" si="1"/>
        <v>0</v>
      </c>
      <c r="W18" s="19">
        <f t="shared" si="1"/>
        <v>0</v>
      </c>
      <c r="X18" s="19">
        <f t="shared" si="1"/>
        <v>0</v>
      </c>
      <c r="Y18" s="19">
        <f t="shared" si="1"/>
        <v>0</v>
      </c>
      <c r="Z18" s="19">
        <f t="shared" si="1"/>
        <v>0</v>
      </c>
      <c r="AA18" s="19">
        <f t="shared" si="1"/>
        <v>0</v>
      </c>
      <c r="AB18" s="19">
        <f t="shared" si="1"/>
        <v>0</v>
      </c>
      <c r="AC18" s="19">
        <f t="shared" si="1"/>
        <v>0</v>
      </c>
      <c r="AD18" s="19">
        <f t="shared" si="1"/>
        <v>0</v>
      </c>
      <c r="AE18" s="19">
        <f t="shared" si="1"/>
        <v>0</v>
      </c>
      <c r="AF18" s="19">
        <f t="shared" si="1"/>
        <v>0</v>
      </c>
      <c r="AG18" s="19">
        <f t="shared" si="1"/>
        <v>0</v>
      </c>
      <c r="AH18" s="19">
        <f t="shared" si="1"/>
        <v>0</v>
      </c>
      <c r="AI18" s="19">
        <f t="shared" si="1"/>
        <v>0</v>
      </c>
      <c r="AJ18" s="19">
        <f t="shared" si="1"/>
        <v>0</v>
      </c>
      <c r="AK18" s="19">
        <f t="shared" si="1"/>
        <v>0</v>
      </c>
      <c r="AL18" s="19">
        <f t="shared" si="1"/>
        <v>0</v>
      </c>
      <c r="AM18" s="19">
        <f t="shared" si="1"/>
        <v>0</v>
      </c>
      <c r="AN18" s="19">
        <f t="shared" si="1"/>
        <v>0</v>
      </c>
      <c r="AO18" s="19">
        <f t="shared" si="1"/>
        <v>0</v>
      </c>
      <c r="AP18" s="19">
        <f t="shared" si="1"/>
        <v>0</v>
      </c>
      <c r="AQ18" s="19">
        <f t="shared" si="1"/>
        <v>0</v>
      </c>
      <c r="AR18" s="19">
        <f t="shared" si="1"/>
        <v>0</v>
      </c>
      <c r="AS18" s="19">
        <f t="shared" si="1"/>
        <v>0</v>
      </c>
      <c r="AT18" s="19">
        <f t="shared" si="1"/>
        <v>0</v>
      </c>
      <c r="AU18" s="19">
        <f t="shared" si="1"/>
        <v>0</v>
      </c>
      <c r="AV18" s="19">
        <f t="shared" si="1"/>
        <v>0</v>
      </c>
      <c r="AW18" s="19">
        <f t="shared" si="1"/>
        <v>0</v>
      </c>
      <c r="AX18" s="19">
        <f t="shared" si="1"/>
        <v>0</v>
      </c>
      <c r="AY18" s="19">
        <f t="shared" si="1"/>
        <v>0</v>
      </c>
      <c r="AZ18" s="19">
        <f t="shared" si="1"/>
        <v>0</v>
      </c>
      <c r="BA18" s="19">
        <f t="shared" si="1"/>
        <v>0</v>
      </c>
      <c r="BB18" s="19">
        <f t="shared" si="1"/>
        <v>0</v>
      </c>
      <c r="BC18" s="19">
        <f t="shared" si="1"/>
        <v>0</v>
      </c>
      <c r="BD18" s="19">
        <f t="shared" si="1"/>
        <v>0</v>
      </c>
      <c r="BE18" s="19">
        <f t="shared" si="1"/>
        <v>0</v>
      </c>
      <c r="BF18" s="19">
        <f t="shared" si="1"/>
        <v>0</v>
      </c>
      <c r="BG18" s="19">
        <f t="shared" si="1"/>
        <v>0</v>
      </c>
      <c r="BH18" s="19">
        <f t="shared" si="1"/>
        <v>0</v>
      </c>
      <c r="BI18" s="19">
        <f t="shared" si="1"/>
        <v>0</v>
      </c>
      <c r="BJ18" s="19">
        <f t="shared" si="1"/>
        <v>0</v>
      </c>
      <c r="BK18" s="19">
        <f t="shared" si="1"/>
        <v>0</v>
      </c>
      <c r="BL18" s="96"/>
    </row>
    <row r="19" spans="2:64">
      <c r="B19" s="90"/>
      <c r="C19" s="59" t="s">
        <v>38</v>
      </c>
      <c r="D19" s="19">
        <f>D18</f>
        <v>0</v>
      </c>
      <c r="E19" s="19">
        <f t="shared" ref="E19:O19" si="2">D19+E18</f>
        <v>0</v>
      </c>
      <c r="F19" s="19">
        <f t="shared" si="2"/>
        <v>0</v>
      </c>
      <c r="G19" s="19">
        <f t="shared" si="2"/>
        <v>0</v>
      </c>
      <c r="H19" s="19">
        <f t="shared" si="2"/>
        <v>0</v>
      </c>
      <c r="I19" s="19">
        <f t="shared" si="2"/>
        <v>0</v>
      </c>
      <c r="J19" s="19">
        <f t="shared" si="2"/>
        <v>0</v>
      </c>
      <c r="K19" s="19">
        <f t="shared" si="2"/>
        <v>0</v>
      </c>
      <c r="L19" s="19">
        <f t="shared" si="2"/>
        <v>0</v>
      </c>
      <c r="M19" s="19">
        <f t="shared" si="2"/>
        <v>0</v>
      </c>
      <c r="N19" s="19">
        <f t="shared" si="2"/>
        <v>0</v>
      </c>
      <c r="O19" s="20">
        <f t="shared" si="2"/>
        <v>0</v>
      </c>
      <c r="P19" s="19">
        <f>P18</f>
        <v>0</v>
      </c>
      <c r="Q19" s="19">
        <f t="shared" ref="Q19:AA19" si="3">P19+Q18</f>
        <v>0</v>
      </c>
      <c r="R19" s="19">
        <f t="shared" si="3"/>
        <v>0</v>
      </c>
      <c r="S19" s="19">
        <f t="shared" si="3"/>
        <v>0</v>
      </c>
      <c r="T19" s="19">
        <f t="shared" si="3"/>
        <v>0</v>
      </c>
      <c r="U19" s="19">
        <f t="shared" si="3"/>
        <v>0</v>
      </c>
      <c r="V19" s="19">
        <f t="shared" si="3"/>
        <v>0</v>
      </c>
      <c r="W19" s="19">
        <f t="shared" si="3"/>
        <v>0</v>
      </c>
      <c r="X19" s="19">
        <f t="shared" si="3"/>
        <v>0</v>
      </c>
      <c r="Y19" s="19">
        <f t="shared" si="3"/>
        <v>0</v>
      </c>
      <c r="Z19" s="19">
        <f t="shared" si="3"/>
        <v>0</v>
      </c>
      <c r="AA19" s="20">
        <f t="shared" si="3"/>
        <v>0</v>
      </c>
      <c r="AB19" s="19">
        <f>AB18</f>
        <v>0</v>
      </c>
      <c r="AC19" s="19">
        <f t="shared" ref="AC19:AM19" si="4">AB19+AC18</f>
        <v>0</v>
      </c>
      <c r="AD19" s="19">
        <f t="shared" si="4"/>
        <v>0</v>
      </c>
      <c r="AE19" s="19">
        <f t="shared" si="4"/>
        <v>0</v>
      </c>
      <c r="AF19" s="19">
        <f t="shared" si="4"/>
        <v>0</v>
      </c>
      <c r="AG19" s="19">
        <f t="shared" si="4"/>
        <v>0</v>
      </c>
      <c r="AH19" s="19">
        <f t="shared" si="4"/>
        <v>0</v>
      </c>
      <c r="AI19" s="19">
        <f t="shared" si="4"/>
        <v>0</v>
      </c>
      <c r="AJ19" s="19">
        <f t="shared" si="4"/>
        <v>0</v>
      </c>
      <c r="AK19" s="19">
        <f t="shared" si="4"/>
        <v>0</v>
      </c>
      <c r="AL19" s="19">
        <f t="shared" si="4"/>
        <v>0</v>
      </c>
      <c r="AM19" s="20">
        <f t="shared" si="4"/>
        <v>0</v>
      </c>
      <c r="AN19" s="19">
        <f>AN18</f>
        <v>0</v>
      </c>
      <c r="AO19" s="19">
        <f t="shared" ref="AO19:AY19" si="5">AN19+AO18</f>
        <v>0</v>
      </c>
      <c r="AP19" s="19">
        <f t="shared" si="5"/>
        <v>0</v>
      </c>
      <c r="AQ19" s="19">
        <f t="shared" si="5"/>
        <v>0</v>
      </c>
      <c r="AR19" s="19">
        <f t="shared" si="5"/>
        <v>0</v>
      </c>
      <c r="AS19" s="19">
        <f t="shared" si="5"/>
        <v>0</v>
      </c>
      <c r="AT19" s="19">
        <f t="shared" si="5"/>
        <v>0</v>
      </c>
      <c r="AU19" s="19">
        <f t="shared" si="5"/>
        <v>0</v>
      </c>
      <c r="AV19" s="19">
        <f t="shared" si="5"/>
        <v>0</v>
      </c>
      <c r="AW19" s="19">
        <f t="shared" si="5"/>
        <v>0</v>
      </c>
      <c r="AX19" s="19">
        <f t="shared" si="5"/>
        <v>0</v>
      </c>
      <c r="AY19" s="20">
        <f t="shared" si="5"/>
        <v>0</v>
      </c>
      <c r="AZ19" s="19">
        <f>AZ18</f>
        <v>0</v>
      </c>
      <c r="BA19" s="19">
        <f t="shared" ref="BA19:BK19" si="6">AZ19+BA18</f>
        <v>0</v>
      </c>
      <c r="BB19" s="19">
        <f t="shared" si="6"/>
        <v>0</v>
      </c>
      <c r="BC19" s="19">
        <f t="shared" si="6"/>
        <v>0</v>
      </c>
      <c r="BD19" s="19">
        <f t="shared" si="6"/>
        <v>0</v>
      </c>
      <c r="BE19" s="19">
        <f t="shared" si="6"/>
        <v>0</v>
      </c>
      <c r="BF19" s="19">
        <f t="shared" si="6"/>
        <v>0</v>
      </c>
      <c r="BG19" s="19">
        <f t="shared" si="6"/>
        <v>0</v>
      </c>
      <c r="BH19" s="19">
        <f t="shared" si="6"/>
        <v>0</v>
      </c>
      <c r="BI19" s="19">
        <f t="shared" si="6"/>
        <v>0</v>
      </c>
      <c r="BJ19" s="19">
        <f t="shared" si="6"/>
        <v>0</v>
      </c>
      <c r="BK19" s="20">
        <f t="shared" si="6"/>
        <v>0</v>
      </c>
      <c r="BL19" s="96"/>
    </row>
    <row r="20" spans="2:64">
      <c r="B20" s="90"/>
      <c r="C20" s="149"/>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6"/>
    </row>
    <row r="21" spans="2:64">
      <c r="B21" s="90"/>
      <c r="C21" s="139"/>
      <c r="D21" s="330" t="s">
        <v>16</v>
      </c>
      <c r="E21" s="330"/>
      <c r="F21" s="330"/>
      <c r="G21" s="330"/>
      <c r="H21" s="330"/>
      <c r="I21" s="330"/>
      <c r="J21" s="330"/>
      <c r="K21" s="330"/>
      <c r="L21" s="330"/>
      <c r="M21" s="330"/>
      <c r="N21" s="330"/>
      <c r="O21" s="330"/>
      <c r="P21" s="330" t="s">
        <v>17</v>
      </c>
      <c r="Q21" s="330"/>
      <c r="R21" s="330"/>
      <c r="S21" s="330"/>
      <c r="T21" s="330"/>
      <c r="U21" s="330"/>
      <c r="V21" s="330"/>
      <c r="W21" s="330"/>
      <c r="X21" s="330"/>
      <c r="Y21" s="330"/>
      <c r="Z21" s="330"/>
      <c r="AA21" s="330"/>
      <c r="AB21" s="330" t="s">
        <v>18</v>
      </c>
      <c r="AC21" s="330"/>
      <c r="AD21" s="330"/>
      <c r="AE21" s="330"/>
      <c r="AF21" s="330"/>
      <c r="AG21" s="330"/>
      <c r="AH21" s="330"/>
      <c r="AI21" s="330"/>
      <c r="AJ21" s="330"/>
      <c r="AK21" s="330"/>
      <c r="AL21" s="330"/>
      <c r="AM21" s="330"/>
      <c r="AN21" s="24"/>
      <c r="AO21" s="331" t="s">
        <v>25</v>
      </c>
      <c r="AP21" s="331"/>
      <c r="AQ21" s="331"/>
      <c r="AR21" s="331"/>
      <c r="AS21" s="331"/>
      <c r="AT21" s="331"/>
      <c r="AU21" s="331"/>
      <c r="AV21" s="331"/>
      <c r="AW21" s="331"/>
      <c r="AX21" s="331"/>
      <c r="AY21" s="332"/>
      <c r="AZ21" s="330" t="s">
        <v>26</v>
      </c>
      <c r="BA21" s="330"/>
      <c r="BB21" s="330"/>
      <c r="BC21" s="330"/>
      <c r="BD21" s="330"/>
      <c r="BE21" s="330"/>
      <c r="BF21" s="330"/>
      <c r="BG21" s="330"/>
      <c r="BH21" s="330"/>
      <c r="BI21" s="330"/>
      <c r="BJ21" s="330"/>
      <c r="BK21" s="330"/>
      <c r="BL21" s="96"/>
    </row>
    <row r="22" spans="2:64">
      <c r="B22" s="90"/>
      <c r="C22" s="58" t="s">
        <v>39</v>
      </c>
      <c r="D22" s="17">
        <f>CONFIG!$D$7</f>
        <v>41640</v>
      </c>
      <c r="E22" s="17">
        <f>DATE(YEAR(D22),MONTH(D22)+1,DAY(D22))</f>
        <v>41671</v>
      </c>
      <c r="F22" s="17">
        <f t="shared" ref="F22:BK22" si="7">DATE(YEAR(E22),MONTH(E22)+1,DAY(E22))</f>
        <v>41699</v>
      </c>
      <c r="G22" s="17">
        <f t="shared" si="7"/>
        <v>41730</v>
      </c>
      <c r="H22" s="17">
        <f t="shared" si="7"/>
        <v>41760</v>
      </c>
      <c r="I22" s="17">
        <f t="shared" si="7"/>
        <v>41791</v>
      </c>
      <c r="J22" s="17">
        <f t="shared" si="7"/>
        <v>41821</v>
      </c>
      <c r="K22" s="17">
        <f t="shared" si="7"/>
        <v>41852</v>
      </c>
      <c r="L22" s="17">
        <f t="shared" si="7"/>
        <v>41883</v>
      </c>
      <c r="M22" s="17">
        <f t="shared" si="7"/>
        <v>41913</v>
      </c>
      <c r="N22" s="17">
        <f t="shared" si="7"/>
        <v>41944</v>
      </c>
      <c r="O22" s="17">
        <f t="shared" si="7"/>
        <v>41974</v>
      </c>
      <c r="P22" s="17">
        <f t="shared" si="7"/>
        <v>42005</v>
      </c>
      <c r="Q22" s="17">
        <f t="shared" si="7"/>
        <v>42036</v>
      </c>
      <c r="R22" s="17">
        <f t="shared" si="7"/>
        <v>42064</v>
      </c>
      <c r="S22" s="17">
        <f t="shared" si="7"/>
        <v>42095</v>
      </c>
      <c r="T22" s="17">
        <f t="shared" si="7"/>
        <v>42125</v>
      </c>
      <c r="U22" s="17">
        <f t="shared" si="7"/>
        <v>42156</v>
      </c>
      <c r="V22" s="17">
        <f t="shared" si="7"/>
        <v>42186</v>
      </c>
      <c r="W22" s="17">
        <f t="shared" si="7"/>
        <v>42217</v>
      </c>
      <c r="X22" s="17">
        <f t="shared" si="7"/>
        <v>42248</v>
      </c>
      <c r="Y22" s="17">
        <f t="shared" si="7"/>
        <v>42278</v>
      </c>
      <c r="Z22" s="17">
        <f t="shared" si="7"/>
        <v>42309</v>
      </c>
      <c r="AA22" s="17">
        <f t="shared" si="7"/>
        <v>42339</v>
      </c>
      <c r="AB22" s="17">
        <f t="shared" si="7"/>
        <v>42370</v>
      </c>
      <c r="AC22" s="17">
        <f t="shared" si="7"/>
        <v>42401</v>
      </c>
      <c r="AD22" s="17">
        <f t="shared" si="7"/>
        <v>42430</v>
      </c>
      <c r="AE22" s="17">
        <f t="shared" si="7"/>
        <v>42461</v>
      </c>
      <c r="AF22" s="17">
        <f t="shared" si="7"/>
        <v>42491</v>
      </c>
      <c r="AG22" s="17">
        <f t="shared" si="7"/>
        <v>42522</v>
      </c>
      <c r="AH22" s="17">
        <f t="shared" si="7"/>
        <v>42552</v>
      </c>
      <c r="AI22" s="17">
        <f t="shared" si="7"/>
        <v>42583</v>
      </c>
      <c r="AJ22" s="17">
        <f t="shared" si="7"/>
        <v>42614</v>
      </c>
      <c r="AK22" s="17">
        <f t="shared" si="7"/>
        <v>42644</v>
      </c>
      <c r="AL22" s="17">
        <f t="shared" si="7"/>
        <v>42675</v>
      </c>
      <c r="AM22" s="17">
        <f t="shared" si="7"/>
        <v>42705</v>
      </c>
      <c r="AN22" s="17">
        <f t="shared" si="7"/>
        <v>42736</v>
      </c>
      <c r="AO22" s="17">
        <f t="shared" si="7"/>
        <v>42767</v>
      </c>
      <c r="AP22" s="17">
        <f t="shared" si="7"/>
        <v>42795</v>
      </c>
      <c r="AQ22" s="17">
        <f t="shared" si="7"/>
        <v>42826</v>
      </c>
      <c r="AR22" s="17">
        <f t="shared" si="7"/>
        <v>42856</v>
      </c>
      <c r="AS22" s="17">
        <f t="shared" si="7"/>
        <v>42887</v>
      </c>
      <c r="AT22" s="17">
        <f t="shared" si="7"/>
        <v>42917</v>
      </c>
      <c r="AU22" s="17">
        <f t="shared" si="7"/>
        <v>42948</v>
      </c>
      <c r="AV22" s="17">
        <f t="shared" si="7"/>
        <v>42979</v>
      </c>
      <c r="AW22" s="17">
        <f t="shared" si="7"/>
        <v>43009</v>
      </c>
      <c r="AX22" s="17">
        <f t="shared" si="7"/>
        <v>43040</v>
      </c>
      <c r="AY22" s="17">
        <f t="shared" si="7"/>
        <v>43070</v>
      </c>
      <c r="AZ22" s="17">
        <f t="shared" si="7"/>
        <v>43101</v>
      </c>
      <c r="BA22" s="17">
        <f t="shared" si="7"/>
        <v>43132</v>
      </c>
      <c r="BB22" s="17">
        <f t="shared" si="7"/>
        <v>43160</v>
      </c>
      <c r="BC22" s="17">
        <f t="shared" si="7"/>
        <v>43191</v>
      </c>
      <c r="BD22" s="17">
        <f t="shared" si="7"/>
        <v>43221</v>
      </c>
      <c r="BE22" s="17">
        <f t="shared" si="7"/>
        <v>43252</v>
      </c>
      <c r="BF22" s="17">
        <f t="shared" si="7"/>
        <v>43282</v>
      </c>
      <c r="BG22" s="17">
        <f t="shared" si="7"/>
        <v>43313</v>
      </c>
      <c r="BH22" s="17">
        <f t="shared" si="7"/>
        <v>43344</v>
      </c>
      <c r="BI22" s="17">
        <f t="shared" si="7"/>
        <v>43374</v>
      </c>
      <c r="BJ22" s="17">
        <f t="shared" si="7"/>
        <v>43405</v>
      </c>
      <c r="BK22" s="17">
        <f t="shared" si="7"/>
        <v>43435</v>
      </c>
      <c r="BL22" s="96"/>
    </row>
    <row r="23" spans="2:64">
      <c r="B23" s="90"/>
      <c r="C23" s="224" t="str">
        <f>CONFIG!$C$14</f>
        <v>Activité de revenu 1</v>
      </c>
      <c r="D23" s="235">
        <f>CONFIG!$D28*Commandes!D9</f>
        <v>0</v>
      </c>
      <c r="E23" s="235">
        <f>CONFIG!$D28*Commandes!E9</f>
        <v>0</v>
      </c>
      <c r="F23" s="235">
        <f>CONFIG!$D28*Commandes!F9</f>
        <v>0</v>
      </c>
      <c r="G23" s="235">
        <f>CONFIG!$D28*Commandes!G9</f>
        <v>0</v>
      </c>
      <c r="H23" s="235">
        <f>CONFIG!$D28*Commandes!H9</f>
        <v>0</v>
      </c>
      <c r="I23" s="235">
        <f>CONFIG!$D28*Commandes!I9</f>
        <v>0</v>
      </c>
      <c r="J23" s="235">
        <f>CONFIG!$D28*Commandes!J9</f>
        <v>0</v>
      </c>
      <c r="K23" s="235">
        <f>CONFIG!$D28*Commandes!K9</f>
        <v>0</v>
      </c>
      <c r="L23" s="235">
        <f>CONFIG!$D28*Commandes!L9</f>
        <v>0</v>
      </c>
      <c r="M23" s="235">
        <f>CONFIG!$D28*Commandes!M9</f>
        <v>0</v>
      </c>
      <c r="N23" s="235">
        <f>CONFIG!$D28*Commandes!N9</f>
        <v>0</v>
      </c>
      <c r="O23" s="235">
        <f>CONFIG!$D28*Commandes!O9</f>
        <v>0</v>
      </c>
      <c r="P23" s="235">
        <f>CONFIG!$D28*Commandes!P9</f>
        <v>0</v>
      </c>
      <c r="Q23" s="235">
        <f>CONFIG!$D28*Commandes!Q9</f>
        <v>0</v>
      </c>
      <c r="R23" s="235">
        <f>CONFIG!$D28*Commandes!R9</f>
        <v>0</v>
      </c>
      <c r="S23" s="235">
        <f>CONFIG!$D28*Commandes!S9</f>
        <v>0</v>
      </c>
      <c r="T23" s="235">
        <f>CONFIG!$D28*Commandes!T9</f>
        <v>0</v>
      </c>
      <c r="U23" s="235">
        <f>CONFIG!$D28*Commandes!U9</f>
        <v>0</v>
      </c>
      <c r="V23" s="235">
        <f>CONFIG!$D28*Commandes!V9</f>
        <v>0</v>
      </c>
      <c r="W23" s="235">
        <f>CONFIG!$D28*Commandes!W9</f>
        <v>0</v>
      </c>
      <c r="X23" s="235">
        <f>CONFIG!$D28*Commandes!X9</f>
        <v>0</v>
      </c>
      <c r="Y23" s="235">
        <f>CONFIG!$D28*Commandes!Y9</f>
        <v>0</v>
      </c>
      <c r="Z23" s="235">
        <f>CONFIG!$D28*Commandes!Z9</f>
        <v>0</v>
      </c>
      <c r="AA23" s="235">
        <f>CONFIG!$D28*Commandes!AA9</f>
        <v>0</v>
      </c>
      <c r="AB23" s="235">
        <f>CONFIG!$D28*Commandes!AB9</f>
        <v>0</v>
      </c>
      <c r="AC23" s="235">
        <f>CONFIG!$D28*Commandes!AC9</f>
        <v>0</v>
      </c>
      <c r="AD23" s="235">
        <f>CONFIG!$D28*Commandes!AD9</f>
        <v>0</v>
      </c>
      <c r="AE23" s="235">
        <f>CONFIG!$D28*Commandes!AE9</f>
        <v>0</v>
      </c>
      <c r="AF23" s="235">
        <f>CONFIG!$D28*Commandes!AF9</f>
        <v>0</v>
      </c>
      <c r="AG23" s="235">
        <f>CONFIG!$D28*Commandes!AG9</f>
        <v>0</v>
      </c>
      <c r="AH23" s="235">
        <f>CONFIG!$D28*Commandes!AH9</f>
        <v>0</v>
      </c>
      <c r="AI23" s="235">
        <f>CONFIG!$D28*Commandes!AI9</f>
        <v>0</v>
      </c>
      <c r="AJ23" s="235">
        <f>CONFIG!$D28*Commandes!AJ9</f>
        <v>0</v>
      </c>
      <c r="AK23" s="235">
        <f>CONFIG!$D28*Commandes!AK9</f>
        <v>0</v>
      </c>
      <c r="AL23" s="235">
        <f>CONFIG!$D28*Commandes!AL9</f>
        <v>0</v>
      </c>
      <c r="AM23" s="235">
        <f>CONFIG!$D28*Commandes!AM9</f>
        <v>0</v>
      </c>
      <c r="AN23" s="235">
        <f>CONFIG!$D28*Commandes!AN9</f>
        <v>0</v>
      </c>
      <c r="AO23" s="235">
        <f>CONFIG!$D28*Commandes!AO9</f>
        <v>0</v>
      </c>
      <c r="AP23" s="235">
        <f>CONFIG!$D28*Commandes!AP9</f>
        <v>0</v>
      </c>
      <c r="AQ23" s="235">
        <f>CONFIG!$D28*Commandes!AQ9</f>
        <v>0</v>
      </c>
      <c r="AR23" s="235">
        <f>CONFIG!$D28*Commandes!AR9</f>
        <v>0</v>
      </c>
      <c r="AS23" s="235">
        <f>CONFIG!$D28*Commandes!AS9</f>
        <v>0</v>
      </c>
      <c r="AT23" s="235">
        <f>CONFIG!$D28*Commandes!AT9</f>
        <v>0</v>
      </c>
      <c r="AU23" s="235">
        <f>CONFIG!$D28*Commandes!AU9</f>
        <v>0</v>
      </c>
      <c r="AV23" s="235">
        <f>CONFIG!$D28*Commandes!AV9</f>
        <v>0</v>
      </c>
      <c r="AW23" s="235">
        <f>CONFIG!$D28*Commandes!AW9</f>
        <v>0</v>
      </c>
      <c r="AX23" s="235">
        <f>CONFIG!$D28*Commandes!AX9</f>
        <v>0</v>
      </c>
      <c r="AY23" s="235">
        <f>CONFIG!$D28*Commandes!AY9</f>
        <v>0</v>
      </c>
      <c r="AZ23" s="235">
        <f>CONFIG!$D28*Commandes!AZ9</f>
        <v>0</v>
      </c>
      <c r="BA23" s="235">
        <f>CONFIG!$D28*Commandes!BA9</f>
        <v>0</v>
      </c>
      <c r="BB23" s="235">
        <f>CONFIG!$D28*Commandes!BB9</f>
        <v>0</v>
      </c>
      <c r="BC23" s="235">
        <f>CONFIG!$D28*Commandes!BC9</f>
        <v>0</v>
      </c>
      <c r="BD23" s="235">
        <f>CONFIG!$D28*Commandes!BD9</f>
        <v>0</v>
      </c>
      <c r="BE23" s="235">
        <f>CONFIG!$D28*Commandes!BE9</f>
        <v>0</v>
      </c>
      <c r="BF23" s="235">
        <f>CONFIG!$D28*Commandes!BF9</f>
        <v>0</v>
      </c>
      <c r="BG23" s="235">
        <f>CONFIG!$D28*Commandes!BG9</f>
        <v>0</v>
      </c>
      <c r="BH23" s="235">
        <f>CONFIG!$D28*Commandes!BH9</f>
        <v>0</v>
      </c>
      <c r="BI23" s="235">
        <f>CONFIG!$D28*Commandes!BI9</f>
        <v>0</v>
      </c>
      <c r="BJ23" s="235">
        <f>CONFIG!$D28*Commandes!BJ9</f>
        <v>0</v>
      </c>
      <c r="BK23" s="235">
        <f>CONFIG!$D28*Commandes!BK9</f>
        <v>0</v>
      </c>
      <c r="BL23" s="96"/>
    </row>
    <row r="24" spans="2:64">
      <c r="B24" s="90"/>
      <c r="C24" s="224" t="str">
        <f>CONFIG!$C$15</f>
        <v>Activité de revenu 2</v>
      </c>
      <c r="D24" s="235">
        <f>CONFIG!$D29*Commandes!D10</f>
        <v>0</v>
      </c>
      <c r="E24" s="235">
        <f>CONFIG!$D29*Commandes!E10</f>
        <v>0</v>
      </c>
      <c r="F24" s="235">
        <f>CONFIG!$D29*Commandes!F10</f>
        <v>0</v>
      </c>
      <c r="G24" s="235">
        <f>CONFIG!$D29*Commandes!G10</f>
        <v>0</v>
      </c>
      <c r="H24" s="235">
        <f>CONFIG!$D29*Commandes!H10</f>
        <v>0</v>
      </c>
      <c r="I24" s="235">
        <f>CONFIG!$D29*Commandes!I10</f>
        <v>0</v>
      </c>
      <c r="J24" s="235">
        <f>CONFIG!$D29*Commandes!J10</f>
        <v>0</v>
      </c>
      <c r="K24" s="235">
        <f>CONFIG!$D29*Commandes!K10</f>
        <v>0</v>
      </c>
      <c r="L24" s="235">
        <f>CONFIG!$D29*Commandes!L10</f>
        <v>0</v>
      </c>
      <c r="M24" s="235">
        <f>CONFIG!$D29*Commandes!M10</f>
        <v>0</v>
      </c>
      <c r="N24" s="235">
        <f>CONFIG!$D29*Commandes!N10</f>
        <v>0</v>
      </c>
      <c r="O24" s="235">
        <f>CONFIG!$D29*Commandes!O10</f>
        <v>0</v>
      </c>
      <c r="P24" s="235">
        <f>CONFIG!$D29*Commandes!P10</f>
        <v>0</v>
      </c>
      <c r="Q24" s="235">
        <f>CONFIG!$D29*Commandes!Q10</f>
        <v>0</v>
      </c>
      <c r="R24" s="235">
        <f>CONFIG!$D29*Commandes!R10</f>
        <v>0</v>
      </c>
      <c r="S24" s="235">
        <f>CONFIG!$D29*Commandes!S10</f>
        <v>0</v>
      </c>
      <c r="T24" s="235">
        <f>CONFIG!$D29*Commandes!T10</f>
        <v>0</v>
      </c>
      <c r="U24" s="235">
        <f>CONFIG!$D29*Commandes!U10</f>
        <v>0</v>
      </c>
      <c r="V24" s="235">
        <f>CONFIG!$D29*Commandes!V10</f>
        <v>0</v>
      </c>
      <c r="W24" s="235">
        <f>CONFIG!$D29*Commandes!W10</f>
        <v>0</v>
      </c>
      <c r="X24" s="235">
        <f>CONFIG!$D29*Commandes!X10</f>
        <v>0</v>
      </c>
      <c r="Y24" s="235">
        <f>CONFIG!$D29*Commandes!Y10</f>
        <v>0</v>
      </c>
      <c r="Z24" s="235">
        <f>CONFIG!$D29*Commandes!Z10</f>
        <v>0</v>
      </c>
      <c r="AA24" s="235">
        <f>CONFIG!$D29*Commandes!AA10</f>
        <v>0</v>
      </c>
      <c r="AB24" s="235">
        <f>CONFIG!$D29*Commandes!AB10</f>
        <v>0</v>
      </c>
      <c r="AC24" s="235">
        <f>CONFIG!$D29*Commandes!AC10</f>
        <v>0</v>
      </c>
      <c r="AD24" s="235">
        <f>CONFIG!$D29*Commandes!AD10</f>
        <v>0</v>
      </c>
      <c r="AE24" s="235">
        <f>CONFIG!$D29*Commandes!AE10</f>
        <v>0</v>
      </c>
      <c r="AF24" s="235">
        <f>CONFIG!$D29*Commandes!AF10</f>
        <v>0</v>
      </c>
      <c r="AG24" s="235">
        <f>CONFIG!$D29*Commandes!AG10</f>
        <v>0</v>
      </c>
      <c r="AH24" s="235">
        <f>CONFIG!$D29*Commandes!AH10</f>
        <v>0</v>
      </c>
      <c r="AI24" s="235">
        <f>CONFIG!$D29*Commandes!AI10</f>
        <v>0</v>
      </c>
      <c r="AJ24" s="235">
        <f>CONFIG!$D29*Commandes!AJ10</f>
        <v>0</v>
      </c>
      <c r="AK24" s="235">
        <f>CONFIG!$D29*Commandes!AK10</f>
        <v>0</v>
      </c>
      <c r="AL24" s="235">
        <f>CONFIG!$D29*Commandes!AL10</f>
        <v>0</v>
      </c>
      <c r="AM24" s="235">
        <f>CONFIG!$D29*Commandes!AM10</f>
        <v>0</v>
      </c>
      <c r="AN24" s="235">
        <f>CONFIG!$D29*Commandes!AN10</f>
        <v>0</v>
      </c>
      <c r="AO24" s="235">
        <f>CONFIG!$D29*Commandes!AO10</f>
        <v>0</v>
      </c>
      <c r="AP24" s="235">
        <f>CONFIG!$D29*Commandes!AP10</f>
        <v>0</v>
      </c>
      <c r="AQ24" s="235">
        <f>CONFIG!$D29*Commandes!AQ10</f>
        <v>0</v>
      </c>
      <c r="AR24" s="235">
        <f>CONFIG!$D29*Commandes!AR10</f>
        <v>0</v>
      </c>
      <c r="AS24" s="235">
        <f>CONFIG!$D29*Commandes!AS10</f>
        <v>0</v>
      </c>
      <c r="AT24" s="235">
        <f>CONFIG!$D29*Commandes!AT10</f>
        <v>0</v>
      </c>
      <c r="AU24" s="235">
        <f>CONFIG!$D29*Commandes!AU10</f>
        <v>0</v>
      </c>
      <c r="AV24" s="235">
        <f>CONFIG!$D29*Commandes!AV10</f>
        <v>0</v>
      </c>
      <c r="AW24" s="235">
        <f>CONFIG!$D29*Commandes!AW10</f>
        <v>0</v>
      </c>
      <c r="AX24" s="235">
        <f>CONFIG!$D29*Commandes!AX10</f>
        <v>0</v>
      </c>
      <c r="AY24" s="235">
        <f>CONFIG!$D29*Commandes!AY10</f>
        <v>0</v>
      </c>
      <c r="AZ24" s="235">
        <f>CONFIG!$D29*Commandes!AZ10</f>
        <v>0</v>
      </c>
      <c r="BA24" s="235">
        <f>CONFIG!$D29*Commandes!BA10</f>
        <v>0</v>
      </c>
      <c r="BB24" s="235">
        <f>CONFIG!$D29*Commandes!BB10</f>
        <v>0</v>
      </c>
      <c r="BC24" s="235">
        <f>CONFIG!$D29*Commandes!BC10</f>
        <v>0</v>
      </c>
      <c r="BD24" s="235">
        <f>CONFIG!$D29*Commandes!BD10</f>
        <v>0</v>
      </c>
      <c r="BE24" s="235">
        <f>CONFIG!$D29*Commandes!BE10</f>
        <v>0</v>
      </c>
      <c r="BF24" s="235">
        <f>CONFIG!$D29*Commandes!BF10</f>
        <v>0</v>
      </c>
      <c r="BG24" s="235">
        <f>CONFIG!$D29*Commandes!BG10</f>
        <v>0</v>
      </c>
      <c r="BH24" s="235">
        <f>CONFIG!$D29*Commandes!BH10</f>
        <v>0</v>
      </c>
      <c r="BI24" s="235">
        <f>CONFIG!$D29*Commandes!BI10</f>
        <v>0</v>
      </c>
      <c r="BJ24" s="235">
        <f>CONFIG!$D29*Commandes!BJ10</f>
        <v>0</v>
      </c>
      <c r="BK24" s="235">
        <f>CONFIG!$D29*Commandes!BK10</f>
        <v>0</v>
      </c>
      <c r="BL24" s="96"/>
    </row>
    <row r="25" spans="2:64">
      <c r="B25" s="90"/>
      <c r="C25" s="224" t="str">
        <f>CONFIG!$C$16</f>
        <v>ETC …</v>
      </c>
      <c r="D25" s="235">
        <f>CONFIG!$D30*Commandes!D11</f>
        <v>0</v>
      </c>
      <c r="E25" s="235">
        <f>CONFIG!$D30*Commandes!E11</f>
        <v>0</v>
      </c>
      <c r="F25" s="235">
        <f>CONFIG!$D30*Commandes!F11</f>
        <v>0</v>
      </c>
      <c r="G25" s="235">
        <f>CONFIG!$D30*Commandes!G11</f>
        <v>0</v>
      </c>
      <c r="H25" s="235">
        <f>CONFIG!$D30*Commandes!H11</f>
        <v>0</v>
      </c>
      <c r="I25" s="235">
        <f>CONFIG!$D30*Commandes!I11</f>
        <v>0</v>
      </c>
      <c r="J25" s="235">
        <f>CONFIG!$D30*Commandes!J11</f>
        <v>0</v>
      </c>
      <c r="K25" s="235">
        <f>CONFIG!$D30*Commandes!K11</f>
        <v>0</v>
      </c>
      <c r="L25" s="235">
        <f>CONFIG!$D30*Commandes!L11</f>
        <v>0</v>
      </c>
      <c r="M25" s="235">
        <f>CONFIG!$D30*Commandes!M11</f>
        <v>0</v>
      </c>
      <c r="N25" s="235">
        <f>CONFIG!$D30*Commandes!N11</f>
        <v>0</v>
      </c>
      <c r="O25" s="235">
        <f>CONFIG!$D30*Commandes!O11</f>
        <v>0</v>
      </c>
      <c r="P25" s="235">
        <f>CONFIG!$D30*Commandes!P11</f>
        <v>0</v>
      </c>
      <c r="Q25" s="235">
        <f>CONFIG!$D30*Commandes!Q11</f>
        <v>0</v>
      </c>
      <c r="R25" s="235">
        <f>CONFIG!$D30*Commandes!R11</f>
        <v>0</v>
      </c>
      <c r="S25" s="235">
        <f>CONFIG!$D30*Commandes!S11</f>
        <v>0</v>
      </c>
      <c r="T25" s="235">
        <f>CONFIG!$D30*Commandes!T11</f>
        <v>0</v>
      </c>
      <c r="U25" s="235">
        <f>CONFIG!$D30*Commandes!U11</f>
        <v>0</v>
      </c>
      <c r="V25" s="235">
        <f>CONFIG!$D30*Commandes!V11</f>
        <v>0</v>
      </c>
      <c r="W25" s="235">
        <f>CONFIG!$D30*Commandes!W11</f>
        <v>0</v>
      </c>
      <c r="X25" s="235">
        <f>CONFIG!$D30*Commandes!X11</f>
        <v>0</v>
      </c>
      <c r="Y25" s="235">
        <f>CONFIG!$D30*Commandes!Y11</f>
        <v>0</v>
      </c>
      <c r="Z25" s="235">
        <f>CONFIG!$D30*Commandes!Z11</f>
        <v>0</v>
      </c>
      <c r="AA25" s="235">
        <f>CONFIG!$D30*Commandes!AA11</f>
        <v>0</v>
      </c>
      <c r="AB25" s="235">
        <f>CONFIG!$D30*Commandes!AB11</f>
        <v>0</v>
      </c>
      <c r="AC25" s="235">
        <f>CONFIG!$D30*Commandes!AC11</f>
        <v>0</v>
      </c>
      <c r="AD25" s="235">
        <f>CONFIG!$D30*Commandes!AD11</f>
        <v>0</v>
      </c>
      <c r="AE25" s="235">
        <f>CONFIG!$D30*Commandes!AE11</f>
        <v>0</v>
      </c>
      <c r="AF25" s="235">
        <f>CONFIG!$D30*Commandes!AF11</f>
        <v>0</v>
      </c>
      <c r="AG25" s="235">
        <f>CONFIG!$D30*Commandes!AG11</f>
        <v>0</v>
      </c>
      <c r="AH25" s="235">
        <f>CONFIG!$D30*Commandes!AH11</f>
        <v>0</v>
      </c>
      <c r="AI25" s="235">
        <f>CONFIG!$D30*Commandes!AI11</f>
        <v>0</v>
      </c>
      <c r="AJ25" s="235">
        <f>CONFIG!$D30*Commandes!AJ11</f>
        <v>0</v>
      </c>
      <c r="AK25" s="235">
        <f>CONFIG!$D30*Commandes!AK11</f>
        <v>0</v>
      </c>
      <c r="AL25" s="235">
        <f>CONFIG!$D30*Commandes!AL11</f>
        <v>0</v>
      </c>
      <c r="AM25" s="235">
        <f>CONFIG!$D30*Commandes!AM11</f>
        <v>0</v>
      </c>
      <c r="AN25" s="235">
        <f>CONFIG!$D30*Commandes!AN11</f>
        <v>0</v>
      </c>
      <c r="AO25" s="235">
        <f>CONFIG!$D30*Commandes!AO11</f>
        <v>0</v>
      </c>
      <c r="AP25" s="235">
        <f>CONFIG!$D30*Commandes!AP11</f>
        <v>0</v>
      </c>
      <c r="AQ25" s="235">
        <f>CONFIG!$D30*Commandes!AQ11</f>
        <v>0</v>
      </c>
      <c r="AR25" s="235">
        <f>CONFIG!$D30*Commandes!AR11</f>
        <v>0</v>
      </c>
      <c r="AS25" s="235">
        <f>CONFIG!$D30*Commandes!AS11</f>
        <v>0</v>
      </c>
      <c r="AT25" s="235">
        <f>CONFIG!$D30*Commandes!AT11</f>
        <v>0</v>
      </c>
      <c r="AU25" s="235">
        <f>CONFIG!$D30*Commandes!AU11</f>
        <v>0</v>
      </c>
      <c r="AV25" s="235">
        <f>CONFIG!$D30*Commandes!AV11</f>
        <v>0</v>
      </c>
      <c r="AW25" s="235">
        <f>CONFIG!$D30*Commandes!AW11</f>
        <v>0</v>
      </c>
      <c r="AX25" s="235">
        <f>CONFIG!$D30*Commandes!AX11</f>
        <v>0</v>
      </c>
      <c r="AY25" s="235">
        <f>CONFIG!$D30*Commandes!AY11</f>
        <v>0</v>
      </c>
      <c r="AZ25" s="235">
        <f>CONFIG!$D30*Commandes!AZ11</f>
        <v>0</v>
      </c>
      <c r="BA25" s="235">
        <f>CONFIG!$D30*Commandes!BA11</f>
        <v>0</v>
      </c>
      <c r="BB25" s="235">
        <f>CONFIG!$D30*Commandes!BB11</f>
        <v>0</v>
      </c>
      <c r="BC25" s="235">
        <f>CONFIG!$D30*Commandes!BC11</f>
        <v>0</v>
      </c>
      <c r="BD25" s="235">
        <f>CONFIG!$D30*Commandes!BD11</f>
        <v>0</v>
      </c>
      <c r="BE25" s="235">
        <f>CONFIG!$D30*Commandes!BE11</f>
        <v>0</v>
      </c>
      <c r="BF25" s="235">
        <f>CONFIG!$D30*Commandes!BF11</f>
        <v>0</v>
      </c>
      <c r="BG25" s="235">
        <f>CONFIG!$D30*Commandes!BG11</f>
        <v>0</v>
      </c>
      <c r="BH25" s="235">
        <f>CONFIG!$D30*Commandes!BH11</f>
        <v>0</v>
      </c>
      <c r="BI25" s="235">
        <f>CONFIG!$D30*Commandes!BI11</f>
        <v>0</v>
      </c>
      <c r="BJ25" s="235">
        <f>CONFIG!$D30*Commandes!BJ11</f>
        <v>0</v>
      </c>
      <c r="BK25" s="235">
        <f>CONFIG!$D30*Commandes!BK11</f>
        <v>0</v>
      </c>
      <c r="BL25" s="96"/>
    </row>
    <row r="26" spans="2:64">
      <c r="B26" s="90"/>
      <c r="C26" s="224">
        <f>CONFIG!$C$17</f>
        <v>0</v>
      </c>
      <c r="D26" s="235">
        <f>CONFIG!$D31*Commandes!D12</f>
        <v>0</v>
      </c>
      <c r="E26" s="235">
        <f>CONFIG!$D31*Commandes!E12</f>
        <v>0</v>
      </c>
      <c r="F26" s="235">
        <f>CONFIG!$D31*Commandes!F12</f>
        <v>0</v>
      </c>
      <c r="G26" s="235">
        <f>CONFIG!$D31*Commandes!G12</f>
        <v>0</v>
      </c>
      <c r="H26" s="235">
        <f>CONFIG!$D31*Commandes!H12</f>
        <v>0</v>
      </c>
      <c r="I26" s="235">
        <f>CONFIG!$D31*Commandes!I12</f>
        <v>0</v>
      </c>
      <c r="J26" s="235">
        <f>CONFIG!$D31*Commandes!J12</f>
        <v>0</v>
      </c>
      <c r="K26" s="235">
        <f>CONFIG!$D31*Commandes!K12</f>
        <v>0</v>
      </c>
      <c r="L26" s="235">
        <f>CONFIG!$D31*Commandes!L12</f>
        <v>0</v>
      </c>
      <c r="M26" s="235">
        <f>CONFIG!$D31*Commandes!M12</f>
        <v>0</v>
      </c>
      <c r="N26" s="235">
        <f>CONFIG!$D31*Commandes!N12</f>
        <v>0</v>
      </c>
      <c r="O26" s="235">
        <f>CONFIG!$D31*Commandes!O12</f>
        <v>0</v>
      </c>
      <c r="P26" s="235">
        <f>CONFIG!$D31*Commandes!P12</f>
        <v>0</v>
      </c>
      <c r="Q26" s="235">
        <f>CONFIG!$D31*Commandes!Q12</f>
        <v>0</v>
      </c>
      <c r="R26" s="235">
        <f>CONFIG!$D31*Commandes!R12</f>
        <v>0</v>
      </c>
      <c r="S26" s="235">
        <f>CONFIG!$D31*Commandes!S12</f>
        <v>0</v>
      </c>
      <c r="T26" s="235">
        <f>CONFIG!$D31*Commandes!T12</f>
        <v>0</v>
      </c>
      <c r="U26" s="235">
        <f>CONFIG!$D31*Commandes!U12</f>
        <v>0</v>
      </c>
      <c r="V26" s="235">
        <f>CONFIG!$D31*Commandes!V12</f>
        <v>0</v>
      </c>
      <c r="W26" s="235">
        <f>CONFIG!$D31*Commandes!W12</f>
        <v>0</v>
      </c>
      <c r="X26" s="235">
        <f>CONFIG!$D31*Commandes!X12</f>
        <v>0</v>
      </c>
      <c r="Y26" s="235">
        <f>CONFIG!$D31*Commandes!Y12</f>
        <v>0</v>
      </c>
      <c r="Z26" s="235">
        <f>CONFIG!$D31*Commandes!Z12</f>
        <v>0</v>
      </c>
      <c r="AA26" s="235">
        <f>CONFIG!$D31*Commandes!AA12</f>
        <v>0</v>
      </c>
      <c r="AB26" s="235">
        <f>CONFIG!$D31*Commandes!AB12</f>
        <v>0</v>
      </c>
      <c r="AC26" s="235">
        <f>CONFIG!$D31*Commandes!AC12</f>
        <v>0</v>
      </c>
      <c r="AD26" s="235">
        <f>CONFIG!$D31*Commandes!AD12</f>
        <v>0</v>
      </c>
      <c r="AE26" s="235">
        <f>CONFIG!$D31*Commandes!AE12</f>
        <v>0</v>
      </c>
      <c r="AF26" s="235">
        <f>CONFIG!$D31*Commandes!AF12</f>
        <v>0</v>
      </c>
      <c r="AG26" s="235">
        <f>CONFIG!$D31*Commandes!AG12</f>
        <v>0</v>
      </c>
      <c r="AH26" s="235">
        <f>CONFIG!$D31*Commandes!AH12</f>
        <v>0</v>
      </c>
      <c r="AI26" s="235">
        <f>CONFIG!$D31*Commandes!AI12</f>
        <v>0</v>
      </c>
      <c r="AJ26" s="235">
        <f>CONFIG!$D31*Commandes!AJ12</f>
        <v>0</v>
      </c>
      <c r="AK26" s="235">
        <f>CONFIG!$D31*Commandes!AK12</f>
        <v>0</v>
      </c>
      <c r="AL26" s="235">
        <f>CONFIG!$D31*Commandes!AL12</f>
        <v>0</v>
      </c>
      <c r="AM26" s="235">
        <f>CONFIG!$D31*Commandes!AM12</f>
        <v>0</v>
      </c>
      <c r="AN26" s="235">
        <f>CONFIG!$D31*Commandes!AN12</f>
        <v>0</v>
      </c>
      <c r="AO26" s="235">
        <f>CONFIG!$D31*Commandes!AO12</f>
        <v>0</v>
      </c>
      <c r="AP26" s="235">
        <f>CONFIG!$D31*Commandes!AP12</f>
        <v>0</v>
      </c>
      <c r="AQ26" s="235">
        <f>CONFIG!$D31*Commandes!AQ12</f>
        <v>0</v>
      </c>
      <c r="AR26" s="235">
        <f>CONFIG!$D31*Commandes!AR12</f>
        <v>0</v>
      </c>
      <c r="AS26" s="235">
        <f>CONFIG!$D31*Commandes!AS12</f>
        <v>0</v>
      </c>
      <c r="AT26" s="235">
        <f>CONFIG!$D31*Commandes!AT12</f>
        <v>0</v>
      </c>
      <c r="AU26" s="235">
        <f>CONFIG!$D31*Commandes!AU12</f>
        <v>0</v>
      </c>
      <c r="AV26" s="235">
        <f>CONFIG!$D31*Commandes!AV12</f>
        <v>0</v>
      </c>
      <c r="AW26" s="235">
        <f>CONFIG!$D31*Commandes!AW12</f>
        <v>0</v>
      </c>
      <c r="AX26" s="235">
        <f>CONFIG!$D31*Commandes!AX12</f>
        <v>0</v>
      </c>
      <c r="AY26" s="235">
        <f>CONFIG!$D31*Commandes!AY12</f>
        <v>0</v>
      </c>
      <c r="AZ26" s="235">
        <f>CONFIG!$D31*Commandes!AZ12</f>
        <v>0</v>
      </c>
      <c r="BA26" s="235">
        <f>CONFIG!$D31*Commandes!BA12</f>
        <v>0</v>
      </c>
      <c r="BB26" s="235">
        <f>CONFIG!$D31*Commandes!BB12</f>
        <v>0</v>
      </c>
      <c r="BC26" s="235">
        <f>CONFIG!$D31*Commandes!BC12</f>
        <v>0</v>
      </c>
      <c r="BD26" s="235">
        <f>CONFIG!$D31*Commandes!BD12</f>
        <v>0</v>
      </c>
      <c r="BE26" s="235">
        <f>CONFIG!$D31*Commandes!BE12</f>
        <v>0</v>
      </c>
      <c r="BF26" s="235">
        <f>CONFIG!$D31*Commandes!BF12</f>
        <v>0</v>
      </c>
      <c r="BG26" s="235">
        <f>CONFIG!$D31*Commandes!BG12</f>
        <v>0</v>
      </c>
      <c r="BH26" s="235">
        <f>CONFIG!$D31*Commandes!BH12</f>
        <v>0</v>
      </c>
      <c r="BI26" s="235">
        <f>CONFIG!$D31*Commandes!BI12</f>
        <v>0</v>
      </c>
      <c r="BJ26" s="235">
        <f>CONFIG!$D31*Commandes!BJ12</f>
        <v>0</v>
      </c>
      <c r="BK26" s="235">
        <f>CONFIG!$D31*Commandes!BK12</f>
        <v>0</v>
      </c>
      <c r="BL26" s="96"/>
    </row>
    <row r="27" spans="2:64">
      <c r="B27" s="90"/>
      <c r="C27" s="224">
        <f>CONFIG!$C$18</f>
        <v>0</v>
      </c>
      <c r="D27" s="235">
        <f>CONFIG!$D32*Commandes!D13</f>
        <v>0</v>
      </c>
      <c r="E27" s="235">
        <f>CONFIG!$D32*Commandes!E13</f>
        <v>0</v>
      </c>
      <c r="F27" s="235">
        <f>CONFIG!$D32*Commandes!F13</f>
        <v>0</v>
      </c>
      <c r="G27" s="235">
        <f>CONFIG!$D32*Commandes!G13</f>
        <v>0</v>
      </c>
      <c r="H27" s="235">
        <f>CONFIG!$D32*Commandes!H13</f>
        <v>0</v>
      </c>
      <c r="I27" s="235">
        <f>CONFIG!$D32*Commandes!I13</f>
        <v>0</v>
      </c>
      <c r="J27" s="235">
        <f>CONFIG!$D32*Commandes!J13</f>
        <v>0</v>
      </c>
      <c r="K27" s="235">
        <f>CONFIG!$D32*Commandes!K13</f>
        <v>0</v>
      </c>
      <c r="L27" s="235">
        <f>CONFIG!$D32*Commandes!L13</f>
        <v>0</v>
      </c>
      <c r="M27" s="235">
        <f>CONFIG!$D32*Commandes!M13</f>
        <v>0</v>
      </c>
      <c r="N27" s="235">
        <f>CONFIG!$D32*Commandes!N13</f>
        <v>0</v>
      </c>
      <c r="O27" s="235">
        <f>CONFIG!$D32*Commandes!O13</f>
        <v>0</v>
      </c>
      <c r="P27" s="235">
        <f>CONFIG!$D32*Commandes!P13</f>
        <v>0</v>
      </c>
      <c r="Q27" s="235">
        <f>CONFIG!$D32*Commandes!Q13</f>
        <v>0</v>
      </c>
      <c r="R27" s="235">
        <f>CONFIG!$D32*Commandes!R13</f>
        <v>0</v>
      </c>
      <c r="S27" s="235">
        <f>CONFIG!$D32*Commandes!S13</f>
        <v>0</v>
      </c>
      <c r="T27" s="235">
        <f>CONFIG!$D32*Commandes!T13</f>
        <v>0</v>
      </c>
      <c r="U27" s="235">
        <f>CONFIG!$D32*Commandes!U13</f>
        <v>0</v>
      </c>
      <c r="V27" s="235">
        <f>CONFIG!$D32*Commandes!V13</f>
        <v>0</v>
      </c>
      <c r="W27" s="235">
        <f>CONFIG!$D32*Commandes!W13</f>
        <v>0</v>
      </c>
      <c r="X27" s="235">
        <f>CONFIG!$D32*Commandes!X13</f>
        <v>0</v>
      </c>
      <c r="Y27" s="235">
        <f>CONFIG!$D32*Commandes!Y13</f>
        <v>0</v>
      </c>
      <c r="Z27" s="235">
        <f>CONFIG!$D32*Commandes!Z13</f>
        <v>0</v>
      </c>
      <c r="AA27" s="235">
        <f>CONFIG!$D32*Commandes!AA13</f>
        <v>0</v>
      </c>
      <c r="AB27" s="235">
        <f>CONFIG!$D32*Commandes!AB13</f>
        <v>0</v>
      </c>
      <c r="AC27" s="235">
        <f>CONFIG!$D32*Commandes!AC13</f>
        <v>0</v>
      </c>
      <c r="AD27" s="235">
        <f>CONFIG!$D32*Commandes!AD13</f>
        <v>0</v>
      </c>
      <c r="AE27" s="235">
        <f>CONFIG!$D32*Commandes!AE13</f>
        <v>0</v>
      </c>
      <c r="AF27" s="235">
        <f>CONFIG!$D32*Commandes!AF13</f>
        <v>0</v>
      </c>
      <c r="AG27" s="235">
        <f>CONFIG!$D32*Commandes!AG13</f>
        <v>0</v>
      </c>
      <c r="AH27" s="235">
        <f>CONFIG!$D32*Commandes!AH13</f>
        <v>0</v>
      </c>
      <c r="AI27" s="235">
        <f>CONFIG!$D32*Commandes!AI13</f>
        <v>0</v>
      </c>
      <c r="AJ27" s="235">
        <f>CONFIG!$D32*Commandes!AJ13</f>
        <v>0</v>
      </c>
      <c r="AK27" s="235">
        <f>CONFIG!$D32*Commandes!AK13</f>
        <v>0</v>
      </c>
      <c r="AL27" s="235">
        <f>CONFIG!$D32*Commandes!AL13</f>
        <v>0</v>
      </c>
      <c r="AM27" s="235">
        <f>CONFIG!$D32*Commandes!AM13</f>
        <v>0</v>
      </c>
      <c r="AN27" s="235">
        <f>CONFIG!$D32*Commandes!AN13</f>
        <v>0</v>
      </c>
      <c r="AO27" s="235">
        <f>CONFIG!$D32*Commandes!AO13</f>
        <v>0</v>
      </c>
      <c r="AP27" s="235">
        <f>CONFIG!$D32*Commandes!AP13</f>
        <v>0</v>
      </c>
      <c r="AQ27" s="235">
        <f>CONFIG!$D32*Commandes!AQ13</f>
        <v>0</v>
      </c>
      <c r="AR27" s="235">
        <f>CONFIG!$D32*Commandes!AR13</f>
        <v>0</v>
      </c>
      <c r="AS27" s="235">
        <f>CONFIG!$D32*Commandes!AS13</f>
        <v>0</v>
      </c>
      <c r="AT27" s="235">
        <f>CONFIG!$D32*Commandes!AT13</f>
        <v>0</v>
      </c>
      <c r="AU27" s="235">
        <f>CONFIG!$D32*Commandes!AU13</f>
        <v>0</v>
      </c>
      <c r="AV27" s="235">
        <f>CONFIG!$D32*Commandes!AV13</f>
        <v>0</v>
      </c>
      <c r="AW27" s="235">
        <f>CONFIG!$D32*Commandes!AW13</f>
        <v>0</v>
      </c>
      <c r="AX27" s="235">
        <f>CONFIG!$D32*Commandes!AX13</f>
        <v>0</v>
      </c>
      <c r="AY27" s="235">
        <f>CONFIG!$D32*Commandes!AY13</f>
        <v>0</v>
      </c>
      <c r="AZ27" s="235">
        <f>CONFIG!$D32*Commandes!AZ13</f>
        <v>0</v>
      </c>
      <c r="BA27" s="235">
        <f>CONFIG!$D32*Commandes!BA13</f>
        <v>0</v>
      </c>
      <c r="BB27" s="235">
        <f>CONFIG!$D32*Commandes!BB13</f>
        <v>0</v>
      </c>
      <c r="BC27" s="235">
        <f>CONFIG!$D32*Commandes!BC13</f>
        <v>0</v>
      </c>
      <c r="BD27" s="235">
        <f>CONFIG!$D32*Commandes!BD13</f>
        <v>0</v>
      </c>
      <c r="BE27" s="235">
        <f>CONFIG!$D32*Commandes!BE13</f>
        <v>0</v>
      </c>
      <c r="BF27" s="235">
        <f>CONFIG!$D32*Commandes!BF13</f>
        <v>0</v>
      </c>
      <c r="BG27" s="235">
        <f>CONFIG!$D32*Commandes!BG13</f>
        <v>0</v>
      </c>
      <c r="BH27" s="235">
        <f>CONFIG!$D32*Commandes!BH13</f>
        <v>0</v>
      </c>
      <c r="BI27" s="235">
        <f>CONFIG!$D32*Commandes!BI13</f>
        <v>0</v>
      </c>
      <c r="BJ27" s="235">
        <f>CONFIG!$D32*Commandes!BJ13</f>
        <v>0</v>
      </c>
      <c r="BK27" s="235">
        <f>CONFIG!$D32*Commandes!BK13</f>
        <v>0</v>
      </c>
      <c r="BL27" s="96"/>
    </row>
    <row r="28" spans="2:64">
      <c r="B28" s="90"/>
      <c r="C28" s="224">
        <f>CONFIG!$C$19</f>
        <v>0</v>
      </c>
      <c r="D28" s="235">
        <f>CONFIG!$D33*Commandes!D14</f>
        <v>0</v>
      </c>
      <c r="E28" s="235">
        <f>CONFIG!$D33*Commandes!E14</f>
        <v>0</v>
      </c>
      <c r="F28" s="235">
        <f>CONFIG!$D33*Commandes!F14</f>
        <v>0</v>
      </c>
      <c r="G28" s="235">
        <f>CONFIG!$D33*Commandes!G14</f>
        <v>0</v>
      </c>
      <c r="H28" s="235">
        <f>CONFIG!$D33*Commandes!H14</f>
        <v>0</v>
      </c>
      <c r="I28" s="235">
        <f>CONFIG!$D33*Commandes!I14</f>
        <v>0</v>
      </c>
      <c r="J28" s="235">
        <f>CONFIG!$D33*Commandes!J14</f>
        <v>0</v>
      </c>
      <c r="K28" s="235">
        <f>CONFIG!$D33*Commandes!K14</f>
        <v>0</v>
      </c>
      <c r="L28" s="235">
        <f>CONFIG!$D33*Commandes!L14</f>
        <v>0</v>
      </c>
      <c r="M28" s="235">
        <f>CONFIG!$D33*Commandes!M14</f>
        <v>0</v>
      </c>
      <c r="N28" s="235">
        <f>CONFIG!$D33*Commandes!N14</f>
        <v>0</v>
      </c>
      <c r="O28" s="235">
        <f>CONFIG!$D33*Commandes!O14</f>
        <v>0</v>
      </c>
      <c r="P28" s="235">
        <f>CONFIG!$D33*Commandes!P14</f>
        <v>0</v>
      </c>
      <c r="Q28" s="235">
        <f>CONFIG!$D33*Commandes!Q14</f>
        <v>0</v>
      </c>
      <c r="R28" s="235">
        <f>CONFIG!$D33*Commandes!R14</f>
        <v>0</v>
      </c>
      <c r="S28" s="235">
        <f>CONFIG!$D33*Commandes!S14</f>
        <v>0</v>
      </c>
      <c r="T28" s="235">
        <f>CONFIG!$D33*Commandes!T14</f>
        <v>0</v>
      </c>
      <c r="U28" s="235">
        <f>CONFIG!$D33*Commandes!U14</f>
        <v>0</v>
      </c>
      <c r="V28" s="235">
        <f>CONFIG!$D33*Commandes!V14</f>
        <v>0</v>
      </c>
      <c r="W28" s="235">
        <f>CONFIG!$D33*Commandes!W14</f>
        <v>0</v>
      </c>
      <c r="X28" s="235">
        <f>CONFIG!$D33*Commandes!X14</f>
        <v>0</v>
      </c>
      <c r="Y28" s="235">
        <f>CONFIG!$D33*Commandes!Y14</f>
        <v>0</v>
      </c>
      <c r="Z28" s="235">
        <f>CONFIG!$D33*Commandes!Z14</f>
        <v>0</v>
      </c>
      <c r="AA28" s="235">
        <f>CONFIG!$D33*Commandes!AA14</f>
        <v>0</v>
      </c>
      <c r="AB28" s="235">
        <f>CONFIG!$D33*Commandes!AB14</f>
        <v>0</v>
      </c>
      <c r="AC28" s="235">
        <f>CONFIG!$D33*Commandes!AC14</f>
        <v>0</v>
      </c>
      <c r="AD28" s="235">
        <f>CONFIG!$D33*Commandes!AD14</f>
        <v>0</v>
      </c>
      <c r="AE28" s="235">
        <f>CONFIG!$D33*Commandes!AE14</f>
        <v>0</v>
      </c>
      <c r="AF28" s="235">
        <f>CONFIG!$D33*Commandes!AF14</f>
        <v>0</v>
      </c>
      <c r="AG28" s="235">
        <f>CONFIG!$D33*Commandes!AG14</f>
        <v>0</v>
      </c>
      <c r="AH28" s="235">
        <f>CONFIG!$D33*Commandes!AH14</f>
        <v>0</v>
      </c>
      <c r="AI28" s="235">
        <f>CONFIG!$D33*Commandes!AI14</f>
        <v>0</v>
      </c>
      <c r="AJ28" s="235">
        <f>CONFIG!$D33*Commandes!AJ14</f>
        <v>0</v>
      </c>
      <c r="AK28" s="235">
        <f>CONFIG!$D33*Commandes!AK14</f>
        <v>0</v>
      </c>
      <c r="AL28" s="235">
        <f>CONFIG!$D33*Commandes!AL14</f>
        <v>0</v>
      </c>
      <c r="AM28" s="235">
        <f>CONFIG!$D33*Commandes!AM14</f>
        <v>0</v>
      </c>
      <c r="AN28" s="235">
        <f>CONFIG!$D33*Commandes!AN14</f>
        <v>0</v>
      </c>
      <c r="AO28" s="235">
        <f>CONFIG!$D33*Commandes!AO14</f>
        <v>0</v>
      </c>
      <c r="AP28" s="235">
        <f>CONFIG!$D33*Commandes!AP14</f>
        <v>0</v>
      </c>
      <c r="AQ28" s="235">
        <f>CONFIG!$D33*Commandes!AQ14</f>
        <v>0</v>
      </c>
      <c r="AR28" s="235">
        <f>CONFIG!$D33*Commandes!AR14</f>
        <v>0</v>
      </c>
      <c r="AS28" s="235">
        <f>CONFIG!$D33*Commandes!AS14</f>
        <v>0</v>
      </c>
      <c r="AT28" s="235">
        <f>CONFIG!$D33*Commandes!AT14</f>
        <v>0</v>
      </c>
      <c r="AU28" s="235">
        <f>CONFIG!$D33*Commandes!AU14</f>
        <v>0</v>
      </c>
      <c r="AV28" s="235">
        <f>CONFIG!$D33*Commandes!AV14</f>
        <v>0</v>
      </c>
      <c r="AW28" s="235">
        <f>CONFIG!$D33*Commandes!AW14</f>
        <v>0</v>
      </c>
      <c r="AX28" s="235">
        <f>CONFIG!$D33*Commandes!AX14</f>
        <v>0</v>
      </c>
      <c r="AY28" s="235">
        <f>CONFIG!$D33*Commandes!AY14</f>
        <v>0</v>
      </c>
      <c r="AZ28" s="235">
        <f>CONFIG!$D33*Commandes!AZ14</f>
        <v>0</v>
      </c>
      <c r="BA28" s="235">
        <f>CONFIG!$D33*Commandes!BA14</f>
        <v>0</v>
      </c>
      <c r="BB28" s="235">
        <f>CONFIG!$D33*Commandes!BB14</f>
        <v>0</v>
      </c>
      <c r="BC28" s="235">
        <f>CONFIG!$D33*Commandes!BC14</f>
        <v>0</v>
      </c>
      <c r="BD28" s="235">
        <f>CONFIG!$D33*Commandes!BD14</f>
        <v>0</v>
      </c>
      <c r="BE28" s="235">
        <f>CONFIG!$D33*Commandes!BE14</f>
        <v>0</v>
      </c>
      <c r="BF28" s="235">
        <f>CONFIG!$D33*Commandes!BF14</f>
        <v>0</v>
      </c>
      <c r="BG28" s="235">
        <f>CONFIG!$D33*Commandes!BG14</f>
        <v>0</v>
      </c>
      <c r="BH28" s="235">
        <f>CONFIG!$D33*Commandes!BH14</f>
        <v>0</v>
      </c>
      <c r="BI28" s="235">
        <f>CONFIG!$D33*Commandes!BI14</f>
        <v>0</v>
      </c>
      <c r="BJ28" s="235">
        <f>CONFIG!$D33*Commandes!BJ14</f>
        <v>0</v>
      </c>
      <c r="BK28" s="235">
        <f>CONFIG!$D33*Commandes!BK14</f>
        <v>0</v>
      </c>
      <c r="BL28" s="96"/>
    </row>
    <row r="29" spans="2:64">
      <c r="B29" s="90"/>
      <c r="C29" s="224">
        <f>CONFIG!$C$20</f>
        <v>0</v>
      </c>
      <c r="D29" s="235">
        <f>CONFIG!$D34*Commandes!D15</f>
        <v>0</v>
      </c>
      <c r="E29" s="235">
        <f>CONFIG!$D34*Commandes!E15</f>
        <v>0</v>
      </c>
      <c r="F29" s="235">
        <f>CONFIG!$D34*Commandes!F15</f>
        <v>0</v>
      </c>
      <c r="G29" s="235">
        <f>CONFIG!$D34*Commandes!G15</f>
        <v>0</v>
      </c>
      <c r="H29" s="235">
        <f>CONFIG!$D34*Commandes!H15</f>
        <v>0</v>
      </c>
      <c r="I29" s="235">
        <f>CONFIG!$D34*Commandes!I15</f>
        <v>0</v>
      </c>
      <c r="J29" s="235">
        <f>CONFIG!$D34*Commandes!J15</f>
        <v>0</v>
      </c>
      <c r="K29" s="235">
        <f>CONFIG!$D34*Commandes!K15</f>
        <v>0</v>
      </c>
      <c r="L29" s="235">
        <f>CONFIG!$D34*Commandes!L15</f>
        <v>0</v>
      </c>
      <c r="M29" s="235">
        <f>CONFIG!$D34*Commandes!M15</f>
        <v>0</v>
      </c>
      <c r="N29" s="235">
        <f>CONFIG!$D34*Commandes!N15</f>
        <v>0</v>
      </c>
      <c r="O29" s="235">
        <f>CONFIG!$D34*Commandes!O15</f>
        <v>0</v>
      </c>
      <c r="P29" s="235">
        <f>CONFIG!$D34*Commandes!P15</f>
        <v>0</v>
      </c>
      <c r="Q29" s="235">
        <f>CONFIG!$D34*Commandes!Q15</f>
        <v>0</v>
      </c>
      <c r="R29" s="235">
        <f>CONFIG!$D34*Commandes!R15</f>
        <v>0</v>
      </c>
      <c r="S29" s="235">
        <f>CONFIG!$D34*Commandes!S15</f>
        <v>0</v>
      </c>
      <c r="T29" s="235">
        <f>CONFIG!$D34*Commandes!T15</f>
        <v>0</v>
      </c>
      <c r="U29" s="235">
        <f>CONFIG!$D34*Commandes!U15</f>
        <v>0</v>
      </c>
      <c r="V29" s="235">
        <f>CONFIG!$D34*Commandes!V15</f>
        <v>0</v>
      </c>
      <c r="W29" s="235">
        <f>CONFIG!$D34*Commandes!W15</f>
        <v>0</v>
      </c>
      <c r="X29" s="235">
        <f>CONFIG!$D34*Commandes!X15</f>
        <v>0</v>
      </c>
      <c r="Y29" s="235">
        <f>CONFIG!$D34*Commandes!Y15</f>
        <v>0</v>
      </c>
      <c r="Z29" s="235">
        <f>CONFIG!$D34*Commandes!Z15</f>
        <v>0</v>
      </c>
      <c r="AA29" s="235">
        <f>CONFIG!$D34*Commandes!AA15</f>
        <v>0</v>
      </c>
      <c r="AB29" s="235">
        <f>CONFIG!$D34*Commandes!AB15</f>
        <v>0</v>
      </c>
      <c r="AC29" s="235">
        <f>CONFIG!$D34*Commandes!AC15</f>
        <v>0</v>
      </c>
      <c r="AD29" s="235">
        <f>CONFIG!$D34*Commandes!AD15</f>
        <v>0</v>
      </c>
      <c r="AE29" s="235">
        <f>CONFIG!$D34*Commandes!AE15</f>
        <v>0</v>
      </c>
      <c r="AF29" s="235">
        <f>CONFIG!$D34*Commandes!AF15</f>
        <v>0</v>
      </c>
      <c r="AG29" s="235">
        <f>CONFIG!$D34*Commandes!AG15</f>
        <v>0</v>
      </c>
      <c r="AH29" s="235">
        <f>CONFIG!$D34*Commandes!AH15</f>
        <v>0</v>
      </c>
      <c r="AI29" s="235">
        <f>CONFIG!$D34*Commandes!AI15</f>
        <v>0</v>
      </c>
      <c r="AJ29" s="235">
        <f>CONFIG!$D34*Commandes!AJ15</f>
        <v>0</v>
      </c>
      <c r="AK29" s="235">
        <f>CONFIG!$D34*Commandes!AK15</f>
        <v>0</v>
      </c>
      <c r="AL29" s="235">
        <f>CONFIG!$D34*Commandes!AL15</f>
        <v>0</v>
      </c>
      <c r="AM29" s="235">
        <f>CONFIG!$D34*Commandes!AM15</f>
        <v>0</v>
      </c>
      <c r="AN29" s="235">
        <f>CONFIG!$D34*Commandes!AN15</f>
        <v>0</v>
      </c>
      <c r="AO29" s="235">
        <f>CONFIG!$D34*Commandes!AO15</f>
        <v>0</v>
      </c>
      <c r="AP29" s="235">
        <f>CONFIG!$D34*Commandes!AP15</f>
        <v>0</v>
      </c>
      <c r="AQ29" s="235">
        <f>CONFIG!$D34*Commandes!AQ15</f>
        <v>0</v>
      </c>
      <c r="AR29" s="235">
        <f>CONFIG!$D34*Commandes!AR15</f>
        <v>0</v>
      </c>
      <c r="AS29" s="235">
        <f>CONFIG!$D34*Commandes!AS15</f>
        <v>0</v>
      </c>
      <c r="AT29" s="235">
        <f>CONFIG!$D34*Commandes!AT15</f>
        <v>0</v>
      </c>
      <c r="AU29" s="235">
        <f>CONFIG!$D34*Commandes!AU15</f>
        <v>0</v>
      </c>
      <c r="AV29" s="235">
        <f>CONFIG!$D34*Commandes!AV15</f>
        <v>0</v>
      </c>
      <c r="AW29" s="235">
        <f>CONFIG!$D34*Commandes!AW15</f>
        <v>0</v>
      </c>
      <c r="AX29" s="235">
        <f>CONFIG!$D34*Commandes!AX15</f>
        <v>0</v>
      </c>
      <c r="AY29" s="235">
        <f>CONFIG!$D34*Commandes!AY15</f>
        <v>0</v>
      </c>
      <c r="AZ29" s="235">
        <f>CONFIG!$D34*Commandes!AZ15</f>
        <v>0</v>
      </c>
      <c r="BA29" s="235">
        <f>CONFIG!$D34*Commandes!BA15</f>
        <v>0</v>
      </c>
      <c r="BB29" s="235">
        <f>CONFIG!$D34*Commandes!BB15</f>
        <v>0</v>
      </c>
      <c r="BC29" s="235">
        <f>CONFIG!$D34*Commandes!BC15</f>
        <v>0</v>
      </c>
      <c r="BD29" s="235">
        <f>CONFIG!$D34*Commandes!BD15</f>
        <v>0</v>
      </c>
      <c r="BE29" s="235">
        <f>CONFIG!$D34*Commandes!BE15</f>
        <v>0</v>
      </c>
      <c r="BF29" s="235">
        <f>CONFIG!$D34*Commandes!BF15</f>
        <v>0</v>
      </c>
      <c r="BG29" s="235">
        <f>CONFIG!$D34*Commandes!BG15</f>
        <v>0</v>
      </c>
      <c r="BH29" s="235">
        <f>CONFIG!$D34*Commandes!BH15</f>
        <v>0</v>
      </c>
      <c r="BI29" s="235">
        <f>CONFIG!$D34*Commandes!BI15</f>
        <v>0</v>
      </c>
      <c r="BJ29" s="235">
        <f>CONFIG!$D34*Commandes!BJ15</f>
        <v>0</v>
      </c>
      <c r="BK29" s="235">
        <f>CONFIG!$D34*Commandes!BK15</f>
        <v>0</v>
      </c>
      <c r="BL29" s="96"/>
    </row>
    <row r="30" spans="2:64">
      <c r="B30" s="90"/>
      <c r="C30" s="224">
        <f>CONFIG!$C$21</f>
        <v>0</v>
      </c>
      <c r="D30" s="235">
        <f>CONFIG!$D35*Commandes!D16</f>
        <v>0</v>
      </c>
      <c r="E30" s="235">
        <f>CONFIG!$D35*Commandes!E16</f>
        <v>0</v>
      </c>
      <c r="F30" s="235">
        <f>CONFIG!$D35*Commandes!F16</f>
        <v>0</v>
      </c>
      <c r="G30" s="235">
        <f>CONFIG!$D35*Commandes!G16</f>
        <v>0</v>
      </c>
      <c r="H30" s="235">
        <f>CONFIG!$D35*Commandes!H16</f>
        <v>0</v>
      </c>
      <c r="I30" s="235">
        <f>CONFIG!$D35*Commandes!I16</f>
        <v>0</v>
      </c>
      <c r="J30" s="235">
        <f>CONFIG!$D35*Commandes!J16</f>
        <v>0</v>
      </c>
      <c r="K30" s="235">
        <f>CONFIG!$D35*Commandes!K16</f>
        <v>0</v>
      </c>
      <c r="L30" s="235">
        <f>CONFIG!$D35*Commandes!L16</f>
        <v>0</v>
      </c>
      <c r="M30" s="235">
        <f>CONFIG!$D35*Commandes!M16</f>
        <v>0</v>
      </c>
      <c r="N30" s="235">
        <f>CONFIG!$D35*Commandes!N16</f>
        <v>0</v>
      </c>
      <c r="O30" s="235">
        <f>CONFIG!$D35*Commandes!O16</f>
        <v>0</v>
      </c>
      <c r="P30" s="235">
        <f>CONFIG!$D35*Commandes!P16</f>
        <v>0</v>
      </c>
      <c r="Q30" s="235">
        <f>CONFIG!$D35*Commandes!Q16</f>
        <v>0</v>
      </c>
      <c r="R30" s="235">
        <f>CONFIG!$D35*Commandes!R16</f>
        <v>0</v>
      </c>
      <c r="S30" s="235">
        <f>CONFIG!$D35*Commandes!S16</f>
        <v>0</v>
      </c>
      <c r="T30" s="235">
        <f>CONFIG!$D35*Commandes!T16</f>
        <v>0</v>
      </c>
      <c r="U30" s="235">
        <f>CONFIG!$D35*Commandes!U16</f>
        <v>0</v>
      </c>
      <c r="V30" s="235">
        <f>CONFIG!$D35*Commandes!V16</f>
        <v>0</v>
      </c>
      <c r="W30" s="235">
        <f>CONFIG!$D35*Commandes!W16</f>
        <v>0</v>
      </c>
      <c r="X30" s="235">
        <f>CONFIG!$D35*Commandes!X16</f>
        <v>0</v>
      </c>
      <c r="Y30" s="235">
        <f>CONFIG!$D35*Commandes!Y16</f>
        <v>0</v>
      </c>
      <c r="Z30" s="235">
        <f>CONFIG!$D35*Commandes!Z16</f>
        <v>0</v>
      </c>
      <c r="AA30" s="235">
        <f>CONFIG!$D35*Commandes!AA16</f>
        <v>0</v>
      </c>
      <c r="AB30" s="235">
        <f>CONFIG!$D35*Commandes!AB16</f>
        <v>0</v>
      </c>
      <c r="AC30" s="235">
        <f>CONFIG!$D35*Commandes!AC16</f>
        <v>0</v>
      </c>
      <c r="AD30" s="235">
        <f>CONFIG!$D35*Commandes!AD16</f>
        <v>0</v>
      </c>
      <c r="AE30" s="235">
        <f>CONFIG!$D35*Commandes!AE16</f>
        <v>0</v>
      </c>
      <c r="AF30" s="235">
        <f>CONFIG!$D35*Commandes!AF16</f>
        <v>0</v>
      </c>
      <c r="AG30" s="235">
        <f>CONFIG!$D35*Commandes!AG16</f>
        <v>0</v>
      </c>
      <c r="AH30" s="235">
        <f>CONFIG!$D35*Commandes!AH16</f>
        <v>0</v>
      </c>
      <c r="AI30" s="235">
        <f>CONFIG!$D35*Commandes!AI16</f>
        <v>0</v>
      </c>
      <c r="AJ30" s="235">
        <f>CONFIG!$D35*Commandes!AJ16</f>
        <v>0</v>
      </c>
      <c r="AK30" s="235">
        <f>CONFIG!$D35*Commandes!AK16</f>
        <v>0</v>
      </c>
      <c r="AL30" s="235">
        <f>CONFIG!$D35*Commandes!AL16</f>
        <v>0</v>
      </c>
      <c r="AM30" s="235">
        <f>CONFIG!$D35*Commandes!AM16</f>
        <v>0</v>
      </c>
      <c r="AN30" s="235">
        <f>CONFIG!$D35*Commandes!AN16</f>
        <v>0</v>
      </c>
      <c r="AO30" s="235">
        <f>CONFIG!$D35*Commandes!AO16</f>
        <v>0</v>
      </c>
      <c r="AP30" s="235">
        <f>CONFIG!$D35*Commandes!AP16</f>
        <v>0</v>
      </c>
      <c r="AQ30" s="235">
        <f>CONFIG!$D35*Commandes!AQ16</f>
        <v>0</v>
      </c>
      <c r="AR30" s="235">
        <f>CONFIG!$D35*Commandes!AR16</f>
        <v>0</v>
      </c>
      <c r="AS30" s="235">
        <f>CONFIG!$D35*Commandes!AS16</f>
        <v>0</v>
      </c>
      <c r="AT30" s="235">
        <f>CONFIG!$D35*Commandes!AT16</f>
        <v>0</v>
      </c>
      <c r="AU30" s="235">
        <f>CONFIG!$D35*Commandes!AU16</f>
        <v>0</v>
      </c>
      <c r="AV30" s="235">
        <f>CONFIG!$D35*Commandes!AV16</f>
        <v>0</v>
      </c>
      <c r="AW30" s="235">
        <f>CONFIG!$D35*Commandes!AW16</f>
        <v>0</v>
      </c>
      <c r="AX30" s="235">
        <f>CONFIG!$D35*Commandes!AX16</f>
        <v>0</v>
      </c>
      <c r="AY30" s="235">
        <f>CONFIG!$D35*Commandes!AY16</f>
        <v>0</v>
      </c>
      <c r="AZ30" s="235">
        <f>CONFIG!$D35*Commandes!AZ16</f>
        <v>0</v>
      </c>
      <c r="BA30" s="235">
        <f>CONFIG!$D35*Commandes!BA16</f>
        <v>0</v>
      </c>
      <c r="BB30" s="235">
        <f>CONFIG!$D35*Commandes!BB16</f>
        <v>0</v>
      </c>
      <c r="BC30" s="235">
        <f>CONFIG!$D35*Commandes!BC16</f>
        <v>0</v>
      </c>
      <c r="BD30" s="235">
        <f>CONFIG!$D35*Commandes!BD16</f>
        <v>0</v>
      </c>
      <c r="BE30" s="235">
        <f>CONFIG!$D35*Commandes!BE16</f>
        <v>0</v>
      </c>
      <c r="BF30" s="235">
        <f>CONFIG!$D35*Commandes!BF16</f>
        <v>0</v>
      </c>
      <c r="BG30" s="235">
        <f>CONFIG!$D35*Commandes!BG16</f>
        <v>0</v>
      </c>
      <c r="BH30" s="235">
        <f>CONFIG!$D35*Commandes!BH16</f>
        <v>0</v>
      </c>
      <c r="BI30" s="235">
        <f>CONFIG!$D35*Commandes!BI16</f>
        <v>0</v>
      </c>
      <c r="BJ30" s="235">
        <f>CONFIG!$D35*Commandes!BJ16</f>
        <v>0</v>
      </c>
      <c r="BK30" s="235">
        <f>CONFIG!$D35*Commandes!BK16</f>
        <v>0</v>
      </c>
      <c r="BL30" s="96"/>
    </row>
    <row r="31" spans="2:64">
      <c r="B31" s="90"/>
      <c r="C31" s="149"/>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6"/>
    </row>
    <row r="32" spans="2:64">
      <c r="B32" s="90"/>
      <c r="C32" s="58" t="s">
        <v>19</v>
      </c>
      <c r="D32" s="19">
        <f t="shared" ref="D32:BK32" si="8">SUM(D23:D30)</f>
        <v>0</v>
      </c>
      <c r="E32" s="19">
        <f t="shared" si="8"/>
        <v>0</v>
      </c>
      <c r="F32" s="19">
        <f t="shared" si="8"/>
        <v>0</v>
      </c>
      <c r="G32" s="19">
        <f t="shared" si="8"/>
        <v>0</v>
      </c>
      <c r="H32" s="19">
        <f t="shared" si="8"/>
        <v>0</v>
      </c>
      <c r="I32" s="19">
        <f t="shared" si="8"/>
        <v>0</v>
      </c>
      <c r="J32" s="19">
        <f t="shared" si="8"/>
        <v>0</v>
      </c>
      <c r="K32" s="19">
        <f t="shared" si="8"/>
        <v>0</v>
      </c>
      <c r="L32" s="19">
        <f t="shared" si="8"/>
        <v>0</v>
      </c>
      <c r="M32" s="19">
        <f t="shared" si="8"/>
        <v>0</v>
      </c>
      <c r="N32" s="19">
        <f t="shared" si="8"/>
        <v>0</v>
      </c>
      <c r="O32" s="19">
        <f t="shared" si="8"/>
        <v>0</v>
      </c>
      <c r="P32" s="19">
        <f t="shared" si="8"/>
        <v>0</v>
      </c>
      <c r="Q32" s="19">
        <f t="shared" si="8"/>
        <v>0</v>
      </c>
      <c r="R32" s="19">
        <f t="shared" si="8"/>
        <v>0</v>
      </c>
      <c r="S32" s="19">
        <f t="shared" si="8"/>
        <v>0</v>
      </c>
      <c r="T32" s="19">
        <f t="shared" si="8"/>
        <v>0</v>
      </c>
      <c r="U32" s="19">
        <f t="shared" si="8"/>
        <v>0</v>
      </c>
      <c r="V32" s="19">
        <f t="shared" si="8"/>
        <v>0</v>
      </c>
      <c r="W32" s="19">
        <f t="shared" si="8"/>
        <v>0</v>
      </c>
      <c r="X32" s="19">
        <f t="shared" si="8"/>
        <v>0</v>
      </c>
      <c r="Y32" s="19">
        <f t="shared" si="8"/>
        <v>0</v>
      </c>
      <c r="Z32" s="19">
        <f t="shared" si="8"/>
        <v>0</v>
      </c>
      <c r="AA32" s="19">
        <f t="shared" si="8"/>
        <v>0</v>
      </c>
      <c r="AB32" s="19">
        <f t="shared" si="8"/>
        <v>0</v>
      </c>
      <c r="AC32" s="19">
        <f t="shared" si="8"/>
        <v>0</v>
      </c>
      <c r="AD32" s="19">
        <f t="shared" si="8"/>
        <v>0</v>
      </c>
      <c r="AE32" s="19">
        <f t="shared" si="8"/>
        <v>0</v>
      </c>
      <c r="AF32" s="19">
        <f t="shared" si="8"/>
        <v>0</v>
      </c>
      <c r="AG32" s="19">
        <f t="shared" si="8"/>
        <v>0</v>
      </c>
      <c r="AH32" s="19">
        <f t="shared" si="8"/>
        <v>0</v>
      </c>
      <c r="AI32" s="19">
        <f t="shared" si="8"/>
        <v>0</v>
      </c>
      <c r="AJ32" s="19">
        <f t="shared" si="8"/>
        <v>0</v>
      </c>
      <c r="AK32" s="19">
        <f t="shared" si="8"/>
        <v>0</v>
      </c>
      <c r="AL32" s="19">
        <f t="shared" si="8"/>
        <v>0</v>
      </c>
      <c r="AM32" s="19">
        <f t="shared" si="8"/>
        <v>0</v>
      </c>
      <c r="AN32" s="19">
        <f t="shared" si="8"/>
        <v>0</v>
      </c>
      <c r="AO32" s="19">
        <f t="shared" si="8"/>
        <v>0</v>
      </c>
      <c r="AP32" s="19">
        <f t="shared" si="8"/>
        <v>0</v>
      </c>
      <c r="AQ32" s="19">
        <f t="shared" si="8"/>
        <v>0</v>
      </c>
      <c r="AR32" s="19">
        <f t="shared" si="8"/>
        <v>0</v>
      </c>
      <c r="AS32" s="19">
        <f t="shared" si="8"/>
        <v>0</v>
      </c>
      <c r="AT32" s="19">
        <f t="shared" si="8"/>
        <v>0</v>
      </c>
      <c r="AU32" s="19">
        <f t="shared" si="8"/>
        <v>0</v>
      </c>
      <c r="AV32" s="19">
        <f t="shared" si="8"/>
        <v>0</v>
      </c>
      <c r="AW32" s="19">
        <f t="shared" si="8"/>
        <v>0</v>
      </c>
      <c r="AX32" s="19">
        <f t="shared" si="8"/>
        <v>0</v>
      </c>
      <c r="AY32" s="19">
        <f t="shared" si="8"/>
        <v>0</v>
      </c>
      <c r="AZ32" s="19">
        <f t="shared" si="8"/>
        <v>0</v>
      </c>
      <c r="BA32" s="19">
        <f t="shared" si="8"/>
        <v>0</v>
      </c>
      <c r="BB32" s="19">
        <f t="shared" si="8"/>
        <v>0</v>
      </c>
      <c r="BC32" s="19">
        <f t="shared" si="8"/>
        <v>0</v>
      </c>
      <c r="BD32" s="19">
        <f t="shared" si="8"/>
        <v>0</v>
      </c>
      <c r="BE32" s="19">
        <f t="shared" si="8"/>
        <v>0</v>
      </c>
      <c r="BF32" s="19">
        <f t="shared" si="8"/>
        <v>0</v>
      </c>
      <c r="BG32" s="19">
        <f t="shared" si="8"/>
        <v>0</v>
      </c>
      <c r="BH32" s="19">
        <f t="shared" si="8"/>
        <v>0</v>
      </c>
      <c r="BI32" s="19">
        <f t="shared" si="8"/>
        <v>0</v>
      </c>
      <c r="BJ32" s="19">
        <f t="shared" si="8"/>
        <v>0</v>
      </c>
      <c r="BK32" s="19">
        <f t="shared" si="8"/>
        <v>0</v>
      </c>
      <c r="BL32" s="96"/>
    </row>
    <row r="33" spans="2:64">
      <c r="B33" s="90"/>
      <c r="C33" s="59" t="s">
        <v>38</v>
      </c>
      <c r="D33" s="19">
        <f>D32</f>
        <v>0</v>
      </c>
      <c r="E33" s="19">
        <f t="shared" ref="E33" si="9">D33+E32</f>
        <v>0</v>
      </c>
      <c r="F33" s="19">
        <f t="shared" ref="F33" si="10">E33+F32</f>
        <v>0</v>
      </c>
      <c r="G33" s="19">
        <f t="shared" ref="G33" si="11">F33+G32</f>
        <v>0</v>
      </c>
      <c r="H33" s="19">
        <f t="shared" ref="H33" si="12">G33+H32</f>
        <v>0</v>
      </c>
      <c r="I33" s="19">
        <f t="shared" ref="I33" si="13">H33+I32</f>
        <v>0</v>
      </c>
      <c r="J33" s="19">
        <f t="shared" ref="J33" si="14">I33+J32</f>
        <v>0</v>
      </c>
      <c r="K33" s="19">
        <f t="shared" ref="K33" si="15">J33+K32</f>
        <v>0</v>
      </c>
      <c r="L33" s="19">
        <f t="shared" ref="L33" si="16">K33+L32</f>
        <v>0</v>
      </c>
      <c r="M33" s="19">
        <f t="shared" ref="M33" si="17">L33+M32</f>
        <v>0</v>
      </c>
      <c r="N33" s="19">
        <f t="shared" ref="N33" si="18">M33+N32</f>
        <v>0</v>
      </c>
      <c r="O33" s="20">
        <f t="shared" ref="O33" si="19">N33+O32</f>
        <v>0</v>
      </c>
      <c r="P33" s="19">
        <f>P32</f>
        <v>0</v>
      </c>
      <c r="Q33" s="19">
        <f t="shared" ref="Q33" si="20">P33+Q32</f>
        <v>0</v>
      </c>
      <c r="R33" s="19">
        <f t="shared" ref="R33" si="21">Q33+R32</f>
        <v>0</v>
      </c>
      <c r="S33" s="19">
        <f t="shared" ref="S33" si="22">R33+S32</f>
        <v>0</v>
      </c>
      <c r="T33" s="19">
        <f t="shared" ref="T33" si="23">S33+T32</f>
        <v>0</v>
      </c>
      <c r="U33" s="19">
        <f t="shared" ref="U33" si="24">T33+U32</f>
        <v>0</v>
      </c>
      <c r="V33" s="19">
        <f t="shared" ref="V33" si="25">U33+V32</f>
        <v>0</v>
      </c>
      <c r="W33" s="19">
        <f t="shared" ref="W33" si="26">V33+W32</f>
        <v>0</v>
      </c>
      <c r="X33" s="19">
        <f t="shared" ref="X33" si="27">W33+X32</f>
        <v>0</v>
      </c>
      <c r="Y33" s="19">
        <f t="shared" ref="Y33" si="28">X33+Y32</f>
        <v>0</v>
      </c>
      <c r="Z33" s="19">
        <f t="shared" ref="Z33" si="29">Y33+Z32</f>
        <v>0</v>
      </c>
      <c r="AA33" s="20">
        <f t="shared" ref="AA33" si="30">Z33+AA32</f>
        <v>0</v>
      </c>
      <c r="AB33" s="19">
        <f>AB32</f>
        <v>0</v>
      </c>
      <c r="AC33" s="19">
        <f t="shared" ref="AC33" si="31">AB33+AC32</f>
        <v>0</v>
      </c>
      <c r="AD33" s="19">
        <f t="shared" ref="AD33" si="32">AC33+AD32</f>
        <v>0</v>
      </c>
      <c r="AE33" s="19">
        <f t="shared" ref="AE33" si="33">AD33+AE32</f>
        <v>0</v>
      </c>
      <c r="AF33" s="19">
        <f t="shared" ref="AF33" si="34">AE33+AF32</f>
        <v>0</v>
      </c>
      <c r="AG33" s="19">
        <f t="shared" ref="AG33" si="35">AF33+AG32</f>
        <v>0</v>
      </c>
      <c r="AH33" s="19">
        <f t="shared" ref="AH33" si="36">AG33+AH32</f>
        <v>0</v>
      </c>
      <c r="AI33" s="19">
        <f t="shared" ref="AI33" si="37">AH33+AI32</f>
        <v>0</v>
      </c>
      <c r="AJ33" s="19">
        <f t="shared" ref="AJ33" si="38">AI33+AJ32</f>
        <v>0</v>
      </c>
      <c r="AK33" s="19">
        <f t="shared" ref="AK33" si="39">AJ33+AK32</f>
        <v>0</v>
      </c>
      <c r="AL33" s="19">
        <f t="shared" ref="AL33" si="40">AK33+AL32</f>
        <v>0</v>
      </c>
      <c r="AM33" s="20">
        <f t="shared" ref="AM33" si="41">AL33+AM32</f>
        <v>0</v>
      </c>
      <c r="AN33" s="19">
        <f>AN32</f>
        <v>0</v>
      </c>
      <c r="AO33" s="19">
        <f t="shared" ref="AO33" si="42">AN33+AO32</f>
        <v>0</v>
      </c>
      <c r="AP33" s="19">
        <f t="shared" ref="AP33" si="43">AO33+AP32</f>
        <v>0</v>
      </c>
      <c r="AQ33" s="19">
        <f t="shared" ref="AQ33" si="44">AP33+AQ32</f>
        <v>0</v>
      </c>
      <c r="AR33" s="19">
        <f t="shared" ref="AR33" si="45">AQ33+AR32</f>
        <v>0</v>
      </c>
      <c r="AS33" s="19">
        <f t="shared" ref="AS33" si="46">AR33+AS32</f>
        <v>0</v>
      </c>
      <c r="AT33" s="19">
        <f t="shared" ref="AT33" si="47">AS33+AT32</f>
        <v>0</v>
      </c>
      <c r="AU33" s="19">
        <f t="shared" ref="AU33" si="48">AT33+AU32</f>
        <v>0</v>
      </c>
      <c r="AV33" s="19">
        <f t="shared" ref="AV33" si="49">AU33+AV32</f>
        <v>0</v>
      </c>
      <c r="AW33" s="19">
        <f t="shared" ref="AW33" si="50">AV33+AW32</f>
        <v>0</v>
      </c>
      <c r="AX33" s="19">
        <f t="shared" ref="AX33" si="51">AW33+AX32</f>
        <v>0</v>
      </c>
      <c r="AY33" s="20">
        <f t="shared" ref="AY33" si="52">AX33+AY32</f>
        <v>0</v>
      </c>
      <c r="AZ33" s="19">
        <f>AZ32</f>
        <v>0</v>
      </c>
      <c r="BA33" s="19">
        <f t="shared" ref="BA33" si="53">AZ33+BA32</f>
        <v>0</v>
      </c>
      <c r="BB33" s="19">
        <f t="shared" ref="BB33" si="54">BA33+BB32</f>
        <v>0</v>
      </c>
      <c r="BC33" s="19">
        <f t="shared" ref="BC33" si="55">BB33+BC32</f>
        <v>0</v>
      </c>
      <c r="BD33" s="19">
        <f t="shared" ref="BD33" si="56">BC33+BD32</f>
        <v>0</v>
      </c>
      <c r="BE33" s="19">
        <f t="shared" ref="BE33" si="57">BD33+BE32</f>
        <v>0</v>
      </c>
      <c r="BF33" s="19">
        <f t="shared" ref="BF33" si="58">BE33+BF32</f>
        <v>0</v>
      </c>
      <c r="BG33" s="19">
        <f t="shared" ref="BG33" si="59">BF33+BG32</f>
        <v>0</v>
      </c>
      <c r="BH33" s="19">
        <f t="shared" ref="BH33" si="60">BG33+BH32</f>
        <v>0</v>
      </c>
      <c r="BI33" s="19">
        <f t="shared" ref="BI33" si="61">BH33+BI32</f>
        <v>0</v>
      </c>
      <c r="BJ33" s="19">
        <f t="shared" ref="BJ33" si="62">BI33+BJ32</f>
        <v>0</v>
      </c>
      <c r="BK33" s="20">
        <f t="shared" ref="BK33" si="63">BJ33+BK32</f>
        <v>0</v>
      </c>
      <c r="BL33" s="96"/>
    </row>
    <row r="34" spans="2:64" ht="15.75" thickBot="1">
      <c r="B34" s="91"/>
      <c r="C34" s="164"/>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3"/>
    </row>
  </sheetData>
  <sheetProtection sheet="1" objects="1" scenarios="1"/>
  <mergeCells count="11">
    <mergeCell ref="C5:P5"/>
    <mergeCell ref="AZ21:BK21"/>
    <mergeCell ref="D21:O21"/>
    <mergeCell ref="P21:AA21"/>
    <mergeCell ref="AB21:AM21"/>
    <mergeCell ref="AO21:AY21"/>
    <mergeCell ref="D7:O7"/>
    <mergeCell ref="P7:AA7"/>
    <mergeCell ref="AB7:AM7"/>
    <mergeCell ref="AZ7:BK7"/>
    <mergeCell ref="AN7:AY7"/>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Feuil16">
    <tabColor theme="3" tint="0.39997558519241921"/>
  </sheetPr>
  <dimension ref="A1:AL57"/>
  <sheetViews>
    <sheetView showGridLines="0" showRowColHeaders="0" zoomScale="70" zoomScaleNormal="70" workbookViewId="0">
      <selection activeCell="C3" sqref="C3:F3"/>
    </sheetView>
  </sheetViews>
  <sheetFormatPr baseColWidth="10" defaultRowHeight="15"/>
  <cols>
    <col min="1" max="2" width="3.5703125" customWidth="1"/>
    <col min="38" max="38" width="3.7109375" customWidth="1"/>
  </cols>
  <sheetData>
    <row r="1" spans="1:38" ht="15.75" thickBot="1"/>
    <row r="2" spans="1:38" s="54" customFormat="1">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9"/>
    </row>
    <row r="3" spans="1:38" s="54" customFormat="1">
      <c r="B3" s="90"/>
      <c r="C3" s="271" t="s">
        <v>143</v>
      </c>
      <c r="D3" s="272"/>
      <c r="E3" s="272"/>
      <c r="F3" s="273"/>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6"/>
    </row>
    <row r="4" spans="1:38">
      <c r="A4" s="54"/>
      <c r="B4" s="90"/>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6"/>
    </row>
    <row r="5" spans="1:38" s="54" customFormat="1">
      <c r="B5" s="90"/>
      <c r="C5" s="115"/>
      <c r="D5" s="165" t="s">
        <v>16</v>
      </c>
      <c r="E5" s="165" t="s">
        <v>17</v>
      </c>
      <c r="F5" s="165" t="s">
        <v>18</v>
      </c>
      <c r="G5" s="165" t="s">
        <v>25</v>
      </c>
      <c r="H5" s="165" t="s">
        <v>26</v>
      </c>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6"/>
    </row>
    <row r="6" spans="1:38" s="54" customFormat="1">
      <c r="B6" s="90"/>
      <c r="C6" s="53" t="s">
        <v>146</v>
      </c>
      <c r="D6" s="253">
        <f>INDEX(SUMPRODUCT((Personnel!$C$10:$C$29&lt;&gt;1)*(Personnel!$Q$10:$Q$29&lt;&gt;0)),0,1)</f>
        <v>0</v>
      </c>
      <c r="E6" s="253">
        <f>INDEX(SUMPRODUCT((Personnel!$C$10:$C$29&lt;&gt;1)*(Personnel!$AD$10:$AD$29&lt;&gt;0)),0,1)</f>
        <v>0</v>
      </c>
      <c r="F6" s="253">
        <f>INDEX(SUMPRODUCT((Personnel!$C$10:$C$29&lt;&gt;1)*(Personnel!$AG$10:$AG$29&lt;&gt;0)),0,1)</f>
        <v>0</v>
      </c>
      <c r="G6" s="253">
        <f>INDEX(SUMPRODUCT((Personnel!$C$10:$C$29&lt;&gt;1)*(Personnel!$AJ$10:$AJ$29&lt;&gt;0)),0,1)</f>
        <v>0</v>
      </c>
      <c r="H6" s="253">
        <f>INDEX(SUMPRODUCT((Personnel!$C$10:$C$29&lt;&gt;1)*(Personnel!$AM$10:$AM$29&lt;&gt;0)),0,1)</f>
        <v>0</v>
      </c>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6"/>
    </row>
    <row r="7" spans="1:38" s="54" customFormat="1">
      <c r="B7" s="90"/>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6"/>
    </row>
    <row r="8" spans="1:38" ht="15" customHeight="1">
      <c r="A8" s="54"/>
      <c r="B8" s="90"/>
      <c r="C8" s="271" t="s">
        <v>23</v>
      </c>
      <c r="D8" s="272"/>
      <c r="E8" s="272"/>
      <c r="F8" s="272"/>
      <c r="G8" s="272"/>
      <c r="H8" s="272"/>
      <c r="I8" s="272"/>
      <c r="J8" s="272"/>
      <c r="K8" s="272"/>
      <c r="L8" s="272"/>
      <c r="M8" s="272"/>
      <c r="N8" s="272"/>
      <c r="O8" s="272"/>
      <c r="P8" s="67"/>
      <c r="Q8" s="67"/>
      <c r="R8" s="67"/>
      <c r="S8" s="67"/>
      <c r="T8" s="67"/>
      <c r="U8" s="67"/>
      <c r="V8" s="67"/>
      <c r="W8" s="67"/>
      <c r="X8" s="67"/>
      <c r="Y8" s="67"/>
      <c r="Z8" s="67"/>
      <c r="AA8" s="67"/>
      <c r="AB8" s="67"/>
      <c r="AC8" s="67"/>
      <c r="AD8" s="67"/>
      <c r="AE8" s="67"/>
      <c r="AF8" s="67"/>
      <c r="AG8" s="67"/>
      <c r="AH8" s="67"/>
      <c r="AI8" s="67"/>
      <c r="AJ8" s="67"/>
      <c r="AK8" s="68"/>
      <c r="AL8" s="96"/>
    </row>
    <row r="9" spans="1:38">
      <c r="A9" s="54"/>
      <c r="B9" s="90"/>
      <c r="C9" s="326" t="s">
        <v>16</v>
      </c>
      <c r="D9" s="327"/>
      <c r="E9" s="327"/>
      <c r="F9" s="327"/>
      <c r="G9" s="327"/>
      <c r="H9" s="327"/>
      <c r="I9" s="327"/>
      <c r="J9" s="327"/>
      <c r="K9" s="327"/>
      <c r="L9" s="327"/>
      <c r="M9" s="327"/>
      <c r="N9" s="327"/>
      <c r="O9" s="328"/>
      <c r="P9" s="326" t="s">
        <v>17</v>
      </c>
      <c r="Q9" s="327"/>
      <c r="R9" s="327"/>
      <c r="S9" s="327"/>
      <c r="T9" s="327"/>
      <c r="U9" s="327"/>
      <c r="V9" s="327"/>
      <c r="W9" s="327"/>
      <c r="X9" s="327"/>
      <c r="Y9" s="327"/>
      <c r="Z9" s="327"/>
      <c r="AA9" s="327"/>
      <c r="AB9" s="328"/>
      <c r="AC9" s="337" t="s">
        <v>18</v>
      </c>
      <c r="AD9" s="338"/>
      <c r="AE9" s="339"/>
      <c r="AF9" s="337" t="s">
        <v>25</v>
      </c>
      <c r="AG9" s="338"/>
      <c r="AH9" s="339"/>
      <c r="AI9" s="337" t="s">
        <v>26</v>
      </c>
      <c r="AJ9" s="338"/>
      <c r="AK9" s="339"/>
      <c r="AL9" s="96"/>
    </row>
    <row r="10" spans="1:38">
      <c r="A10" s="54"/>
      <c r="B10" s="90"/>
      <c r="C10" s="17">
        <f>CONFIG!$D$7</f>
        <v>41640</v>
      </c>
      <c r="D10" s="17">
        <f>DATE(YEAR(C10),MONTH(C10)+1,DAY(C10))</f>
        <v>41671</v>
      </c>
      <c r="E10" s="17">
        <f t="shared" ref="E10:N10" si="0">DATE(YEAR(D10),MONTH(D10)+1,DAY(D10))</f>
        <v>41699</v>
      </c>
      <c r="F10" s="17">
        <f t="shared" si="0"/>
        <v>41730</v>
      </c>
      <c r="G10" s="17">
        <f t="shared" si="0"/>
        <v>41760</v>
      </c>
      <c r="H10" s="17">
        <f t="shared" si="0"/>
        <v>41791</v>
      </c>
      <c r="I10" s="17">
        <f t="shared" si="0"/>
        <v>41821</v>
      </c>
      <c r="J10" s="17">
        <f t="shared" si="0"/>
        <v>41852</v>
      </c>
      <c r="K10" s="17">
        <f t="shared" si="0"/>
        <v>41883</v>
      </c>
      <c r="L10" s="17">
        <f t="shared" si="0"/>
        <v>41913</v>
      </c>
      <c r="M10" s="17">
        <f t="shared" si="0"/>
        <v>41944</v>
      </c>
      <c r="N10" s="17">
        <f t="shared" si="0"/>
        <v>41974</v>
      </c>
      <c r="O10" s="5" t="s">
        <v>15</v>
      </c>
      <c r="P10" s="17">
        <f>DATE(YEAR(N10),MONTH(N10)+1,DAY(N10))</f>
        <v>42005</v>
      </c>
      <c r="Q10" s="17">
        <f t="shared" ref="Q10:AA10" si="1">DATE(YEAR(P10),MONTH(P10)+1,DAY(P10))</f>
        <v>42036</v>
      </c>
      <c r="R10" s="17">
        <f t="shared" si="1"/>
        <v>42064</v>
      </c>
      <c r="S10" s="17">
        <f t="shared" si="1"/>
        <v>42095</v>
      </c>
      <c r="T10" s="17">
        <f t="shared" si="1"/>
        <v>42125</v>
      </c>
      <c r="U10" s="17">
        <f t="shared" si="1"/>
        <v>42156</v>
      </c>
      <c r="V10" s="17">
        <f t="shared" si="1"/>
        <v>42186</v>
      </c>
      <c r="W10" s="17">
        <f t="shared" si="1"/>
        <v>42217</v>
      </c>
      <c r="X10" s="17">
        <f t="shared" si="1"/>
        <v>42248</v>
      </c>
      <c r="Y10" s="17">
        <f t="shared" si="1"/>
        <v>42278</v>
      </c>
      <c r="Z10" s="17">
        <f t="shared" si="1"/>
        <v>42309</v>
      </c>
      <c r="AA10" s="17">
        <f t="shared" si="1"/>
        <v>42339</v>
      </c>
      <c r="AB10" s="5" t="s">
        <v>15</v>
      </c>
      <c r="AC10" s="7" t="s">
        <v>21</v>
      </c>
      <c r="AD10" s="7" t="s">
        <v>22</v>
      </c>
      <c r="AE10" s="5" t="s">
        <v>15</v>
      </c>
      <c r="AF10" s="7" t="s">
        <v>21</v>
      </c>
      <c r="AG10" s="7" t="s">
        <v>22</v>
      </c>
      <c r="AH10" s="5" t="s">
        <v>15</v>
      </c>
      <c r="AI10" s="7" t="s">
        <v>21</v>
      </c>
      <c r="AJ10" s="7" t="s">
        <v>22</v>
      </c>
      <c r="AK10" s="5" t="s">
        <v>15</v>
      </c>
      <c r="AL10" s="96"/>
    </row>
    <row r="11" spans="1:38">
      <c r="A11" s="54"/>
      <c r="B11" s="90"/>
      <c r="C11" s="254"/>
      <c r="D11" s="254"/>
      <c r="E11" s="254"/>
      <c r="F11" s="254"/>
      <c r="G11" s="254"/>
      <c r="H11" s="254"/>
      <c r="I11" s="254"/>
      <c r="J11" s="254"/>
      <c r="K11" s="254"/>
      <c r="L11" s="254"/>
      <c r="M11" s="254"/>
      <c r="N11" s="254"/>
      <c r="O11" s="226">
        <f t="shared" ref="O11:O31" si="2">SUM(C11:N11)</f>
        <v>0</v>
      </c>
      <c r="P11" s="254"/>
      <c r="Q11" s="254"/>
      <c r="R11" s="254"/>
      <c r="S11" s="254"/>
      <c r="T11" s="254"/>
      <c r="U11" s="254"/>
      <c r="V11" s="254"/>
      <c r="W11" s="254"/>
      <c r="X11" s="254"/>
      <c r="Y11" s="254"/>
      <c r="Z11" s="254"/>
      <c r="AA11" s="254"/>
      <c r="AB11" s="226">
        <f t="shared" ref="AB11:AB31" si="3">SUM(P11:AA11)</f>
        <v>0</v>
      </c>
      <c r="AC11" s="254"/>
      <c r="AD11" s="254"/>
      <c r="AE11" s="226">
        <f t="shared" ref="AE11:AE31" si="4">SUM(AC11:AD11)</f>
        <v>0</v>
      </c>
      <c r="AF11" s="254"/>
      <c r="AG11" s="254"/>
      <c r="AH11" s="226">
        <f t="shared" ref="AH11:AH31" si="5">SUM(AF11:AG11)</f>
        <v>0</v>
      </c>
      <c r="AI11" s="254"/>
      <c r="AJ11" s="254"/>
      <c r="AK11" s="226">
        <f t="shared" ref="AK11:AK31" si="6">SUM(AI11:AJ11)</f>
        <v>0</v>
      </c>
      <c r="AL11" s="96"/>
    </row>
    <row r="12" spans="1:38">
      <c r="A12" s="54"/>
      <c r="B12" s="90"/>
      <c r="C12" s="254"/>
      <c r="D12" s="254"/>
      <c r="E12" s="254"/>
      <c r="F12" s="254"/>
      <c r="G12" s="254"/>
      <c r="H12" s="254"/>
      <c r="I12" s="254"/>
      <c r="J12" s="254"/>
      <c r="K12" s="254"/>
      <c r="L12" s="254"/>
      <c r="M12" s="254"/>
      <c r="N12" s="254"/>
      <c r="O12" s="226">
        <f t="shared" si="2"/>
        <v>0</v>
      </c>
      <c r="P12" s="254"/>
      <c r="Q12" s="254"/>
      <c r="R12" s="254"/>
      <c r="S12" s="254"/>
      <c r="T12" s="254"/>
      <c r="U12" s="254"/>
      <c r="V12" s="254"/>
      <c r="W12" s="254"/>
      <c r="X12" s="254"/>
      <c r="Y12" s="254"/>
      <c r="Z12" s="254"/>
      <c r="AA12" s="254"/>
      <c r="AB12" s="226">
        <f t="shared" si="3"/>
        <v>0</v>
      </c>
      <c r="AC12" s="254"/>
      <c r="AD12" s="254"/>
      <c r="AE12" s="226">
        <f t="shared" si="4"/>
        <v>0</v>
      </c>
      <c r="AF12" s="254"/>
      <c r="AG12" s="254"/>
      <c r="AH12" s="226">
        <f t="shared" si="5"/>
        <v>0</v>
      </c>
      <c r="AI12" s="254"/>
      <c r="AJ12" s="254"/>
      <c r="AK12" s="226">
        <f t="shared" si="6"/>
        <v>0</v>
      </c>
      <c r="AL12" s="96"/>
    </row>
    <row r="13" spans="1:38">
      <c r="A13" s="54"/>
      <c r="B13" s="90"/>
      <c r="C13" s="254">
        <f>IF((Personnel!E12&lt;=CONFIG!$D$66),0,CONFIG!$D$64*Personnel!E12)</f>
        <v>0</v>
      </c>
      <c r="D13" s="254">
        <f>IF((Personnel!F12&lt;=CONFIG!$D$66),0,CONFIG!$D$64*Personnel!F12)</f>
        <v>0</v>
      </c>
      <c r="E13" s="254">
        <f>IF((Personnel!G12&lt;=CONFIG!$D$66),0,CONFIG!$D$64*Personnel!G12)</f>
        <v>0</v>
      </c>
      <c r="F13" s="254">
        <f>IF((Personnel!H12&lt;=CONFIG!$D$66),0,CONFIG!$D$64*Personnel!H12)</f>
        <v>0</v>
      </c>
      <c r="G13" s="254">
        <f>IF((Personnel!I12&lt;=CONFIG!$D$66),0,CONFIG!$D$64*Personnel!I12)</f>
        <v>0</v>
      </c>
      <c r="H13" s="254">
        <f>IF((Personnel!J12&lt;=CONFIG!$D$66),0,CONFIG!$D$64*Personnel!J12)</f>
        <v>0</v>
      </c>
      <c r="I13" s="254">
        <f>IF((Personnel!K12&lt;=CONFIG!$D$66),0,CONFIG!$D$64*Personnel!K12)</f>
        <v>0</v>
      </c>
      <c r="J13" s="254">
        <f>IF((Personnel!L12&lt;=CONFIG!$D$66),0,CONFIG!$D$64*Personnel!L12)</f>
        <v>0</v>
      </c>
      <c r="K13" s="254">
        <f>IF((Personnel!M12&lt;=CONFIG!$D$66),0,CONFIG!$D$64*Personnel!M12)</f>
        <v>0</v>
      </c>
      <c r="L13" s="254">
        <f>IF((Personnel!N12&lt;=CONFIG!$D$66),0,CONFIG!$D$64*Personnel!N12)</f>
        <v>0</v>
      </c>
      <c r="M13" s="254">
        <f>IF((Personnel!O12&lt;=CONFIG!$D$66),0,CONFIG!$D$64*Personnel!O12)</f>
        <v>0</v>
      </c>
      <c r="N13" s="254">
        <f>IF((Personnel!P12&lt;=CONFIG!$D$66),0,CONFIG!$D$64*Personnel!P12)</f>
        <v>0</v>
      </c>
      <c r="O13" s="226">
        <f t="shared" si="2"/>
        <v>0</v>
      </c>
      <c r="P13" s="254">
        <f>IF((Personnel!R12&lt;=CONFIG!$D$66),0,CONFIG!$D$64*Personnel!R12)</f>
        <v>0</v>
      </c>
      <c r="Q13" s="254">
        <f>IF((Personnel!S12&lt;=CONFIG!$D$66),0,CONFIG!$D$64*Personnel!S12)</f>
        <v>0</v>
      </c>
      <c r="R13" s="254">
        <f>IF((Personnel!T12&lt;=CONFIG!$D$66),0,CONFIG!$D$64*Personnel!T12)</f>
        <v>0</v>
      </c>
      <c r="S13" s="254">
        <f>IF((Personnel!U12&lt;=CONFIG!$D$66),0,CONFIG!$D$64*Personnel!U12)</f>
        <v>0</v>
      </c>
      <c r="T13" s="254">
        <f>IF((Personnel!V12&lt;=CONFIG!$D$66),0,CONFIG!$D$64*Personnel!V12)</f>
        <v>0</v>
      </c>
      <c r="U13" s="254">
        <f>IF((Personnel!W12&lt;=CONFIG!$D$66),0,CONFIG!$D$64*Personnel!W12)</f>
        <v>0</v>
      </c>
      <c r="V13" s="254">
        <f>IF((Personnel!X12&lt;=CONFIG!$D$66),0,CONFIG!$D$64*Personnel!X12)</f>
        <v>0</v>
      </c>
      <c r="W13" s="254">
        <f>IF((Personnel!Y12&lt;=CONFIG!$D$66),0,CONFIG!$D$64*Personnel!Y12)</f>
        <v>0</v>
      </c>
      <c r="X13" s="254">
        <f>IF((Personnel!Z12&lt;=CONFIG!$D$66),0,CONFIG!$D$64*Personnel!Z12)</f>
        <v>0</v>
      </c>
      <c r="Y13" s="254">
        <f>IF((Personnel!AA12&lt;=CONFIG!$D$66),0,CONFIG!$D$64*Personnel!AA12)</f>
        <v>0</v>
      </c>
      <c r="Z13" s="254">
        <f>IF((Personnel!AB12&lt;=CONFIG!$D$66),0,CONFIG!$D$64*Personnel!AB12)</f>
        <v>0</v>
      </c>
      <c r="AA13" s="254">
        <f>IF((Personnel!AC12&lt;=CONFIG!$D$66),0,CONFIG!$D$64*Personnel!AC12)</f>
        <v>0</v>
      </c>
      <c r="AB13" s="226">
        <f t="shared" si="3"/>
        <v>0</v>
      </c>
      <c r="AC13" s="254">
        <f>IF((Personnel!AE12&lt;=(CONFIG!$D$66*6)),0,CONFIG!$D$64*Personnel!AE12)</f>
        <v>0</v>
      </c>
      <c r="AD13" s="254">
        <f>IF((Personnel!AF12&lt;=(CONFIG!$D$66*6)),0,CONFIG!$D$64*Personnel!AF12)</f>
        <v>0</v>
      </c>
      <c r="AE13" s="226">
        <f t="shared" ref="AE13" si="7">SUM(AC13:AD13)</f>
        <v>0</v>
      </c>
      <c r="AF13" s="254">
        <f>IF((Personnel!AH12&lt;=(CONFIG!$D$66*6)),0,CONFIG!$D$64*Personnel!AH12)</f>
        <v>0</v>
      </c>
      <c r="AG13" s="254">
        <f>IF((Personnel!AI12&lt;=(CONFIG!$D$66*6)),0,CONFIG!$D$64*Personnel!AI12)</f>
        <v>0</v>
      </c>
      <c r="AH13" s="226">
        <f t="shared" ref="AH13" si="8">SUM(AF13:AG13)</f>
        <v>0</v>
      </c>
      <c r="AI13" s="254">
        <f>IF((Personnel!AK12&lt;=(CONFIG!$D$66*6)),0,CONFIG!$D$64*Personnel!AK12)</f>
        <v>0</v>
      </c>
      <c r="AJ13" s="254">
        <f>IF((Personnel!AL12&lt;=(CONFIG!$D$66*6)),0,CONFIG!$D$64*Personnel!AL12)</f>
        <v>0</v>
      </c>
      <c r="AK13" s="226">
        <f t="shared" ref="AK13" si="9">SUM(AI13:AJ13)</f>
        <v>0</v>
      </c>
      <c r="AL13" s="96"/>
    </row>
    <row r="14" spans="1:38">
      <c r="A14" s="54"/>
      <c r="B14" s="90"/>
      <c r="C14" s="254">
        <f>IF((Personnel!E13&lt;=CONFIG!$D$66),0,CONFIG!$D$64*Personnel!E13)</f>
        <v>0</v>
      </c>
      <c r="D14" s="254">
        <f>IF((Personnel!F13&lt;=CONFIG!$D$66),0,CONFIG!$D$64*Personnel!F13)</f>
        <v>0</v>
      </c>
      <c r="E14" s="254">
        <f>IF((Personnel!G13&lt;=CONFIG!$D$66),0,CONFIG!$D$64*Personnel!G13)</f>
        <v>0</v>
      </c>
      <c r="F14" s="254">
        <f>IF((Personnel!H13&lt;=CONFIG!$D$66),0,CONFIG!$D$64*Personnel!H13)</f>
        <v>0</v>
      </c>
      <c r="G14" s="254">
        <f>IF((Personnel!I13&lt;=CONFIG!$D$66),0,CONFIG!$D$64*Personnel!I13)</f>
        <v>0</v>
      </c>
      <c r="H14" s="254">
        <f>IF((Personnel!J13&lt;=CONFIG!$D$66),0,CONFIG!$D$64*Personnel!J13)</f>
        <v>0</v>
      </c>
      <c r="I14" s="254">
        <f>IF((Personnel!K13&lt;=CONFIG!$D$66),0,CONFIG!$D$64*Personnel!K13)</f>
        <v>0</v>
      </c>
      <c r="J14" s="254">
        <f>IF((Personnel!L13&lt;=CONFIG!$D$66),0,CONFIG!$D$64*Personnel!L13)</f>
        <v>0</v>
      </c>
      <c r="K14" s="254">
        <f>IF((Personnel!M13&lt;=CONFIG!$D$66),0,CONFIG!$D$64*Personnel!M13)</f>
        <v>0</v>
      </c>
      <c r="L14" s="254">
        <f>IF((Personnel!N13&lt;=CONFIG!$D$66),0,CONFIG!$D$64*Personnel!N13)</f>
        <v>0</v>
      </c>
      <c r="M14" s="254">
        <f>IF((Personnel!O13&lt;=CONFIG!$D$66),0,CONFIG!$D$64*Personnel!O13)</f>
        <v>0</v>
      </c>
      <c r="N14" s="254">
        <f>IF((Personnel!P13&lt;=CONFIG!$D$66),0,CONFIG!$D$64*Personnel!P13)</f>
        <v>0</v>
      </c>
      <c r="O14" s="226">
        <f t="shared" si="2"/>
        <v>0</v>
      </c>
      <c r="P14" s="254">
        <f>IF((Personnel!R13&lt;=CONFIG!$D$66),0,CONFIG!$D$64*Personnel!R13)</f>
        <v>0</v>
      </c>
      <c r="Q14" s="254">
        <f>IF((Personnel!S13&lt;=CONFIG!$D$66),0,CONFIG!$D$64*Personnel!S13)</f>
        <v>0</v>
      </c>
      <c r="R14" s="254">
        <f>IF((Personnel!T13&lt;=CONFIG!$D$66),0,CONFIG!$D$64*Personnel!T13)</f>
        <v>0</v>
      </c>
      <c r="S14" s="254">
        <f>IF((Personnel!U13&lt;=CONFIG!$D$66),0,CONFIG!$D$64*Personnel!U13)</f>
        <v>0</v>
      </c>
      <c r="T14" s="254">
        <f>IF((Personnel!V13&lt;=CONFIG!$D$66),0,CONFIG!$D$64*Personnel!V13)</f>
        <v>0</v>
      </c>
      <c r="U14" s="254">
        <f>IF((Personnel!W13&lt;=CONFIG!$D$66),0,CONFIG!$D$64*Personnel!W13)</f>
        <v>0</v>
      </c>
      <c r="V14" s="254">
        <f>IF((Personnel!X13&lt;=CONFIG!$D$66),0,CONFIG!$D$64*Personnel!X13)</f>
        <v>0</v>
      </c>
      <c r="W14" s="254">
        <f>IF((Personnel!Y13&lt;=CONFIG!$D$66),0,CONFIG!$D$64*Personnel!Y13)</f>
        <v>0</v>
      </c>
      <c r="X14" s="254">
        <f>IF((Personnel!Z13&lt;=CONFIG!$D$66),0,CONFIG!$D$64*Personnel!Z13)</f>
        <v>0</v>
      </c>
      <c r="Y14" s="254">
        <f>IF((Personnel!AA13&lt;=CONFIG!$D$66),0,CONFIG!$D$64*Personnel!AA13)</f>
        <v>0</v>
      </c>
      <c r="Z14" s="254">
        <f>IF((Personnel!AB13&lt;=CONFIG!$D$66),0,CONFIG!$D$64*Personnel!AB13)</f>
        <v>0</v>
      </c>
      <c r="AA14" s="254">
        <f>IF((Personnel!AC13&lt;=CONFIG!$D$66),0,CONFIG!$D$64*Personnel!AC13)</f>
        <v>0</v>
      </c>
      <c r="AB14" s="226">
        <f t="shared" si="3"/>
        <v>0</v>
      </c>
      <c r="AC14" s="254">
        <f>IF((Personnel!AE13&lt;=(CONFIG!$D$66*6)),0,CONFIG!$D$64*Personnel!AE13)</f>
        <v>0</v>
      </c>
      <c r="AD14" s="254">
        <f>IF((Personnel!AF13&lt;=(CONFIG!$D$66*6)),0,CONFIG!$D$64*Personnel!AF13)</f>
        <v>0</v>
      </c>
      <c r="AE14" s="226">
        <f t="shared" si="4"/>
        <v>0</v>
      </c>
      <c r="AF14" s="254">
        <f>IF((Personnel!AH13&lt;=(CONFIG!$D$66*6)),0,CONFIG!$D$64*Personnel!AH13)</f>
        <v>0</v>
      </c>
      <c r="AG14" s="254">
        <f>IF((Personnel!AI13&lt;=(CONFIG!$D$66*6)),0,CONFIG!$D$64*Personnel!AI13)</f>
        <v>0</v>
      </c>
      <c r="AH14" s="226">
        <f t="shared" si="5"/>
        <v>0</v>
      </c>
      <c r="AI14" s="254">
        <f>IF((Personnel!AK13&lt;=(CONFIG!$D$66*6)),0,CONFIG!$D$64*Personnel!AK13)</f>
        <v>0</v>
      </c>
      <c r="AJ14" s="254">
        <f>IF((Personnel!AL13&lt;=(CONFIG!$D$66*6)),0,CONFIG!$D$64*Personnel!AL13)</f>
        <v>0</v>
      </c>
      <c r="AK14" s="226">
        <f t="shared" si="6"/>
        <v>0</v>
      </c>
      <c r="AL14" s="96"/>
    </row>
    <row r="15" spans="1:38">
      <c r="A15" s="54"/>
      <c r="B15" s="90"/>
      <c r="C15" s="254">
        <f>IF((Personnel!E14&lt;=CONFIG!$D$66),0,CONFIG!$D$64*Personnel!E14)</f>
        <v>0</v>
      </c>
      <c r="D15" s="254">
        <f>IF((Personnel!F14&lt;=CONFIG!$D$66),0,CONFIG!$D$64*Personnel!F14)</f>
        <v>0</v>
      </c>
      <c r="E15" s="254">
        <f>IF((Personnel!G14&lt;=CONFIG!$D$66),0,CONFIG!$D$64*Personnel!G14)</f>
        <v>0</v>
      </c>
      <c r="F15" s="254">
        <f>IF((Personnel!H14&lt;=CONFIG!$D$66),0,CONFIG!$D$64*Personnel!H14)</f>
        <v>0</v>
      </c>
      <c r="G15" s="254">
        <f>IF((Personnel!I14&lt;=CONFIG!$D$66),0,CONFIG!$D$64*Personnel!I14)</f>
        <v>0</v>
      </c>
      <c r="H15" s="254">
        <f>IF((Personnel!J14&lt;=CONFIG!$D$66),0,CONFIG!$D$64*Personnel!J14)</f>
        <v>0</v>
      </c>
      <c r="I15" s="254">
        <f>IF((Personnel!K14&lt;=CONFIG!$D$66),0,CONFIG!$D$64*Personnel!K14)</f>
        <v>0</v>
      </c>
      <c r="J15" s="254">
        <f>IF((Personnel!L14&lt;=CONFIG!$D$66),0,CONFIG!$D$64*Personnel!L14)</f>
        <v>0</v>
      </c>
      <c r="K15" s="254">
        <f>IF((Personnel!M14&lt;=CONFIG!$D$66),0,CONFIG!$D$64*Personnel!M14)</f>
        <v>0</v>
      </c>
      <c r="L15" s="254">
        <f>IF((Personnel!N14&lt;=CONFIG!$D$66),0,CONFIG!$D$64*Personnel!N14)</f>
        <v>0</v>
      </c>
      <c r="M15" s="254">
        <f>IF((Personnel!O14&lt;=CONFIG!$D$66),0,CONFIG!$D$64*Personnel!O14)</f>
        <v>0</v>
      </c>
      <c r="N15" s="254">
        <f>IF((Personnel!P14&lt;=CONFIG!$D$66),0,CONFIG!$D$64*Personnel!P14)</f>
        <v>0</v>
      </c>
      <c r="O15" s="226">
        <f t="shared" si="2"/>
        <v>0</v>
      </c>
      <c r="P15" s="254">
        <f>IF((Personnel!R14&lt;=CONFIG!$D$66),0,CONFIG!$D$64*Personnel!R14)</f>
        <v>0</v>
      </c>
      <c r="Q15" s="254">
        <f>IF((Personnel!S14&lt;=CONFIG!$D$66),0,CONFIG!$D$64*Personnel!S14)</f>
        <v>0</v>
      </c>
      <c r="R15" s="254">
        <f>IF((Personnel!T14&lt;=CONFIG!$D$66),0,CONFIG!$D$64*Personnel!T14)</f>
        <v>0</v>
      </c>
      <c r="S15" s="254">
        <f>IF((Personnel!U14&lt;=CONFIG!$D$66),0,CONFIG!$D$64*Personnel!U14)</f>
        <v>0</v>
      </c>
      <c r="T15" s="254">
        <f>IF((Personnel!V14&lt;=CONFIG!$D$66),0,CONFIG!$D$64*Personnel!V14)</f>
        <v>0</v>
      </c>
      <c r="U15" s="254">
        <f>IF((Personnel!W14&lt;=CONFIG!$D$66),0,CONFIG!$D$64*Personnel!W14)</f>
        <v>0</v>
      </c>
      <c r="V15" s="254">
        <f>IF((Personnel!X14&lt;=CONFIG!$D$66),0,CONFIG!$D$64*Personnel!X14)</f>
        <v>0</v>
      </c>
      <c r="W15" s="254">
        <f>IF((Personnel!Y14&lt;=CONFIG!$D$66),0,CONFIG!$D$64*Personnel!Y14)</f>
        <v>0</v>
      </c>
      <c r="X15" s="254">
        <f>IF((Personnel!Z14&lt;=CONFIG!$D$66),0,CONFIG!$D$64*Personnel!Z14)</f>
        <v>0</v>
      </c>
      <c r="Y15" s="254">
        <f>IF((Personnel!AA14&lt;=CONFIG!$D$66),0,CONFIG!$D$64*Personnel!AA14)</f>
        <v>0</v>
      </c>
      <c r="Z15" s="254">
        <f>IF((Personnel!AB14&lt;=CONFIG!$D$66),0,CONFIG!$D$64*Personnel!AB14)</f>
        <v>0</v>
      </c>
      <c r="AA15" s="254">
        <f>IF((Personnel!AC14&lt;=CONFIG!$D$66),0,CONFIG!$D$64*Personnel!AC14)</f>
        <v>0</v>
      </c>
      <c r="AB15" s="226">
        <f t="shared" si="3"/>
        <v>0</v>
      </c>
      <c r="AC15" s="254">
        <f>IF((Personnel!AE14&lt;=(CONFIG!$D$66*6)),0,CONFIG!$D$64*Personnel!AE14)</f>
        <v>0</v>
      </c>
      <c r="AD15" s="254">
        <f>IF((Personnel!AF14&lt;=(CONFIG!$D$66*6)),0,CONFIG!$D$64*Personnel!AF14)</f>
        <v>0</v>
      </c>
      <c r="AE15" s="226">
        <f t="shared" si="4"/>
        <v>0</v>
      </c>
      <c r="AF15" s="254">
        <f>IF((Personnel!AH14&lt;=(CONFIG!$D$66*6)),0,CONFIG!$D$64*Personnel!AH14)</f>
        <v>0</v>
      </c>
      <c r="AG15" s="254">
        <f>IF((Personnel!AI14&lt;=(CONFIG!$D$66*6)),0,CONFIG!$D$64*Personnel!AI14)</f>
        <v>0</v>
      </c>
      <c r="AH15" s="226">
        <f t="shared" si="5"/>
        <v>0</v>
      </c>
      <c r="AI15" s="254">
        <f>IF((Personnel!AK14&lt;=(CONFIG!$D$66*6)),0,CONFIG!$D$64*Personnel!AK14)</f>
        <v>0</v>
      </c>
      <c r="AJ15" s="254">
        <f>IF((Personnel!AL14&lt;=(CONFIG!$D$66*6)),0,CONFIG!$D$64*Personnel!AL14)</f>
        <v>0</v>
      </c>
      <c r="AK15" s="226">
        <f t="shared" si="6"/>
        <v>0</v>
      </c>
      <c r="AL15" s="96"/>
    </row>
    <row r="16" spans="1:38">
      <c r="A16" s="54"/>
      <c r="B16" s="90"/>
      <c r="C16" s="254">
        <f>IF((Personnel!E15&lt;=CONFIG!$D$66),0,CONFIG!$D$64*Personnel!E15)</f>
        <v>0</v>
      </c>
      <c r="D16" s="254">
        <f>IF((Personnel!F15&lt;=CONFIG!$D$66),0,CONFIG!$D$64*Personnel!F15)</f>
        <v>0</v>
      </c>
      <c r="E16" s="254">
        <f>IF((Personnel!G15&lt;=CONFIG!$D$66),0,CONFIG!$D$64*Personnel!G15)</f>
        <v>0</v>
      </c>
      <c r="F16" s="254">
        <f>IF((Personnel!H15&lt;=CONFIG!$D$66),0,CONFIG!$D$64*Personnel!H15)</f>
        <v>0</v>
      </c>
      <c r="G16" s="254">
        <f>IF((Personnel!I15&lt;=CONFIG!$D$66),0,CONFIG!$D$64*Personnel!I15)</f>
        <v>0</v>
      </c>
      <c r="H16" s="254">
        <f>IF((Personnel!J15&lt;=CONFIG!$D$66),0,CONFIG!$D$64*Personnel!J15)</f>
        <v>0</v>
      </c>
      <c r="I16" s="254">
        <f>IF((Personnel!K15&lt;=CONFIG!$D$66),0,CONFIG!$D$64*Personnel!K15)</f>
        <v>0</v>
      </c>
      <c r="J16" s="254">
        <f>IF((Personnel!L15&lt;=CONFIG!$D$66),0,CONFIG!$D$64*Personnel!L15)</f>
        <v>0</v>
      </c>
      <c r="K16" s="254">
        <f>IF((Personnel!M15&lt;=CONFIG!$D$66),0,CONFIG!$D$64*Personnel!M15)</f>
        <v>0</v>
      </c>
      <c r="L16" s="254">
        <f>IF((Personnel!N15&lt;=CONFIG!$D$66),0,CONFIG!$D$64*Personnel!N15)</f>
        <v>0</v>
      </c>
      <c r="M16" s="254">
        <f>IF((Personnel!O15&lt;=CONFIG!$D$66),0,CONFIG!$D$64*Personnel!O15)</f>
        <v>0</v>
      </c>
      <c r="N16" s="254">
        <f>IF((Personnel!P15&lt;=CONFIG!$D$66),0,CONFIG!$D$64*Personnel!P15)</f>
        <v>0</v>
      </c>
      <c r="O16" s="226">
        <f t="shared" si="2"/>
        <v>0</v>
      </c>
      <c r="P16" s="254">
        <f>IF((Personnel!R15&lt;=CONFIG!$D$66),0,CONFIG!$D$64*Personnel!R15)</f>
        <v>0</v>
      </c>
      <c r="Q16" s="254">
        <f>IF((Personnel!S15&lt;=CONFIG!$D$66),0,CONFIG!$D$64*Personnel!S15)</f>
        <v>0</v>
      </c>
      <c r="R16" s="254">
        <f>IF((Personnel!T15&lt;=CONFIG!$D$66),0,CONFIG!$D$64*Personnel!T15)</f>
        <v>0</v>
      </c>
      <c r="S16" s="254">
        <f>IF((Personnel!U15&lt;=CONFIG!$D$66),0,CONFIG!$D$64*Personnel!U15)</f>
        <v>0</v>
      </c>
      <c r="T16" s="254">
        <f>IF((Personnel!V15&lt;=CONFIG!$D$66),0,CONFIG!$D$64*Personnel!V15)</f>
        <v>0</v>
      </c>
      <c r="U16" s="254">
        <f>IF((Personnel!W15&lt;=CONFIG!$D$66),0,CONFIG!$D$64*Personnel!W15)</f>
        <v>0</v>
      </c>
      <c r="V16" s="254">
        <f>IF((Personnel!X15&lt;=CONFIG!$D$66),0,CONFIG!$D$64*Personnel!X15)</f>
        <v>0</v>
      </c>
      <c r="W16" s="254">
        <f>IF((Personnel!Y15&lt;=CONFIG!$D$66),0,CONFIG!$D$64*Personnel!Y15)</f>
        <v>0</v>
      </c>
      <c r="X16" s="254">
        <f>IF((Personnel!Z15&lt;=CONFIG!$D$66),0,CONFIG!$D$64*Personnel!Z15)</f>
        <v>0</v>
      </c>
      <c r="Y16" s="254">
        <f>IF((Personnel!AA15&lt;=CONFIG!$D$66),0,CONFIG!$D$64*Personnel!AA15)</f>
        <v>0</v>
      </c>
      <c r="Z16" s="254">
        <f>IF((Personnel!AB15&lt;=CONFIG!$D$66),0,CONFIG!$D$64*Personnel!AB15)</f>
        <v>0</v>
      </c>
      <c r="AA16" s="254">
        <f>IF((Personnel!AC15&lt;=CONFIG!$D$66),0,CONFIG!$D$64*Personnel!AC15)</f>
        <v>0</v>
      </c>
      <c r="AB16" s="226">
        <f t="shared" si="3"/>
        <v>0</v>
      </c>
      <c r="AC16" s="254">
        <f>IF((Personnel!AE15&lt;=(CONFIG!$D$66*6)),0,CONFIG!$D$64*Personnel!AE15)</f>
        <v>0</v>
      </c>
      <c r="AD16" s="254">
        <f>IF((Personnel!AF15&lt;=(CONFIG!$D$66*6)),0,CONFIG!$D$64*Personnel!AF15)</f>
        <v>0</v>
      </c>
      <c r="AE16" s="226">
        <f t="shared" si="4"/>
        <v>0</v>
      </c>
      <c r="AF16" s="254">
        <f>IF((Personnel!AH15&lt;=(CONFIG!$D$66*6)),0,CONFIG!$D$64*Personnel!AH15)</f>
        <v>0</v>
      </c>
      <c r="AG16" s="254">
        <f>IF((Personnel!AI15&lt;=(CONFIG!$D$66*6)),0,CONFIG!$D$64*Personnel!AI15)</f>
        <v>0</v>
      </c>
      <c r="AH16" s="226">
        <f t="shared" si="5"/>
        <v>0</v>
      </c>
      <c r="AI16" s="254">
        <f>IF((Personnel!AK15&lt;=(CONFIG!$D$66*6)),0,CONFIG!$D$64*Personnel!AK15)</f>
        <v>0</v>
      </c>
      <c r="AJ16" s="254">
        <f>IF((Personnel!AL15&lt;=(CONFIG!$D$66*6)),0,CONFIG!$D$64*Personnel!AL15)</f>
        <v>0</v>
      </c>
      <c r="AK16" s="226">
        <f t="shared" si="6"/>
        <v>0</v>
      </c>
      <c r="AL16" s="96"/>
    </row>
    <row r="17" spans="1:38">
      <c r="A17" s="54"/>
      <c r="B17" s="90"/>
      <c r="C17" s="254">
        <f>IF((Personnel!E16&lt;=CONFIG!$D$66),0,CONFIG!$D$64*Personnel!E16)</f>
        <v>0</v>
      </c>
      <c r="D17" s="254">
        <f>IF((Personnel!F16&lt;=CONFIG!$D$66),0,CONFIG!$D$64*Personnel!F16)</f>
        <v>0</v>
      </c>
      <c r="E17" s="254">
        <f>IF((Personnel!G16&lt;=CONFIG!$D$66),0,CONFIG!$D$64*Personnel!G16)</f>
        <v>0</v>
      </c>
      <c r="F17" s="254">
        <f>IF((Personnel!H16&lt;=CONFIG!$D$66),0,CONFIG!$D$64*Personnel!H16)</f>
        <v>0</v>
      </c>
      <c r="G17" s="254">
        <f>IF((Personnel!I16&lt;=CONFIG!$D$66),0,CONFIG!$D$64*Personnel!I16)</f>
        <v>0</v>
      </c>
      <c r="H17" s="254">
        <f>IF((Personnel!J16&lt;=CONFIG!$D$66),0,CONFIG!$D$64*Personnel!J16)</f>
        <v>0</v>
      </c>
      <c r="I17" s="254">
        <f>IF((Personnel!K16&lt;=CONFIG!$D$66),0,CONFIG!$D$64*Personnel!K16)</f>
        <v>0</v>
      </c>
      <c r="J17" s="254">
        <f>IF((Personnel!L16&lt;=CONFIG!$D$66),0,CONFIG!$D$64*Personnel!L16)</f>
        <v>0</v>
      </c>
      <c r="K17" s="254">
        <f>IF((Personnel!M16&lt;=CONFIG!$D$66),0,CONFIG!$D$64*Personnel!M16)</f>
        <v>0</v>
      </c>
      <c r="L17" s="254">
        <f>IF((Personnel!N16&lt;=CONFIG!$D$66),0,CONFIG!$D$64*Personnel!N16)</f>
        <v>0</v>
      </c>
      <c r="M17" s="254">
        <f>IF((Personnel!O16&lt;=CONFIG!$D$66),0,CONFIG!$D$64*Personnel!O16)</f>
        <v>0</v>
      </c>
      <c r="N17" s="254">
        <f>IF((Personnel!P16&lt;=CONFIG!$D$66),0,CONFIG!$D$64*Personnel!P16)</f>
        <v>0</v>
      </c>
      <c r="O17" s="226">
        <f t="shared" si="2"/>
        <v>0</v>
      </c>
      <c r="P17" s="254">
        <f>IF((Personnel!R16&lt;=CONFIG!$D$66),0,CONFIG!$D$64*Personnel!R16)</f>
        <v>0</v>
      </c>
      <c r="Q17" s="254">
        <f>IF((Personnel!S16&lt;=CONFIG!$D$66),0,CONFIG!$D$64*Personnel!S16)</f>
        <v>0</v>
      </c>
      <c r="R17" s="254">
        <f>IF((Personnel!T16&lt;=CONFIG!$D$66),0,CONFIG!$D$64*Personnel!T16)</f>
        <v>0</v>
      </c>
      <c r="S17" s="254">
        <f>IF((Personnel!U16&lt;=CONFIG!$D$66),0,CONFIG!$D$64*Personnel!U16)</f>
        <v>0</v>
      </c>
      <c r="T17" s="254">
        <f>IF((Personnel!V16&lt;=CONFIG!$D$66),0,CONFIG!$D$64*Personnel!V16)</f>
        <v>0</v>
      </c>
      <c r="U17" s="254">
        <f>IF((Personnel!W16&lt;=CONFIG!$D$66),0,CONFIG!$D$64*Personnel!W16)</f>
        <v>0</v>
      </c>
      <c r="V17" s="254">
        <f>IF((Personnel!X16&lt;=CONFIG!$D$66),0,CONFIG!$D$64*Personnel!X16)</f>
        <v>0</v>
      </c>
      <c r="W17" s="254">
        <f>IF((Personnel!Y16&lt;=CONFIG!$D$66),0,CONFIG!$D$64*Personnel!Y16)</f>
        <v>0</v>
      </c>
      <c r="X17" s="254">
        <f>IF((Personnel!Z16&lt;=CONFIG!$D$66),0,CONFIG!$D$64*Personnel!Z16)</f>
        <v>0</v>
      </c>
      <c r="Y17" s="254">
        <f>IF((Personnel!AA16&lt;=CONFIG!$D$66),0,CONFIG!$D$64*Personnel!AA16)</f>
        <v>0</v>
      </c>
      <c r="Z17" s="254">
        <f>IF((Personnel!AB16&lt;=CONFIG!$D$66),0,CONFIG!$D$64*Personnel!AB16)</f>
        <v>0</v>
      </c>
      <c r="AA17" s="254">
        <f>IF((Personnel!AC16&lt;=CONFIG!$D$66),0,CONFIG!$D$64*Personnel!AC16)</f>
        <v>0</v>
      </c>
      <c r="AB17" s="226">
        <f t="shared" si="3"/>
        <v>0</v>
      </c>
      <c r="AC17" s="254">
        <f>IF((Personnel!AE16&lt;=(CONFIG!$D$66*6)),0,CONFIG!$D$64*Personnel!AE16)</f>
        <v>0</v>
      </c>
      <c r="AD17" s="254">
        <f>IF((Personnel!AF16&lt;=(CONFIG!$D$66*6)),0,CONFIG!$D$64*Personnel!AF16)</f>
        <v>0</v>
      </c>
      <c r="AE17" s="226">
        <f t="shared" si="4"/>
        <v>0</v>
      </c>
      <c r="AF17" s="254">
        <f>IF((Personnel!AH16&lt;=(CONFIG!$D$66*6)),0,CONFIG!$D$64*Personnel!AH16)</f>
        <v>0</v>
      </c>
      <c r="AG17" s="254">
        <f>IF((Personnel!AI16&lt;=(CONFIG!$D$66*6)),0,CONFIG!$D$64*Personnel!AI16)</f>
        <v>0</v>
      </c>
      <c r="AH17" s="226">
        <f t="shared" si="5"/>
        <v>0</v>
      </c>
      <c r="AI17" s="254">
        <f>IF((Personnel!AK16&lt;=(CONFIG!$D$66*6)),0,CONFIG!$D$64*Personnel!AK16)</f>
        <v>0</v>
      </c>
      <c r="AJ17" s="254">
        <f>IF((Personnel!AL16&lt;=(CONFIG!$D$66*6)),0,CONFIG!$D$64*Personnel!AL16)</f>
        <v>0</v>
      </c>
      <c r="AK17" s="226">
        <f t="shared" si="6"/>
        <v>0</v>
      </c>
      <c r="AL17" s="96"/>
    </row>
    <row r="18" spans="1:38">
      <c r="A18" s="54"/>
      <c r="B18" s="90"/>
      <c r="C18" s="254">
        <f>IF((Personnel!E17&lt;=CONFIG!$D$66),0,CONFIG!$D$64*Personnel!E17)</f>
        <v>0</v>
      </c>
      <c r="D18" s="254">
        <f>IF((Personnel!F17&lt;=CONFIG!$D$66),0,CONFIG!$D$64*Personnel!F17)</f>
        <v>0</v>
      </c>
      <c r="E18" s="254">
        <f>IF((Personnel!G17&lt;=CONFIG!$D$66),0,CONFIG!$D$64*Personnel!G17)</f>
        <v>0</v>
      </c>
      <c r="F18" s="254">
        <f>IF((Personnel!H17&lt;=CONFIG!$D$66),0,CONFIG!$D$64*Personnel!H17)</f>
        <v>0</v>
      </c>
      <c r="G18" s="254">
        <f>IF((Personnel!I17&lt;=CONFIG!$D$66),0,CONFIG!$D$64*Personnel!I17)</f>
        <v>0</v>
      </c>
      <c r="H18" s="254">
        <f>IF((Personnel!J17&lt;=CONFIG!$D$66),0,CONFIG!$D$64*Personnel!J17)</f>
        <v>0</v>
      </c>
      <c r="I18" s="254">
        <f>IF((Personnel!K17&lt;=CONFIG!$D$66),0,CONFIG!$D$64*Personnel!K17)</f>
        <v>0</v>
      </c>
      <c r="J18" s="254">
        <f>IF((Personnel!L17&lt;=CONFIG!$D$66),0,CONFIG!$D$64*Personnel!L17)</f>
        <v>0</v>
      </c>
      <c r="K18" s="254">
        <f>IF((Personnel!M17&lt;=CONFIG!$D$66),0,CONFIG!$D$64*Personnel!M17)</f>
        <v>0</v>
      </c>
      <c r="L18" s="254">
        <f>IF((Personnel!N17&lt;=CONFIG!$D$66),0,CONFIG!$D$64*Personnel!N17)</f>
        <v>0</v>
      </c>
      <c r="M18" s="254">
        <f>IF((Personnel!O17&lt;=CONFIG!$D$66),0,CONFIG!$D$64*Personnel!O17)</f>
        <v>0</v>
      </c>
      <c r="N18" s="254">
        <f>IF((Personnel!P17&lt;=CONFIG!$D$66),0,CONFIG!$D$64*Personnel!P17)</f>
        <v>0</v>
      </c>
      <c r="O18" s="226">
        <f t="shared" si="2"/>
        <v>0</v>
      </c>
      <c r="P18" s="254">
        <f>IF((Personnel!R17&lt;=CONFIG!$D$66),0,CONFIG!$D$64*Personnel!R17)</f>
        <v>0</v>
      </c>
      <c r="Q18" s="254">
        <f>IF((Personnel!S17&lt;=CONFIG!$D$66),0,CONFIG!$D$64*Personnel!S17)</f>
        <v>0</v>
      </c>
      <c r="R18" s="254">
        <f>IF((Personnel!T17&lt;=CONFIG!$D$66),0,CONFIG!$D$64*Personnel!T17)</f>
        <v>0</v>
      </c>
      <c r="S18" s="254">
        <f>IF((Personnel!U17&lt;=CONFIG!$D$66),0,CONFIG!$D$64*Personnel!U17)</f>
        <v>0</v>
      </c>
      <c r="T18" s="254">
        <f>IF((Personnel!V17&lt;=CONFIG!$D$66),0,CONFIG!$D$64*Personnel!V17)</f>
        <v>0</v>
      </c>
      <c r="U18" s="254">
        <f>IF((Personnel!W17&lt;=CONFIG!$D$66),0,CONFIG!$D$64*Personnel!W17)</f>
        <v>0</v>
      </c>
      <c r="V18" s="254">
        <f>IF((Personnel!X17&lt;=CONFIG!$D$66),0,CONFIG!$D$64*Personnel!X17)</f>
        <v>0</v>
      </c>
      <c r="W18" s="254">
        <f>IF((Personnel!Y17&lt;=CONFIG!$D$66),0,CONFIG!$D$64*Personnel!Y17)</f>
        <v>0</v>
      </c>
      <c r="X18" s="254">
        <f>IF((Personnel!Z17&lt;=CONFIG!$D$66),0,CONFIG!$D$64*Personnel!Z17)</f>
        <v>0</v>
      </c>
      <c r="Y18" s="254">
        <f>IF((Personnel!AA17&lt;=CONFIG!$D$66),0,CONFIG!$D$64*Personnel!AA17)</f>
        <v>0</v>
      </c>
      <c r="Z18" s="254">
        <f>IF((Personnel!AB17&lt;=CONFIG!$D$66),0,CONFIG!$D$64*Personnel!AB17)</f>
        <v>0</v>
      </c>
      <c r="AA18" s="254">
        <f>IF((Personnel!AC17&lt;=CONFIG!$D$66),0,CONFIG!$D$64*Personnel!AC17)</f>
        <v>0</v>
      </c>
      <c r="AB18" s="226">
        <f t="shared" si="3"/>
        <v>0</v>
      </c>
      <c r="AC18" s="254">
        <f>IF((Personnel!AE17&lt;=(CONFIG!$D$66*6)),0,CONFIG!$D$64*Personnel!AE17)</f>
        <v>0</v>
      </c>
      <c r="AD18" s="254">
        <f>IF((Personnel!AF17&lt;=(CONFIG!$D$66*6)),0,CONFIG!$D$64*Personnel!AF17)</f>
        <v>0</v>
      </c>
      <c r="AE18" s="226">
        <f t="shared" si="4"/>
        <v>0</v>
      </c>
      <c r="AF18" s="254">
        <f>IF((Personnel!AH17&lt;=(CONFIG!$D$66*6)),0,CONFIG!$D$64*Personnel!AH17)</f>
        <v>0</v>
      </c>
      <c r="AG18" s="254">
        <f>IF((Personnel!AI17&lt;=(CONFIG!$D$66*6)),0,CONFIG!$D$64*Personnel!AI17)</f>
        <v>0</v>
      </c>
      <c r="AH18" s="226">
        <f t="shared" si="5"/>
        <v>0</v>
      </c>
      <c r="AI18" s="254">
        <f>IF((Personnel!AK17&lt;=(CONFIG!$D$66*6)),0,CONFIG!$D$64*Personnel!AK17)</f>
        <v>0</v>
      </c>
      <c r="AJ18" s="254">
        <f>IF((Personnel!AL17&lt;=(CONFIG!$D$66*6)),0,CONFIG!$D$64*Personnel!AL17)</f>
        <v>0</v>
      </c>
      <c r="AK18" s="226">
        <f t="shared" si="6"/>
        <v>0</v>
      </c>
      <c r="AL18" s="96"/>
    </row>
    <row r="19" spans="1:38">
      <c r="A19" s="54"/>
      <c r="B19" s="90"/>
      <c r="C19" s="254">
        <f>IF((Personnel!E18&lt;=CONFIG!$D$66),0,CONFIG!$D$64*Personnel!E18)</f>
        <v>0</v>
      </c>
      <c r="D19" s="254">
        <f>IF((Personnel!F18&lt;=CONFIG!$D$66),0,CONFIG!$D$64*Personnel!F18)</f>
        <v>0</v>
      </c>
      <c r="E19" s="254">
        <f>IF((Personnel!G18&lt;=CONFIG!$D$66),0,CONFIG!$D$64*Personnel!G18)</f>
        <v>0</v>
      </c>
      <c r="F19" s="254">
        <f>IF((Personnel!H18&lt;=CONFIG!$D$66),0,CONFIG!$D$64*Personnel!H18)</f>
        <v>0</v>
      </c>
      <c r="G19" s="254">
        <f>IF((Personnel!I18&lt;=CONFIG!$D$66),0,CONFIG!$D$64*Personnel!I18)</f>
        <v>0</v>
      </c>
      <c r="H19" s="254">
        <f>IF((Personnel!J18&lt;=CONFIG!$D$66),0,CONFIG!$D$64*Personnel!J18)</f>
        <v>0</v>
      </c>
      <c r="I19" s="254">
        <f>IF((Personnel!K18&lt;=CONFIG!$D$66),0,CONFIG!$D$64*Personnel!K18)</f>
        <v>0</v>
      </c>
      <c r="J19" s="254">
        <f>IF((Personnel!L18&lt;=CONFIG!$D$66),0,CONFIG!$D$64*Personnel!L18)</f>
        <v>0</v>
      </c>
      <c r="K19" s="254">
        <f>IF((Personnel!M18&lt;=CONFIG!$D$66),0,CONFIG!$D$64*Personnel!M18)</f>
        <v>0</v>
      </c>
      <c r="L19" s="254">
        <f>IF((Personnel!N18&lt;=CONFIG!$D$66),0,CONFIG!$D$64*Personnel!N18)</f>
        <v>0</v>
      </c>
      <c r="M19" s="254">
        <f>IF((Personnel!O18&lt;=CONFIG!$D$66),0,CONFIG!$D$64*Personnel!O18)</f>
        <v>0</v>
      </c>
      <c r="N19" s="254">
        <f>IF((Personnel!P18&lt;=CONFIG!$D$66),0,CONFIG!$D$64*Personnel!P18)</f>
        <v>0</v>
      </c>
      <c r="O19" s="226">
        <f t="shared" si="2"/>
        <v>0</v>
      </c>
      <c r="P19" s="254">
        <f>IF((Personnel!R18&lt;=CONFIG!$D$66),0,CONFIG!$D$64*Personnel!R18)</f>
        <v>0</v>
      </c>
      <c r="Q19" s="254">
        <f>IF((Personnel!S18&lt;=CONFIG!$D$66),0,CONFIG!$D$64*Personnel!S18)</f>
        <v>0</v>
      </c>
      <c r="R19" s="254">
        <f>IF((Personnel!T18&lt;=CONFIG!$D$66),0,CONFIG!$D$64*Personnel!T18)</f>
        <v>0</v>
      </c>
      <c r="S19" s="254">
        <f>IF((Personnel!U18&lt;=CONFIG!$D$66),0,CONFIG!$D$64*Personnel!U18)</f>
        <v>0</v>
      </c>
      <c r="T19" s="254">
        <f>IF((Personnel!V18&lt;=CONFIG!$D$66),0,CONFIG!$D$64*Personnel!V18)</f>
        <v>0</v>
      </c>
      <c r="U19" s="254">
        <f>IF((Personnel!W18&lt;=CONFIG!$D$66),0,CONFIG!$D$64*Personnel!W18)</f>
        <v>0</v>
      </c>
      <c r="V19" s="254">
        <f>IF((Personnel!X18&lt;=CONFIG!$D$66),0,CONFIG!$D$64*Personnel!X18)</f>
        <v>0</v>
      </c>
      <c r="W19" s="254">
        <f>IF((Personnel!Y18&lt;=CONFIG!$D$66),0,CONFIG!$D$64*Personnel!Y18)</f>
        <v>0</v>
      </c>
      <c r="X19" s="254">
        <f>IF((Personnel!Z18&lt;=CONFIG!$D$66),0,CONFIG!$D$64*Personnel!Z18)</f>
        <v>0</v>
      </c>
      <c r="Y19" s="254">
        <f>IF((Personnel!AA18&lt;=CONFIG!$D$66),0,CONFIG!$D$64*Personnel!AA18)</f>
        <v>0</v>
      </c>
      <c r="Z19" s="254">
        <f>IF((Personnel!AB18&lt;=CONFIG!$D$66),0,CONFIG!$D$64*Personnel!AB18)</f>
        <v>0</v>
      </c>
      <c r="AA19" s="254">
        <f>IF((Personnel!AC18&lt;=CONFIG!$D$66),0,CONFIG!$D$64*Personnel!AC18)</f>
        <v>0</v>
      </c>
      <c r="AB19" s="226">
        <f t="shared" si="3"/>
        <v>0</v>
      </c>
      <c r="AC19" s="254">
        <f>IF((Personnel!AE18&lt;=(CONFIG!$D$66*6)),0,CONFIG!$D$64*Personnel!AE18)</f>
        <v>0</v>
      </c>
      <c r="AD19" s="254">
        <f>IF((Personnel!AF18&lt;=(CONFIG!$D$66*6)),0,CONFIG!$D$64*Personnel!AF18)</f>
        <v>0</v>
      </c>
      <c r="AE19" s="226">
        <f t="shared" si="4"/>
        <v>0</v>
      </c>
      <c r="AF19" s="254">
        <f>IF((Personnel!AH18&lt;=(CONFIG!$D$66*6)),0,CONFIG!$D$64*Personnel!AH18)</f>
        <v>0</v>
      </c>
      <c r="AG19" s="254">
        <f>IF((Personnel!AI18&lt;=(CONFIG!$D$66*6)),0,CONFIG!$D$64*Personnel!AI18)</f>
        <v>0</v>
      </c>
      <c r="AH19" s="226">
        <f t="shared" si="5"/>
        <v>0</v>
      </c>
      <c r="AI19" s="254">
        <f>IF((Personnel!AK18&lt;=(CONFIG!$D$66*6)),0,CONFIG!$D$64*Personnel!AK18)</f>
        <v>0</v>
      </c>
      <c r="AJ19" s="254">
        <f>IF((Personnel!AL18&lt;=(CONFIG!$D$66*6)),0,CONFIG!$D$64*Personnel!AL18)</f>
        <v>0</v>
      </c>
      <c r="AK19" s="226">
        <f t="shared" si="6"/>
        <v>0</v>
      </c>
      <c r="AL19" s="96"/>
    </row>
    <row r="20" spans="1:38">
      <c r="A20" s="54"/>
      <c r="B20" s="90"/>
      <c r="C20" s="254">
        <f>IF((Personnel!E19&lt;=CONFIG!$D$66),0,CONFIG!$D$64*Personnel!E19)</f>
        <v>0</v>
      </c>
      <c r="D20" s="254">
        <f>IF((Personnel!F19&lt;=CONFIG!$D$66),0,CONFIG!$D$64*Personnel!F19)</f>
        <v>0</v>
      </c>
      <c r="E20" s="254">
        <f>IF((Personnel!G19&lt;=CONFIG!$D$66),0,CONFIG!$D$64*Personnel!G19)</f>
        <v>0</v>
      </c>
      <c r="F20" s="254">
        <f>IF((Personnel!H19&lt;=CONFIG!$D$66),0,CONFIG!$D$64*Personnel!H19)</f>
        <v>0</v>
      </c>
      <c r="G20" s="254">
        <f>IF((Personnel!I19&lt;=CONFIG!$D$66),0,CONFIG!$D$64*Personnel!I19)</f>
        <v>0</v>
      </c>
      <c r="H20" s="254">
        <f>IF((Personnel!J19&lt;=CONFIG!$D$66),0,CONFIG!$D$64*Personnel!J19)</f>
        <v>0</v>
      </c>
      <c r="I20" s="254">
        <f>IF((Personnel!K19&lt;=CONFIG!$D$66),0,CONFIG!$D$64*Personnel!K19)</f>
        <v>0</v>
      </c>
      <c r="J20" s="254">
        <f>IF((Personnel!L19&lt;=CONFIG!$D$66),0,CONFIG!$D$64*Personnel!L19)</f>
        <v>0</v>
      </c>
      <c r="K20" s="254">
        <f>IF((Personnel!M19&lt;=CONFIG!$D$66),0,CONFIG!$D$64*Personnel!M19)</f>
        <v>0</v>
      </c>
      <c r="L20" s="254">
        <f>IF((Personnel!N19&lt;=CONFIG!$D$66),0,CONFIG!$D$64*Personnel!N19)</f>
        <v>0</v>
      </c>
      <c r="M20" s="254">
        <f>IF((Personnel!O19&lt;=CONFIG!$D$66),0,CONFIG!$D$64*Personnel!O19)</f>
        <v>0</v>
      </c>
      <c r="N20" s="254">
        <f>IF((Personnel!P19&lt;=CONFIG!$D$66),0,CONFIG!$D$64*Personnel!P19)</f>
        <v>0</v>
      </c>
      <c r="O20" s="226">
        <f t="shared" si="2"/>
        <v>0</v>
      </c>
      <c r="P20" s="254">
        <f>IF((Personnel!R19&lt;=CONFIG!$D$66),0,CONFIG!$D$64*Personnel!R19)</f>
        <v>0</v>
      </c>
      <c r="Q20" s="254">
        <f>IF((Personnel!S19&lt;=CONFIG!$D$66),0,CONFIG!$D$64*Personnel!S19)</f>
        <v>0</v>
      </c>
      <c r="R20" s="254">
        <f>IF((Personnel!T19&lt;=CONFIG!$D$66),0,CONFIG!$D$64*Personnel!T19)</f>
        <v>0</v>
      </c>
      <c r="S20" s="254">
        <f>IF((Personnel!U19&lt;=CONFIG!$D$66),0,CONFIG!$D$64*Personnel!U19)</f>
        <v>0</v>
      </c>
      <c r="T20" s="254">
        <f>IF((Personnel!V19&lt;=CONFIG!$D$66),0,CONFIG!$D$64*Personnel!V19)</f>
        <v>0</v>
      </c>
      <c r="U20" s="254">
        <f>IF((Personnel!W19&lt;=CONFIG!$D$66),0,CONFIG!$D$64*Personnel!W19)</f>
        <v>0</v>
      </c>
      <c r="V20" s="254">
        <f>IF((Personnel!X19&lt;=CONFIG!$D$66),0,CONFIG!$D$64*Personnel!X19)</f>
        <v>0</v>
      </c>
      <c r="W20" s="254">
        <f>IF((Personnel!Y19&lt;=CONFIG!$D$66),0,CONFIG!$D$64*Personnel!Y19)</f>
        <v>0</v>
      </c>
      <c r="X20" s="254">
        <f>IF((Personnel!Z19&lt;=CONFIG!$D$66),0,CONFIG!$D$64*Personnel!Z19)</f>
        <v>0</v>
      </c>
      <c r="Y20" s="254">
        <f>IF((Personnel!AA19&lt;=CONFIG!$D$66),0,CONFIG!$D$64*Personnel!AA19)</f>
        <v>0</v>
      </c>
      <c r="Z20" s="254">
        <f>IF((Personnel!AB19&lt;=CONFIG!$D$66),0,CONFIG!$D$64*Personnel!AB19)</f>
        <v>0</v>
      </c>
      <c r="AA20" s="254">
        <f>IF((Personnel!AC19&lt;=CONFIG!$D$66),0,CONFIG!$D$64*Personnel!AC19)</f>
        <v>0</v>
      </c>
      <c r="AB20" s="226">
        <f t="shared" si="3"/>
        <v>0</v>
      </c>
      <c r="AC20" s="254">
        <f>IF((Personnel!AE19&lt;=(CONFIG!$D$66*6)),0,CONFIG!$D$64*Personnel!AE19)</f>
        <v>0</v>
      </c>
      <c r="AD20" s="254">
        <f>IF((Personnel!AF19&lt;=(CONFIG!$D$66*6)),0,CONFIG!$D$64*Personnel!AF19)</f>
        <v>0</v>
      </c>
      <c r="AE20" s="226">
        <f t="shared" si="4"/>
        <v>0</v>
      </c>
      <c r="AF20" s="254">
        <f>IF((Personnel!AH19&lt;=(CONFIG!$D$66*6)),0,CONFIG!$D$64*Personnel!AH19)</f>
        <v>0</v>
      </c>
      <c r="AG20" s="254">
        <f>IF((Personnel!AI19&lt;=(CONFIG!$D$66*6)),0,CONFIG!$D$64*Personnel!AI19)</f>
        <v>0</v>
      </c>
      <c r="AH20" s="226">
        <f t="shared" si="5"/>
        <v>0</v>
      </c>
      <c r="AI20" s="254">
        <f>IF((Personnel!AK19&lt;=(CONFIG!$D$66*6)),0,CONFIG!$D$64*Personnel!AK19)</f>
        <v>0</v>
      </c>
      <c r="AJ20" s="254">
        <f>IF((Personnel!AL19&lt;=(CONFIG!$D$66*6)),0,CONFIG!$D$64*Personnel!AL19)</f>
        <v>0</v>
      </c>
      <c r="AK20" s="226">
        <f t="shared" si="6"/>
        <v>0</v>
      </c>
      <c r="AL20" s="96"/>
    </row>
    <row r="21" spans="1:38">
      <c r="A21" s="54"/>
      <c r="B21" s="90"/>
      <c r="C21" s="254">
        <f>IF((Personnel!E20&lt;=CONFIG!$D$66),0,CONFIG!$D$64*Personnel!E20)</f>
        <v>0</v>
      </c>
      <c r="D21" s="254">
        <f>IF((Personnel!F20&lt;=CONFIG!$D$66),0,CONFIG!$D$64*Personnel!F20)</f>
        <v>0</v>
      </c>
      <c r="E21" s="254">
        <f>IF((Personnel!G20&lt;=CONFIG!$D$66),0,CONFIG!$D$64*Personnel!G20)</f>
        <v>0</v>
      </c>
      <c r="F21" s="254">
        <f>IF((Personnel!H20&lt;=CONFIG!$D$66),0,CONFIG!$D$64*Personnel!H20)</f>
        <v>0</v>
      </c>
      <c r="G21" s="254">
        <f>IF((Personnel!I20&lt;=CONFIG!$D$66),0,CONFIG!$D$64*Personnel!I20)</f>
        <v>0</v>
      </c>
      <c r="H21" s="254">
        <f>IF((Personnel!J20&lt;=CONFIG!$D$66),0,CONFIG!$D$64*Personnel!J20)</f>
        <v>0</v>
      </c>
      <c r="I21" s="254">
        <f>IF((Personnel!K20&lt;=CONFIG!$D$66),0,CONFIG!$D$64*Personnel!K20)</f>
        <v>0</v>
      </c>
      <c r="J21" s="254">
        <f>IF((Personnel!L20&lt;=CONFIG!$D$66),0,CONFIG!$D$64*Personnel!L20)</f>
        <v>0</v>
      </c>
      <c r="K21" s="254">
        <f>IF((Personnel!M20&lt;=CONFIG!$D$66),0,CONFIG!$D$64*Personnel!M20)</f>
        <v>0</v>
      </c>
      <c r="L21" s="254">
        <f>IF((Personnel!N20&lt;=CONFIG!$D$66),0,CONFIG!$D$64*Personnel!N20)</f>
        <v>0</v>
      </c>
      <c r="M21" s="254">
        <f>IF((Personnel!O20&lt;=CONFIG!$D$66),0,CONFIG!$D$64*Personnel!O20)</f>
        <v>0</v>
      </c>
      <c r="N21" s="254">
        <f>IF((Personnel!P20&lt;=CONFIG!$D$66),0,CONFIG!$D$64*Personnel!P20)</f>
        <v>0</v>
      </c>
      <c r="O21" s="226">
        <f t="shared" si="2"/>
        <v>0</v>
      </c>
      <c r="P21" s="254">
        <f>IF((Personnel!R20&lt;=CONFIG!$D$66),0,CONFIG!$D$64*Personnel!R20)</f>
        <v>0</v>
      </c>
      <c r="Q21" s="254">
        <f>IF((Personnel!S20&lt;=CONFIG!$D$66),0,CONFIG!$D$64*Personnel!S20)</f>
        <v>0</v>
      </c>
      <c r="R21" s="254">
        <f>IF((Personnel!T20&lt;=CONFIG!$D$66),0,CONFIG!$D$64*Personnel!T20)</f>
        <v>0</v>
      </c>
      <c r="S21" s="254">
        <f>IF((Personnel!U20&lt;=CONFIG!$D$66),0,CONFIG!$D$64*Personnel!U20)</f>
        <v>0</v>
      </c>
      <c r="T21" s="254">
        <f>IF((Personnel!V20&lt;=CONFIG!$D$66),0,CONFIG!$D$64*Personnel!V20)</f>
        <v>0</v>
      </c>
      <c r="U21" s="254">
        <f>IF((Personnel!W20&lt;=CONFIG!$D$66),0,CONFIG!$D$64*Personnel!W20)</f>
        <v>0</v>
      </c>
      <c r="V21" s="254">
        <f>IF((Personnel!X20&lt;=CONFIG!$D$66),0,CONFIG!$D$64*Personnel!X20)</f>
        <v>0</v>
      </c>
      <c r="W21" s="254">
        <f>IF((Personnel!Y20&lt;=CONFIG!$D$66),0,CONFIG!$D$64*Personnel!Y20)</f>
        <v>0</v>
      </c>
      <c r="X21" s="254">
        <f>IF((Personnel!Z20&lt;=CONFIG!$D$66),0,CONFIG!$D$64*Personnel!Z20)</f>
        <v>0</v>
      </c>
      <c r="Y21" s="254">
        <f>IF((Personnel!AA20&lt;=CONFIG!$D$66),0,CONFIG!$D$64*Personnel!AA20)</f>
        <v>0</v>
      </c>
      <c r="Z21" s="254">
        <f>IF((Personnel!AB20&lt;=CONFIG!$D$66),0,CONFIG!$D$64*Personnel!AB20)</f>
        <v>0</v>
      </c>
      <c r="AA21" s="254">
        <f>IF((Personnel!AC20&lt;=CONFIG!$D$66),0,CONFIG!$D$64*Personnel!AC20)</f>
        <v>0</v>
      </c>
      <c r="AB21" s="226">
        <f t="shared" si="3"/>
        <v>0</v>
      </c>
      <c r="AC21" s="254">
        <f>IF((Personnel!AE20&lt;=(CONFIG!$D$66*6)),0,CONFIG!$D$64*Personnel!AE20)</f>
        <v>0</v>
      </c>
      <c r="AD21" s="254">
        <f>IF((Personnel!AF20&lt;=(CONFIG!$D$66*6)),0,CONFIG!$D$64*Personnel!AF20)</f>
        <v>0</v>
      </c>
      <c r="AE21" s="226">
        <f t="shared" si="4"/>
        <v>0</v>
      </c>
      <c r="AF21" s="254">
        <f>IF((Personnel!AH20&lt;=(CONFIG!$D$66*6)),0,CONFIG!$D$64*Personnel!AH20)</f>
        <v>0</v>
      </c>
      <c r="AG21" s="254">
        <f>IF((Personnel!AI20&lt;=(CONFIG!$D$66*6)),0,CONFIG!$D$64*Personnel!AI20)</f>
        <v>0</v>
      </c>
      <c r="AH21" s="226">
        <f t="shared" si="5"/>
        <v>0</v>
      </c>
      <c r="AI21" s="254">
        <f>IF((Personnel!AK20&lt;=(CONFIG!$D$66*6)),0,CONFIG!$D$64*Personnel!AK20)</f>
        <v>0</v>
      </c>
      <c r="AJ21" s="254">
        <f>IF((Personnel!AL20&lt;=(CONFIG!$D$66*6)),0,CONFIG!$D$64*Personnel!AL20)</f>
        <v>0</v>
      </c>
      <c r="AK21" s="226">
        <f t="shared" si="6"/>
        <v>0</v>
      </c>
      <c r="AL21" s="96"/>
    </row>
    <row r="22" spans="1:38">
      <c r="A22" s="54"/>
      <c r="B22" s="90"/>
      <c r="C22" s="254">
        <f>IF((Personnel!E21&lt;=CONFIG!$D$66),0,CONFIG!$D$64*Personnel!E21)</f>
        <v>0</v>
      </c>
      <c r="D22" s="254">
        <f>IF((Personnel!F21&lt;=CONFIG!$D$66),0,CONFIG!$D$64*Personnel!F21)</f>
        <v>0</v>
      </c>
      <c r="E22" s="254">
        <f>IF((Personnel!G21&lt;=CONFIG!$D$66),0,CONFIG!$D$64*Personnel!G21)</f>
        <v>0</v>
      </c>
      <c r="F22" s="254">
        <f>IF((Personnel!H21&lt;=CONFIG!$D$66),0,CONFIG!$D$64*Personnel!H21)</f>
        <v>0</v>
      </c>
      <c r="G22" s="254">
        <f>IF((Personnel!I21&lt;=CONFIG!$D$66),0,CONFIG!$D$64*Personnel!I21)</f>
        <v>0</v>
      </c>
      <c r="H22" s="254">
        <f>IF((Personnel!J21&lt;=CONFIG!$D$66),0,CONFIG!$D$64*Personnel!J21)</f>
        <v>0</v>
      </c>
      <c r="I22" s="254">
        <f>IF((Personnel!K21&lt;=CONFIG!$D$66),0,CONFIG!$D$64*Personnel!K21)</f>
        <v>0</v>
      </c>
      <c r="J22" s="254">
        <f>IF((Personnel!L21&lt;=CONFIG!$D$66),0,CONFIG!$D$64*Personnel!L21)</f>
        <v>0</v>
      </c>
      <c r="K22" s="254">
        <f>IF((Personnel!M21&lt;=CONFIG!$D$66),0,CONFIG!$D$64*Personnel!M21)</f>
        <v>0</v>
      </c>
      <c r="L22" s="254">
        <f>IF((Personnel!N21&lt;=CONFIG!$D$66),0,CONFIG!$D$64*Personnel!N21)</f>
        <v>0</v>
      </c>
      <c r="M22" s="254">
        <f>IF((Personnel!O21&lt;=CONFIG!$D$66),0,CONFIG!$D$64*Personnel!O21)</f>
        <v>0</v>
      </c>
      <c r="N22" s="254">
        <f>IF((Personnel!P21&lt;=CONFIG!$D$66),0,CONFIG!$D$64*Personnel!P21)</f>
        <v>0</v>
      </c>
      <c r="O22" s="226">
        <f t="shared" si="2"/>
        <v>0</v>
      </c>
      <c r="P22" s="254">
        <f>IF((Personnel!R21&lt;=CONFIG!$D$66),0,CONFIG!$D$64*Personnel!R21)</f>
        <v>0</v>
      </c>
      <c r="Q22" s="254">
        <f>IF((Personnel!S21&lt;=CONFIG!$D$66),0,CONFIG!$D$64*Personnel!S21)</f>
        <v>0</v>
      </c>
      <c r="R22" s="254">
        <f>IF((Personnel!T21&lt;=CONFIG!$D$66),0,CONFIG!$D$64*Personnel!T21)</f>
        <v>0</v>
      </c>
      <c r="S22" s="254">
        <f>IF((Personnel!U21&lt;=CONFIG!$D$66),0,CONFIG!$D$64*Personnel!U21)</f>
        <v>0</v>
      </c>
      <c r="T22" s="254">
        <f>IF((Personnel!V21&lt;=CONFIG!$D$66),0,CONFIG!$D$64*Personnel!V21)</f>
        <v>0</v>
      </c>
      <c r="U22" s="254">
        <f>IF((Personnel!W21&lt;=CONFIG!$D$66),0,CONFIG!$D$64*Personnel!W21)</f>
        <v>0</v>
      </c>
      <c r="V22" s="254">
        <f>IF((Personnel!X21&lt;=CONFIG!$D$66),0,CONFIG!$D$64*Personnel!X21)</f>
        <v>0</v>
      </c>
      <c r="W22" s="254">
        <f>IF((Personnel!Y21&lt;=CONFIG!$D$66),0,CONFIG!$D$64*Personnel!Y21)</f>
        <v>0</v>
      </c>
      <c r="X22" s="254">
        <f>IF((Personnel!Z21&lt;=CONFIG!$D$66),0,CONFIG!$D$64*Personnel!Z21)</f>
        <v>0</v>
      </c>
      <c r="Y22" s="254">
        <f>IF((Personnel!AA21&lt;=CONFIG!$D$66),0,CONFIG!$D$64*Personnel!AA21)</f>
        <v>0</v>
      </c>
      <c r="Z22" s="254">
        <f>IF((Personnel!AB21&lt;=CONFIG!$D$66),0,CONFIG!$D$64*Personnel!AB21)</f>
        <v>0</v>
      </c>
      <c r="AA22" s="254">
        <f>IF((Personnel!AC21&lt;=CONFIG!$D$66),0,CONFIG!$D$64*Personnel!AC21)</f>
        <v>0</v>
      </c>
      <c r="AB22" s="226">
        <f t="shared" si="3"/>
        <v>0</v>
      </c>
      <c r="AC22" s="254">
        <f>IF((Personnel!AE21&lt;=(CONFIG!$D$66*6)),0,CONFIG!$D$64*Personnel!AE21)</f>
        <v>0</v>
      </c>
      <c r="AD22" s="254">
        <f>IF((Personnel!AF21&lt;=(CONFIG!$D$66*6)),0,CONFIG!$D$64*Personnel!AF21)</f>
        <v>0</v>
      </c>
      <c r="AE22" s="226">
        <f t="shared" si="4"/>
        <v>0</v>
      </c>
      <c r="AF22" s="254">
        <f>IF((Personnel!AH21&lt;=(CONFIG!$D$66*6)),0,CONFIG!$D$64*Personnel!AH21)</f>
        <v>0</v>
      </c>
      <c r="AG22" s="254">
        <f>IF((Personnel!AI21&lt;=(CONFIG!$D$66*6)),0,CONFIG!$D$64*Personnel!AI21)</f>
        <v>0</v>
      </c>
      <c r="AH22" s="226">
        <f t="shared" si="5"/>
        <v>0</v>
      </c>
      <c r="AI22" s="254">
        <f>IF((Personnel!AK21&lt;=(CONFIG!$D$66*6)),0,CONFIG!$D$64*Personnel!AK21)</f>
        <v>0</v>
      </c>
      <c r="AJ22" s="254">
        <f>IF((Personnel!AL21&lt;=(CONFIG!$D$66*6)),0,CONFIG!$D$64*Personnel!AL21)</f>
        <v>0</v>
      </c>
      <c r="AK22" s="226">
        <f t="shared" si="6"/>
        <v>0</v>
      </c>
      <c r="AL22" s="96"/>
    </row>
    <row r="23" spans="1:38">
      <c r="A23" s="54"/>
      <c r="B23" s="90"/>
      <c r="C23" s="254">
        <f>IF((Personnel!E22&lt;=CONFIG!$D$66),0,CONFIG!$D$64*Personnel!E22)</f>
        <v>0</v>
      </c>
      <c r="D23" s="254">
        <f>IF((Personnel!F22&lt;=CONFIG!$D$66),0,CONFIG!$D$64*Personnel!F22)</f>
        <v>0</v>
      </c>
      <c r="E23" s="254">
        <f>IF((Personnel!G22&lt;=CONFIG!$D$66),0,CONFIG!$D$64*Personnel!G22)</f>
        <v>0</v>
      </c>
      <c r="F23" s="254">
        <f>IF((Personnel!H22&lt;=CONFIG!$D$66),0,CONFIG!$D$64*Personnel!H22)</f>
        <v>0</v>
      </c>
      <c r="G23" s="254">
        <f>IF((Personnel!I22&lt;=CONFIG!$D$66),0,CONFIG!$D$64*Personnel!I22)</f>
        <v>0</v>
      </c>
      <c r="H23" s="254">
        <f>IF((Personnel!J22&lt;=CONFIG!$D$66),0,CONFIG!$D$64*Personnel!J22)</f>
        <v>0</v>
      </c>
      <c r="I23" s="254">
        <f>IF((Personnel!K22&lt;=CONFIG!$D$66),0,CONFIG!$D$64*Personnel!K22)</f>
        <v>0</v>
      </c>
      <c r="J23" s="254">
        <f>IF((Personnel!L22&lt;=CONFIG!$D$66),0,CONFIG!$D$64*Personnel!L22)</f>
        <v>0</v>
      </c>
      <c r="K23" s="254">
        <f>IF((Personnel!M22&lt;=CONFIG!$D$66),0,CONFIG!$D$64*Personnel!M22)</f>
        <v>0</v>
      </c>
      <c r="L23" s="254">
        <f>IF((Personnel!N22&lt;=CONFIG!$D$66),0,CONFIG!$D$64*Personnel!N22)</f>
        <v>0</v>
      </c>
      <c r="M23" s="254">
        <f>IF((Personnel!O22&lt;=CONFIG!$D$66),0,CONFIG!$D$64*Personnel!O22)</f>
        <v>0</v>
      </c>
      <c r="N23" s="254">
        <f>IF((Personnel!P22&lt;=CONFIG!$D$66),0,CONFIG!$D$64*Personnel!P22)</f>
        <v>0</v>
      </c>
      <c r="O23" s="226">
        <f t="shared" si="2"/>
        <v>0</v>
      </c>
      <c r="P23" s="254">
        <f>IF((Personnel!R22&lt;=CONFIG!$D$66),0,CONFIG!$D$64*Personnel!R22)</f>
        <v>0</v>
      </c>
      <c r="Q23" s="254">
        <f>IF((Personnel!S22&lt;=CONFIG!$D$66),0,CONFIG!$D$64*Personnel!S22)</f>
        <v>0</v>
      </c>
      <c r="R23" s="254">
        <f>IF((Personnel!T22&lt;=CONFIG!$D$66),0,CONFIG!$D$64*Personnel!T22)</f>
        <v>0</v>
      </c>
      <c r="S23" s="254">
        <f>IF((Personnel!U22&lt;=CONFIG!$D$66),0,CONFIG!$D$64*Personnel!U22)</f>
        <v>0</v>
      </c>
      <c r="T23" s="254">
        <f>IF((Personnel!V22&lt;=CONFIG!$D$66),0,CONFIG!$D$64*Personnel!V22)</f>
        <v>0</v>
      </c>
      <c r="U23" s="254">
        <f>IF((Personnel!W22&lt;=CONFIG!$D$66),0,CONFIG!$D$64*Personnel!W22)</f>
        <v>0</v>
      </c>
      <c r="V23" s="254">
        <f>IF((Personnel!X22&lt;=CONFIG!$D$66),0,CONFIG!$D$64*Personnel!X22)</f>
        <v>0</v>
      </c>
      <c r="W23" s="254">
        <f>IF((Personnel!Y22&lt;=CONFIG!$D$66),0,CONFIG!$D$64*Personnel!Y22)</f>
        <v>0</v>
      </c>
      <c r="X23" s="254">
        <f>IF((Personnel!Z22&lt;=CONFIG!$D$66),0,CONFIG!$D$64*Personnel!Z22)</f>
        <v>0</v>
      </c>
      <c r="Y23" s="254">
        <f>IF((Personnel!AA22&lt;=CONFIG!$D$66),0,CONFIG!$D$64*Personnel!AA22)</f>
        <v>0</v>
      </c>
      <c r="Z23" s="254">
        <f>IF((Personnel!AB22&lt;=CONFIG!$D$66),0,CONFIG!$D$64*Personnel!AB22)</f>
        <v>0</v>
      </c>
      <c r="AA23" s="254">
        <f>IF((Personnel!AC22&lt;=CONFIG!$D$66),0,CONFIG!$D$64*Personnel!AC22)</f>
        <v>0</v>
      </c>
      <c r="AB23" s="226">
        <f t="shared" si="3"/>
        <v>0</v>
      </c>
      <c r="AC23" s="254">
        <f>IF((Personnel!AE22&lt;=(CONFIG!$D$66*6)),0,CONFIG!$D$64*Personnel!AE22)</f>
        <v>0</v>
      </c>
      <c r="AD23" s="254">
        <f>IF((Personnel!AF22&lt;=(CONFIG!$D$66*6)),0,CONFIG!$D$64*Personnel!AF22)</f>
        <v>0</v>
      </c>
      <c r="AE23" s="226">
        <f t="shared" si="4"/>
        <v>0</v>
      </c>
      <c r="AF23" s="254">
        <f>IF((Personnel!AH22&lt;=(CONFIG!$D$66*6)),0,CONFIG!$D$64*Personnel!AH22)</f>
        <v>0</v>
      </c>
      <c r="AG23" s="254">
        <f>IF((Personnel!AI22&lt;=(CONFIG!$D$66*6)),0,CONFIG!$D$64*Personnel!AI22)</f>
        <v>0</v>
      </c>
      <c r="AH23" s="226">
        <f t="shared" si="5"/>
        <v>0</v>
      </c>
      <c r="AI23" s="254">
        <f>IF((Personnel!AK22&lt;=(CONFIG!$D$66*6)),0,CONFIG!$D$64*Personnel!AK22)</f>
        <v>0</v>
      </c>
      <c r="AJ23" s="254">
        <f>IF((Personnel!AL22&lt;=(CONFIG!$D$66*6)),0,CONFIG!$D$64*Personnel!AL22)</f>
        <v>0</v>
      </c>
      <c r="AK23" s="226">
        <f t="shared" si="6"/>
        <v>0</v>
      </c>
      <c r="AL23" s="96"/>
    </row>
    <row r="24" spans="1:38">
      <c r="A24" s="54"/>
      <c r="B24" s="90"/>
      <c r="C24" s="254">
        <f>IF((Personnel!E23&lt;=CONFIG!$D$66),0,CONFIG!$D$64*Personnel!E23)</f>
        <v>0</v>
      </c>
      <c r="D24" s="254">
        <f>IF((Personnel!F23&lt;=CONFIG!$D$66),0,CONFIG!$D$64*Personnel!F23)</f>
        <v>0</v>
      </c>
      <c r="E24" s="254">
        <f>IF((Personnel!G23&lt;=CONFIG!$D$66),0,CONFIG!$D$64*Personnel!G23)</f>
        <v>0</v>
      </c>
      <c r="F24" s="254">
        <f>IF((Personnel!H23&lt;=CONFIG!$D$66),0,CONFIG!$D$64*Personnel!H23)</f>
        <v>0</v>
      </c>
      <c r="G24" s="254">
        <f>IF((Personnel!I23&lt;=CONFIG!$D$66),0,CONFIG!$D$64*Personnel!I23)</f>
        <v>0</v>
      </c>
      <c r="H24" s="254">
        <f>IF((Personnel!J23&lt;=CONFIG!$D$66),0,CONFIG!$D$64*Personnel!J23)</f>
        <v>0</v>
      </c>
      <c r="I24" s="254">
        <f>IF((Personnel!K23&lt;=CONFIG!$D$66),0,CONFIG!$D$64*Personnel!K23)</f>
        <v>0</v>
      </c>
      <c r="J24" s="254">
        <f>IF((Personnel!L23&lt;=CONFIG!$D$66),0,CONFIG!$D$64*Personnel!L23)</f>
        <v>0</v>
      </c>
      <c r="K24" s="254">
        <f>IF((Personnel!M23&lt;=CONFIG!$D$66),0,CONFIG!$D$64*Personnel!M23)</f>
        <v>0</v>
      </c>
      <c r="L24" s="254">
        <f>IF((Personnel!N23&lt;=CONFIG!$D$66),0,CONFIG!$D$64*Personnel!N23)</f>
        <v>0</v>
      </c>
      <c r="M24" s="254">
        <f>IF((Personnel!O23&lt;=CONFIG!$D$66),0,CONFIG!$D$64*Personnel!O23)</f>
        <v>0</v>
      </c>
      <c r="N24" s="254">
        <f>IF((Personnel!P23&lt;=CONFIG!$D$66),0,CONFIG!$D$64*Personnel!P23)</f>
        <v>0</v>
      </c>
      <c r="O24" s="226">
        <f t="shared" si="2"/>
        <v>0</v>
      </c>
      <c r="P24" s="254">
        <f>IF((Personnel!R23&lt;=CONFIG!$D$66),0,CONFIG!$D$64*Personnel!R23)</f>
        <v>0</v>
      </c>
      <c r="Q24" s="254">
        <f>IF((Personnel!S23&lt;=CONFIG!$D$66),0,CONFIG!$D$64*Personnel!S23)</f>
        <v>0</v>
      </c>
      <c r="R24" s="254">
        <f>IF((Personnel!T23&lt;=CONFIG!$D$66),0,CONFIG!$D$64*Personnel!T23)</f>
        <v>0</v>
      </c>
      <c r="S24" s="254">
        <f>IF((Personnel!U23&lt;=CONFIG!$D$66),0,CONFIG!$D$64*Personnel!U23)</f>
        <v>0</v>
      </c>
      <c r="T24" s="254">
        <f>IF((Personnel!V23&lt;=CONFIG!$D$66),0,CONFIG!$D$64*Personnel!V23)</f>
        <v>0</v>
      </c>
      <c r="U24" s="254">
        <f>IF((Personnel!W23&lt;=CONFIG!$D$66),0,CONFIG!$D$64*Personnel!W23)</f>
        <v>0</v>
      </c>
      <c r="V24" s="254">
        <f>IF((Personnel!X23&lt;=CONFIG!$D$66),0,CONFIG!$D$64*Personnel!X23)</f>
        <v>0</v>
      </c>
      <c r="W24" s="254">
        <f>IF((Personnel!Y23&lt;=CONFIG!$D$66),0,CONFIG!$D$64*Personnel!Y23)</f>
        <v>0</v>
      </c>
      <c r="X24" s="254">
        <f>IF((Personnel!Z23&lt;=CONFIG!$D$66),0,CONFIG!$D$64*Personnel!Z23)</f>
        <v>0</v>
      </c>
      <c r="Y24" s="254">
        <f>IF((Personnel!AA23&lt;=CONFIG!$D$66),0,CONFIG!$D$64*Personnel!AA23)</f>
        <v>0</v>
      </c>
      <c r="Z24" s="254">
        <f>IF((Personnel!AB23&lt;=CONFIG!$D$66),0,CONFIG!$D$64*Personnel!AB23)</f>
        <v>0</v>
      </c>
      <c r="AA24" s="254">
        <f>IF((Personnel!AC23&lt;=CONFIG!$D$66),0,CONFIG!$D$64*Personnel!AC23)</f>
        <v>0</v>
      </c>
      <c r="AB24" s="226">
        <f t="shared" si="3"/>
        <v>0</v>
      </c>
      <c r="AC24" s="254">
        <f>IF((Personnel!AE23&lt;=(CONFIG!$D$66*6)),0,CONFIG!$D$64*Personnel!AE23)</f>
        <v>0</v>
      </c>
      <c r="AD24" s="254">
        <f>IF((Personnel!AF23&lt;=(CONFIG!$D$66*6)),0,CONFIG!$D$64*Personnel!AF23)</f>
        <v>0</v>
      </c>
      <c r="AE24" s="226">
        <f t="shared" si="4"/>
        <v>0</v>
      </c>
      <c r="AF24" s="254">
        <f>IF((Personnel!AH23&lt;=(CONFIG!$D$66*6)),0,CONFIG!$D$64*Personnel!AH23)</f>
        <v>0</v>
      </c>
      <c r="AG24" s="254">
        <f>IF((Personnel!AI23&lt;=(CONFIG!$D$66*6)),0,CONFIG!$D$64*Personnel!AI23)</f>
        <v>0</v>
      </c>
      <c r="AH24" s="226">
        <f t="shared" si="5"/>
        <v>0</v>
      </c>
      <c r="AI24" s="254">
        <f>IF((Personnel!AK23&lt;=(CONFIG!$D$66*6)),0,CONFIG!$D$64*Personnel!AK23)</f>
        <v>0</v>
      </c>
      <c r="AJ24" s="254">
        <f>IF((Personnel!AL23&lt;=(CONFIG!$D$66*6)),0,CONFIG!$D$64*Personnel!AL23)</f>
        <v>0</v>
      </c>
      <c r="AK24" s="226">
        <f t="shared" si="6"/>
        <v>0</v>
      </c>
      <c r="AL24" s="96"/>
    </row>
    <row r="25" spans="1:38">
      <c r="A25" s="54"/>
      <c r="B25" s="90"/>
      <c r="C25" s="254">
        <f>IF((Personnel!E24&lt;=CONFIG!$D$66),0,CONFIG!$D$64*Personnel!E24)</f>
        <v>0</v>
      </c>
      <c r="D25" s="254">
        <f>IF((Personnel!F24&lt;=CONFIG!$D$66),0,CONFIG!$D$64*Personnel!F24)</f>
        <v>0</v>
      </c>
      <c r="E25" s="254">
        <f>IF((Personnel!G24&lt;=CONFIG!$D$66),0,CONFIG!$D$64*Personnel!G24)</f>
        <v>0</v>
      </c>
      <c r="F25" s="254">
        <f>IF((Personnel!H24&lt;=CONFIG!$D$66),0,CONFIG!$D$64*Personnel!H24)</f>
        <v>0</v>
      </c>
      <c r="G25" s="254">
        <f>IF((Personnel!I24&lt;=CONFIG!$D$66),0,CONFIG!$D$64*Personnel!I24)</f>
        <v>0</v>
      </c>
      <c r="H25" s="254">
        <f>IF((Personnel!J24&lt;=CONFIG!$D$66),0,CONFIG!$D$64*Personnel!J24)</f>
        <v>0</v>
      </c>
      <c r="I25" s="254">
        <f>IF((Personnel!K24&lt;=CONFIG!$D$66),0,CONFIG!$D$64*Personnel!K24)</f>
        <v>0</v>
      </c>
      <c r="J25" s="254">
        <f>IF((Personnel!L24&lt;=CONFIG!$D$66),0,CONFIG!$D$64*Personnel!L24)</f>
        <v>0</v>
      </c>
      <c r="K25" s="254">
        <f>IF((Personnel!M24&lt;=CONFIG!$D$66),0,CONFIG!$D$64*Personnel!M24)</f>
        <v>0</v>
      </c>
      <c r="L25" s="254">
        <f>IF((Personnel!N24&lt;=CONFIG!$D$66),0,CONFIG!$D$64*Personnel!N24)</f>
        <v>0</v>
      </c>
      <c r="M25" s="254">
        <f>IF((Personnel!O24&lt;=CONFIG!$D$66),0,CONFIG!$D$64*Personnel!O24)</f>
        <v>0</v>
      </c>
      <c r="N25" s="254">
        <f>IF((Personnel!P24&lt;=CONFIG!$D$66),0,CONFIG!$D$64*Personnel!P24)</f>
        <v>0</v>
      </c>
      <c r="O25" s="226">
        <f t="shared" si="2"/>
        <v>0</v>
      </c>
      <c r="P25" s="254">
        <f>IF((Personnel!R24&lt;=CONFIG!$D$66),0,CONFIG!$D$64*Personnel!R24)</f>
        <v>0</v>
      </c>
      <c r="Q25" s="254">
        <f>IF((Personnel!S24&lt;=CONFIG!$D$66),0,CONFIG!$D$64*Personnel!S24)</f>
        <v>0</v>
      </c>
      <c r="R25" s="254">
        <f>IF((Personnel!T24&lt;=CONFIG!$D$66),0,CONFIG!$D$64*Personnel!T24)</f>
        <v>0</v>
      </c>
      <c r="S25" s="254">
        <f>IF((Personnel!U24&lt;=CONFIG!$D$66),0,CONFIG!$D$64*Personnel!U24)</f>
        <v>0</v>
      </c>
      <c r="T25" s="254">
        <f>IF((Personnel!V24&lt;=CONFIG!$D$66),0,CONFIG!$D$64*Personnel!V24)</f>
        <v>0</v>
      </c>
      <c r="U25" s="254">
        <f>IF((Personnel!W24&lt;=CONFIG!$D$66),0,CONFIG!$D$64*Personnel!W24)</f>
        <v>0</v>
      </c>
      <c r="V25" s="254">
        <f>IF((Personnel!X24&lt;=CONFIG!$D$66),0,CONFIG!$D$64*Personnel!X24)</f>
        <v>0</v>
      </c>
      <c r="W25" s="254">
        <f>IF((Personnel!Y24&lt;=CONFIG!$D$66),0,CONFIG!$D$64*Personnel!Y24)</f>
        <v>0</v>
      </c>
      <c r="X25" s="254">
        <f>IF((Personnel!Z24&lt;=CONFIG!$D$66),0,CONFIG!$D$64*Personnel!Z24)</f>
        <v>0</v>
      </c>
      <c r="Y25" s="254">
        <f>IF((Personnel!AA24&lt;=CONFIG!$D$66),0,CONFIG!$D$64*Personnel!AA24)</f>
        <v>0</v>
      </c>
      <c r="Z25" s="254">
        <f>IF((Personnel!AB24&lt;=CONFIG!$D$66),0,CONFIG!$D$64*Personnel!AB24)</f>
        <v>0</v>
      </c>
      <c r="AA25" s="254">
        <f>IF((Personnel!AC24&lt;=CONFIG!$D$66),0,CONFIG!$D$64*Personnel!AC24)</f>
        <v>0</v>
      </c>
      <c r="AB25" s="226">
        <f t="shared" si="3"/>
        <v>0</v>
      </c>
      <c r="AC25" s="254">
        <f>IF((Personnel!AE24&lt;=(CONFIG!$D$66*6)),0,CONFIG!$D$64*Personnel!AE24)</f>
        <v>0</v>
      </c>
      <c r="AD25" s="254">
        <f>IF((Personnel!AF24&lt;=(CONFIG!$D$66*6)),0,CONFIG!$D$64*Personnel!AF24)</f>
        <v>0</v>
      </c>
      <c r="AE25" s="226">
        <f t="shared" si="4"/>
        <v>0</v>
      </c>
      <c r="AF25" s="254">
        <f>IF((Personnel!AH24&lt;=(CONFIG!$D$66*6)),0,CONFIG!$D$64*Personnel!AH24)</f>
        <v>0</v>
      </c>
      <c r="AG25" s="254">
        <f>IF((Personnel!AI24&lt;=(CONFIG!$D$66*6)),0,CONFIG!$D$64*Personnel!AI24)</f>
        <v>0</v>
      </c>
      <c r="AH25" s="226">
        <f t="shared" si="5"/>
        <v>0</v>
      </c>
      <c r="AI25" s="254">
        <f>IF((Personnel!AK24&lt;=(CONFIG!$D$66*6)),0,CONFIG!$D$64*Personnel!AK24)</f>
        <v>0</v>
      </c>
      <c r="AJ25" s="254">
        <f>IF((Personnel!AL24&lt;=(CONFIG!$D$66*6)),0,CONFIG!$D$64*Personnel!AL24)</f>
        <v>0</v>
      </c>
      <c r="AK25" s="226">
        <f t="shared" si="6"/>
        <v>0</v>
      </c>
      <c r="AL25" s="96"/>
    </row>
    <row r="26" spans="1:38" s="54" customFormat="1">
      <c r="B26" s="90"/>
      <c r="C26" s="254">
        <f>IF((Personnel!E25&lt;=CONFIG!$D$66),0,CONFIG!$D$64*Personnel!E25)</f>
        <v>0</v>
      </c>
      <c r="D26" s="254">
        <f>IF((Personnel!F25&lt;=CONFIG!$D$66),0,CONFIG!$D$64*Personnel!F25)</f>
        <v>0</v>
      </c>
      <c r="E26" s="254">
        <f>IF((Personnel!G25&lt;=CONFIG!$D$66),0,CONFIG!$D$64*Personnel!G25)</f>
        <v>0</v>
      </c>
      <c r="F26" s="254">
        <f>IF((Personnel!H25&lt;=CONFIG!$D$66),0,CONFIG!$D$64*Personnel!H25)</f>
        <v>0</v>
      </c>
      <c r="G26" s="254">
        <f>IF((Personnel!I25&lt;=CONFIG!$D$66),0,CONFIG!$D$64*Personnel!I25)</f>
        <v>0</v>
      </c>
      <c r="H26" s="254">
        <f>IF((Personnel!J25&lt;=CONFIG!$D$66),0,CONFIG!$D$64*Personnel!J25)</f>
        <v>0</v>
      </c>
      <c r="I26" s="254">
        <f>IF((Personnel!K25&lt;=CONFIG!$D$66),0,CONFIG!$D$64*Personnel!K25)</f>
        <v>0</v>
      </c>
      <c r="J26" s="254">
        <f>IF((Personnel!L25&lt;=CONFIG!$D$66),0,CONFIG!$D$64*Personnel!L25)</f>
        <v>0</v>
      </c>
      <c r="K26" s="254">
        <f>IF((Personnel!M25&lt;=CONFIG!$D$66),0,CONFIG!$D$64*Personnel!M25)</f>
        <v>0</v>
      </c>
      <c r="L26" s="254">
        <f>IF((Personnel!N25&lt;=CONFIG!$D$66),0,CONFIG!$D$64*Personnel!N25)</f>
        <v>0</v>
      </c>
      <c r="M26" s="254">
        <f>IF((Personnel!O25&lt;=CONFIG!$D$66),0,CONFIG!$D$64*Personnel!O25)</f>
        <v>0</v>
      </c>
      <c r="N26" s="254">
        <f>IF((Personnel!P25&lt;=CONFIG!$D$66),0,CONFIG!$D$64*Personnel!P25)</f>
        <v>0</v>
      </c>
      <c r="O26" s="226">
        <f t="shared" si="2"/>
        <v>0</v>
      </c>
      <c r="P26" s="254">
        <f>IF((Personnel!R25&lt;=CONFIG!$D$66),0,CONFIG!$D$64*Personnel!R25)</f>
        <v>0</v>
      </c>
      <c r="Q26" s="254">
        <f>IF((Personnel!S25&lt;=CONFIG!$D$66),0,CONFIG!$D$64*Personnel!S25)</f>
        <v>0</v>
      </c>
      <c r="R26" s="254">
        <f>IF((Personnel!T25&lt;=CONFIG!$D$66),0,CONFIG!$D$64*Personnel!T25)</f>
        <v>0</v>
      </c>
      <c r="S26" s="254">
        <f>IF((Personnel!U25&lt;=CONFIG!$D$66),0,CONFIG!$D$64*Personnel!U25)</f>
        <v>0</v>
      </c>
      <c r="T26" s="254">
        <f>IF((Personnel!V25&lt;=CONFIG!$D$66),0,CONFIG!$D$64*Personnel!V25)</f>
        <v>0</v>
      </c>
      <c r="U26" s="254">
        <f>IF((Personnel!W25&lt;=CONFIG!$D$66),0,CONFIG!$D$64*Personnel!W25)</f>
        <v>0</v>
      </c>
      <c r="V26" s="254">
        <f>IF((Personnel!X25&lt;=CONFIG!$D$66),0,CONFIG!$D$64*Personnel!X25)</f>
        <v>0</v>
      </c>
      <c r="W26" s="254">
        <f>IF((Personnel!Y25&lt;=CONFIG!$D$66),0,CONFIG!$D$64*Personnel!Y25)</f>
        <v>0</v>
      </c>
      <c r="X26" s="254">
        <f>IF((Personnel!Z25&lt;=CONFIG!$D$66),0,CONFIG!$D$64*Personnel!Z25)</f>
        <v>0</v>
      </c>
      <c r="Y26" s="254">
        <f>IF((Personnel!AA25&lt;=CONFIG!$D$66),0,CONFIG!$D$64*Personnel!AA25)</f>
        <v>0</v>
      </c>
      <c r="Z26" s="254">
        <f>IF((Personnel!AB25&lt;=CONFIG!$D$66),0,CONFIG!$D$64*Personnel!AB25)</f>
        <v>0</v>
      </c>
      <c r="AA26" s="254">
        <f>IF((Personnel!AC25&lt;=CONFIG!$D$66),0,CONFIG!$D$64*Personnel!AC25)</f>
        <v>0</v>
      </c>
      <c r="AB26" s="226">
        <f t="shared" si="3"/>
        <v>0</v>
      </c>
      <c r="AC26" s="254">
        <f>IF((Personnel!AE25&lt;=(CONFIG!$D$66*6)),0,CONFIG!$D$64*Personnel!AE25)</f>
        <v>0</v>
      </c>
      <c r="AD26" s="254">
        <f>IF((Personnel!AF25&lt;=(CONFIG!$D$66*6)),0,CONFIG!$D$64*Personnel!AF25)</f>
        <v>0</v>
      </c>
      <c r="AE26" s="226">
        <f t="shared" si="4"/>
        <v>0</v>
      </c>
      <c r="AF26" s="254">
        <f>IF((Personnel!AH25&lt;=(CONFIG!$D$66*6)),0,CONFIG!$D$64*Personnel!AH25)</f>
        <v>0</v>
      </c>
      <c r="AG26" s="254">
        <f>IF((Personnel!AI25&lt;=(CONFIG!$D$66*6)),0,CONFIG!$D$64*Personnel!AI25)</f>
        <v>0</v>
      </c>
      <c r="AH26" s="226">
        <f t="shared" si="5"/>
        <v>0</v>
      </c>
      <c r="AI26" s="254">
        <f>IF((Personnel!AK25&lt;=(CONFIG!$D$66*6)),0,CONFIG!$D$64*Personnel!AK25)</f>
        <v>0</v>
      </c>
      <c r="AJ26" s="254">
        <f>IF((Personnel!AL25&lt;=(CONFIG!$D$66*6)),0,CONFIG!$D$64*Personnel!AL25)</f>
        <v>0</v>
      </c>
      <c r="AK26" s="226">
        <f t="shared" si="6"/>
        <v>0</v>
      </c>
      <c r="AL26" s="96"/>
    </row>
    <row r="27" spans="1:38" s="54" customFormat="1">
      <c r="B27" s="90"/>
      <c r="C27" s="254">
        <f>IF((Personnel!E26&lt;=CONFIG!$D$66),0,CONFIG!$D$64*Personnel!E26)</f>
        <v>0</v>
      </c>
      <c r="D27" s="254">
        <f>IF((Personnel!F26&lt;=CONFIG!$D$66),0,CONFIG!$D$64*Personnel!F26)</f>
        <v>0</v>
      </c>
      <c r="E27" s="254">
        <f>IF((Personnel!G26&lt;=CONFIG!$D$66),0,CONFIG!$D$64*Personnel!G26)</f>
        <v>0</v>
      </c>
      <c r="F27" s="254">
        <f>IF((Personnel!H26&lt;=CONFIG!$D$66),0,CONFIG!$D$64*Personnel!H26)</f>
        <v>0</v>
      </c>
      <c r="G27" s="254">
        <f>IF((Personnel!I26&lt;=CONFIG!$D$66),0,CONFIG!$D$64*Personnel!I26)</f>
        <v>0</v>
      </c>
      <c r="H27" s="254">
        <f>IF((Personnel!J26&lt;=CONFIG!$D$66),0,CONFIG!$D$64*Personnel!J26)</f>
        <v>0</v>
      </c>
      <c r="I27" s="254">
        <f>IF((Personnel!K26&lt;=CONFIG!$D$66),0,CONFIG!$D$64*Personnel!K26)</f>
        <v>0</v>
      </c>
      <c r="J27" s="254">
        <f>IF((Personnel!L26&lt;=CONFIG!$D$66),0,CONFIG!$D$64*Personnel!L26)</f>
        <v>0</v>
      </c>
      <c r="K27" s="254">
        <f>IF((Personnel!M26&lt;=CONFIG!$D$66),0,CONFIG!$D$64*Personnel!M26)</f>
        <v>0</v>
      </c>
      <c r="L27" s="254">
        <f>IF((Personnel!N26&lt;=CONFIG!$D$66),0,CONFIG!$D$64*Personnel!N26)</f>
        <v>0</v>
      </c>
      <c r="M27" s="254">
        <f>IF((Personnel!O26&lt;=CONFIG!$D$66),0,CONFIG!$D$64*Personnel!O26)</f>
        <v>0</v>
      </c>
      <c r="N27" s="254">
        <f>IF((Personnel!P26&lt;=CONFIG!$D$66),0,CONFIG!$D$64*Personnel!P26)</f>
        <v>0</v>
      </c>
      <c r="O27" s="226">
        <f t="shared" si="2"/>
        <v>0</v>
      </c>
      <c r="P27" s="254">
        <f>IF((Personnel!R26&lt;=CONFIG!$D$66),0,CONFIG!$D$64*Personnel!R26)</f>
        <v>0</v>
      </c>
      <c r="Q27" s="254">
        <f>IF((Personnel!S26&lt;=CONFIG!$D$66),0,CONFIG!$D$64*Personnel!S26)</f>
        <v>0</v>
      </c>
      <c r="R27" s="254">
        <f>IF((Personnel!T26&lt;=CONFIG!$D$66),0,CONFIG!$D$64*Personnel!T26)</f>
        <v>0</v>
      </c>
      <c r="S27" s="254">
        <f>IF((Personnel!U26&lt;=CONFIG!$D$66),0,CONFIG!$D$64*Personnel!U26)</f>
        <v>0</v>
      </c>
      <c r="T27" s="254">
        <f>IF((Personnel!V26&lt;=CONFIG!$D$66),0,CONFIG!$D$64*Personnel!V26)</f>
        <v>0</v>
      </c>
      <c r="U27" s="254">
        <f>IF((Personnel!W26&lt;=CONFIG!$D$66),0,CONFIG!$D$64*Personnel!W26)</f>
        <v>0</v>
      </c>
      <c r="V27" s="254">
        <f>IF((Personnel!X26&lt;=CONFIG!$D$66),0,CONFIG!$D$64*Personnel!X26)</f>
        <v>0</v>
      </c>
      <c r="W27" s="254">
        <f>IF((Personnel!Y26&lt;=CONFIG!$D$66),0,CONFIG!$D$64*Personnel!Y26)</f>
        <v>0</v>
      </c>
      <c r="X27" s="254">
        <f>IF((Personnel!Z26&lt;=CONFIG!$D$66),0,CONFIG!$D$64*Personnel!Z26)</f>
        <v>0</v>
      </c>
      <c r="Y27" s="254">
        <f>IF((Personnel!AA26&lt;=CONFIG!$D$66),0,CONFIG!$D$64*Personnel!AA26)</f>
        <v>0</v>
      </c>
      <c r="Z27" s="254">
        <f>IF((Personnel!AB26&lt;=CONFIG!$D$66),0,CONFIG!$D$64*Personnel!AB26)</f>
        <v>0</v>
      </c>
      <c r="AA27" s="254">
        <f>IF((Personnel!AC26&lt;=CONFIG!$D$66),0,CONFIG!$D$64*Personnel!AC26)</f>
        <v>0</v>
      </c>
      <c r="AB27" s="226">
        <f t="shared" si="3"/>
        <v>0</v>
      </c>
      <c r="AC27" s="254">
        <f>IF((Personnel!AE26&lt;=(CONFIG!$D$66*6)),0,CONFIG!$D$64*Personnel!AE26)</f>
        <v>0</v>
      </c>
      <c r="AD27" s="254">
        <f>IF((Personnel!AF26&lt;=(CONFIG!$D$66*6)),0,CONFIG!$D$64*Personnel!AF26)</f>
        <v>0</v>
      </c>
      <c r="AE27" s="226">
        <f t="shared" si="4"/>
        <v>0</v>
      </c>
      <c r="AF27" s="254">
        <f>IF((Personnel!AH26&lt;=(CONFIG!$D$66*6)),0,CONFIG!$D$64*Personnel!AH26)</f>
        <v>0</v>
      </c>
      <c r="AG27" s="254">
        <f>IF((Personnel!AI26&lt;=(CONFIG!$D$66*6)),0,CONFIG!$D$64*Personnel!AI26)</f>
        <v>0</v>
      </c>
      <c r="AH27" s="226">
        <f t="shared" si="5"/>
        <v>0</v>
      </c>
      <c r="AI27" s="254">
        <f>IF((Personnel!AK26&lt;=(CONFIG!$D$66*6)),0,CONFIG!$D$64*Personnel!AK26)</f>
        <v>0</v>
      </c>
      <c r="AJ27" s="254">
        <f>IF((Personnel!AL26&lt;=(CONFIG!$D$66*6)),0,CONFIG!$D$64*Personnel!AL26)</f>
        <v>0</v>
      </c>
      <c r="AK27" s="226">
        <f t="shared" si="6"/>
        <v>0</v>
      </c>
      <c r="AL27" s="96"/>
    </row>
    <row r="28" spans="1:38" s="54" customFormat="1">
      <c r="B28" s="90"/>
      <c r="C28" s="254">
        <f>IF((Personnel!E27&lt;=CONFIG!$D$66),0,CONFIG!$D$64*Personnel!E27)</f>
        <v>0</v>
      </c>
      <c r="D28" s="254">
        <f>IF((Personnel!F27&lt;=CONFIG!$D$66),0,CONFIG!$D$64*Personnel!F27)</f>
        <v>0</v>
      </c>
      <c r="E28" s="254">
        <f>IF((Personnel!G27&lt;=CONFIG!$D$66),0,CONFIG!$D$64*Personnel!G27)</f>
        <v>0</v>
      </c>
      <c r="F28" s="254">
        <f>IF((Personnel!H27&lt;=CONFIG!$D$66),0,CONFIG!$D$64*Personnel!H27)</f>
        <v>0</v>
      </c>
      <c r="G28" s="254">
        <f>IF((Personnel!I27&lt;=CONFIG!$D$66),0,CONFIG!$D$64*Personnel!I27)</f>
        <v>0</v>
      </c>
      <c r="H28" s="254">
        <f>IF((Personnel!J27&lt;=CONFIG!$D$66),0,CONFIG!$D$64*Personnel!J27)</f>
        <v>0</v>
      </c>
      <c r="I28" s="254">
        <f>IF((Personnel!K27&lt;=CONFIG!$D$66),0,CONFIG!$D$64*Personnel!K27)</f>
        <v>0</v>
      </c>
      <c r="J28" s="254">
        <f>IF((Personnel!L27&lt;=CONFIG!$D$66),0,CONFIG!$D$64*Personnel!L27)</f>
        <v>0</v>
      </c>
      <c r="K28" s="254">
        <f>IF((Personnel!M27&lt;=CONFIG!$D$66),0,CONFIG!$D$64*Personnel!M27)</f>
        <v>0</v>
      </c>
      <c r="L28" s="254">
        <f>IF((Personnel!N27&lt;=CONFIG!$D$66),0,CONFIG!$D$64*Personnel!N27)</f>
        <v>0</v>
      </c>
      <c r="M28" s="254">
        <f>IF((Personnel!O27&lt;=CONFIG!$D$66),0,CONFIG!$D$64*Personnel!O27)</f>
        <v>0</v>
      </c>
      <c r="N28" s="254">
        <f>IF((Personnel!P27&lt;=CONFIG!$D$66),0,CONFIG!$D$64*Personnel!P27)</f>
        <v>0</v>
      </c>
      <c r="O28" s="226">
        <f t="shared" si="2"/>
        <v>0</v>
      </c>
      <c r="P28" s="254">
        <f>IF((Personnel!R27&lt;=CONFIG!$D$66),0,CONFIG!$D$64*Personnel!R27)</f>
        <v>0</v>
      </c>
      <c r="Q28" s="254">
        <f>IF((Personnel!S27&lt;=CONFIG!$D$66),0,CONFIG!$D$64*Personnel!S27)</f>
        <v>0</v>
      </c>
      <c r="R28" s="254">
        <f>IF((Personnel!T27&lt;=CONFIG!$D$66),0,CONFIG!$D$64*Personnel!T27)</f>
        <v>0</v>
      </c>
      <c r="S28" s="254">
        <f>IF((Personnel!U27&lt;=CONFIG!$D$66),0,CONFIG!$D$64*Personnel!U27)</f>
        <v>0</v>
      </c>
      <c r="T28" s="254">
        <f>IF((Personnel!V27&lt;=CONFIG!$D$66),0,CONFIG!$D$64*Personnel!V27)</f>
        <v>0</v>
      </c>
      <c r="U28" s="254">
        <f>IF((Personnel!W27&lt;=CONFIG!$D$66),0,CONFIG!$D$64*Personnel!W27)</f>
        <v>0</v>
      </c>
      <c r="V28" s="254">
        <f>IF((Personnel!X27&lt;=CONFIG!$D$66),0,CONFIG!$D$64*Personnel!X27)</f>
        <v>0</v>
      </c>
      <c r="W28" s="254">
        <f>IF((Personnel!Y27&lt;=CONFIG!$D$66),0,CONFIG!$D$64*Personnel!Y27)</f>
        <v>0</v>
      </c>
      <c r="X28" s="254">
        <f>IF((Personnel!Z27&lt;=CONFIG!$D$66),0,CONFIG!$D$64*Personnel!Z27)</f>
        <v>0</v>
      </c>
      <c r="Y28" s="254">
        <f>IF((Personnel!AA27&lt;=CONFIG!$D$66),0,CONFIG!$D$64*Personnel!AA27)</f>
        <v>0</v>
      </c>
      <c r="Z28" s="254">
        <f>IF((Personnel!AB27&lt;=CONFIG!$D$66),0,CONFIG!$D$64*Personnel!AB27)</f>
        <v>0</v>
      </c>
      <c r="AA28" s="254">
        <f>IF((Personnel!AC27&lt;=CONFIG!$D$66),0,CONFIG!$D$64*Personnel!AC27)</f>
        <v>0</v>
      </c>
      <c r="AB28" s="226">
        <f t="shared" si="3"/>
        <v>0</v>
      </c>
      <c r="AC28" s="254">
        <f>IF((Personnel!AE27&lt;=(CONFIG!$D$66*6)),0,CONFIG!$D$64*Personnel!AE27)</f>
        <v>0</v>
      </c>
      <c r="AD28" s="254">
        <f>IF((Personnel!AF27&lt;=(CONFIG!$D$66*6)),0,CONFIG!$D$64*Personnel!AF27)</f>
        <v>0</v>
      </c>
      <c r="AE28" s="226">
        <f t="shared" si="4"/>
        <v>0</v>
      </c>
      <c r="AF28" s="254">
        <f>IF((Personnel!AH27&lt;=(CONFIG!$D$66*6)),0,CONFIG!$D$64*Personnel!AH27)</f>
        <v>0</v>
      </c>
      <c r="AG28" s="254">
        <f>IF((Personnel!AI27&lt;=(CONFIG!$D$66*6)),0,CONFIG!$D$64*Personnel!AI27)</f>
        <v>0</v>
      </c>
      <c r="AH28" s="226">
        <f t="shared" si="5"/>
        <v>0</v>
      </c>
      <c r="AI28" s="254">
        <f>IF((Personnel!AK27&lt;=(CONFIG!$D$66*6)),0,CONFIG!$D$64*Personnel!AK27)</f>
        <v>0</v>
      </c>
      <c r="AJ28" s="254">
        <f>IF((Personnel!AL27&lt;=(CONFIG!$D$66*6)),0,CONFIG!$D$64*Personnel!AL27)</f>
        <v>0</v>
      </c>
      <c r="AK28" s="226">
        <f t="shared" si="6"/>
        <v>0</v>
      </c>
      <c r="AL28" s="96"/>
    </row>
    <row r="29" spans="1:38" s="54" customFormat="1">
      <c r="B29" s="90"/>
      <c r="C29" s="254">
        <f>IF((Personnel!E28&lt;=CONFIG!$D$66),0,CONFIG!$D$64*Personnel!E28)</f>
        <v>0</v>
      </c>
      <c r="D29" s="254">
        <f>IF((Personnel!F28&lt;=CONFIG!$D$66),0,CONFIG!$D$64*Personnel!F28)</f>
        <v>0</v>
      </c>
      <c r="E29" s="254">
        <f>IF((Personnel!G28&lt;=CONFIG!$D$66),0,CONFIG!$D$64*Personnel!G28)</f>
        <v>0</v>
      </c>
      <c r="F29" s="254">
        <f>IF((Personnel!H28&lt;=CONFIG!$D$66),0,CONFIG!$D$64*Personnel!H28)</f>
        <v>0</v>
      </c>
      <c r="G29" s="254">
        <f>IF((Personnel!I28&lt;=CONFIG!$D$66),0,CONFIG!$D$64*Personnel!I28)</f>
        <v>0</v>
      </c>
      <c r="H29" s="254">
        <f>IF((Personnel!J28&lt;=CONFIG!$D$66),0,CONFIG!$D$64*Personnel!J28)</f>
        <v>0</v>
      </c>
      <c r="I29" s="254">
        <f>IF((Personnel!K28&lt;=CONFIG!$D$66),0,CONFIG!$D$64*Personnel!K28)</f>
        <v>0</v>
      </c>
      <c r="J29" s="254">
        <f>IF((Personnel!L28&lt;=CONFIG!$D$66),0,CONFIG!$D$64*Personnel!L28)</f>
        <v>0</v>
      </c>
      <c r="K29" s="254">
        <f>IF((Personnel!M28&lt;=CONFIG!$D$66),0,CONFIG!$D$64*Personnel!M28)</f>
        <v>0</v>
      </c>
      <c r="L29" s="254">
        <f>IF((Personnel!N28&lt;=CONFIG!$D$66),0,CONFIG!$D$64*Personnel!N28)</f>
        <v>0</v>
      </c>
      <c r="M29" s="254">
        <f>IF((Personnel!O28&lt;=CONFIG!$D$66),0,CONFIG!$D$64*Personnel!O28)</f>
        <v>0</v>
      </c>
      <c r="N29" s="254">
        <f>IF((Personnel!P28&lt;=CONFIG!$D$66),0,CONFIG!$D$64*Personnel!P28)</f>
        <v>0</v>
      </c>
      <c r="O29" s="226">
        <f t="shared" si="2"/>
        <v>0</v>
      </c>
      <c r="P29" s="254">
        <f>IF((Personnel!R28&lt;=CONFIG!$D$66),0,CONFIG!$D$64*Personnel!R28)</f>
        <v>0</v>
      </c>
      <c r="Q29" s="254">
        <f>IF((Personnel!S28&lt;=CONFIG!$D$66),0,CONFIG!$D$64*Personnel!S28)</f>
        <v>0</v>
      </c>
      <c r="R29" s="254">
        <f>IF((Personnel!T28&lt;=CONFIG!$D$66),0,CONFIG!$D$64*Personnel!T28)</f>
        <v>0</v>
      </c>
      <c r="S29" s="254">
        <f>IF((Personnel!U28&lt;=CONFIG!$D$66),0,CONFIG!$D$64*Personnel!U28)</f>
        <v>0</v>
      </c>
      <c r="T29" s="254">
        <f>IF((Personnel!V28&lt;=CONFIG!$D$66),0,CONFIG!$D$64*Personnel!V28)</f>
        <v>0</v>
      </c>
      <c r="U29" s="254">
        <f>IF((Personnel!W28&lt;=CONFIG!$D$66),0,CONFIG!$D$64*Personnel!W28)</f>
        <v>0</v>
      </c>
      <c r="V29" s="254">
        <f>IF((Personnel!X28&lt;=CONFIG!$D$66),0,CONFIG!$D$64*Personnel!X28)</f>
        <v>0</v>
      </c>
      <c r="W29" s="254">
        <f>IF((Personnel!Y28&lt;=CONFIG!$D$66),0,CONFIG!$D$64*Personnel!Y28)</f>
        <v>0</v>
      </c>
      <c r="X29" s="254">
        <f>IF((Personnel!Z28&lt;=CONFIG!$D$66),0,CONFIG!$D$64*Personnel!Z28)</f>
        <v>0</v>
      </c>
      <c r="Y29" s="254">
        <f>IF((Personnel!AA28&lt;=CONFIG!$D$66),0,CONFIG!$D$64*Personnel!AA28)</f>
        <v>0</v>
      </c>
      <c r="Z29" s="254">
        <f>IF((Personnel!AB28&lt;=CONFIG!$D$66),0,CONFIG!$D$64*Personnel!AB28)</f>
        <v>0</v>
      </c>
      <c r="AA29" s="254">
        <f>IF((Personnel!AC28&lt;=CONFIG!$D$66),0,CONFIG!$D$64*Personnel!AC28)</f>
        <v>0</v>
      </c>
      <c r="AB29" s="226">
        <f t="shared" si="3"/>
        <v>0</v>
      </c>
      <c r="AC29" s="254">
        <f>IF((Personnel!AE28&lt;=(CONFIG!$D$66*6)),0,CONFIG!$D$64*Personnel!AE28)</f>
        <v>0</v>
      </c>
      <c r="AD29" s="254">
        <f>IF((Personnel!AF28&lt;=(CONFIG!$D$66*6)),0,CONFIG!$D$64*Personnel!AF28)</f>
        <v>0</v>
      </c>
      <c r="AE29" s="226">
        <f t="shared" si="4"/>
        <v>0</v>
      </c>
      <c r="AF29" s="254">
        <f>IF((Personnel!AH28&lt;=(CONFIG!$D$66*6)),0,CONFIG!$D$64*Personnel!AH28)</f>
        <v>0</v>
      </c>
      <c r="AG29" s="254">
        <f>IF((Personnel!AI28&lt;=(CONFIG!$D$66*6)),0,CONFIG!$D$64*Personnel!AI28)</f>
        <v>0</v>
      </c>
      <c r="AH29" s="226">
        <f t="shared" si="5"/>
        <v>0</v>
      </c>
      <c r="AI29" s="254">
        <f>IF((Personnel!AK28&lt;=(CONFIG!$D$66*6)),0,CONFIG!$D$64*Personnel!AK28)</f>
        <v>0</v>
      </c>
      <c r="AJ29" s="254">
        <f>IF((Personnel!AL28&lt;=(CONFIG!$D$66*6)),0,CONFIG!$D$64*Personnel!AL28)</f>
        <v>0</v>
      </c>
      <c r="AK29" s="226">
        <f t="shared" si="6"/>
        <v>0</v>
      </c>
      <c r="AL29" s="96"/>
    </row>
    <row r="30" spans="1:38" s="54" customFormat="1">
      <c r="B30" s="90"/>
      <c r="C30" s="254">
        <f>IF((Personnel!E29&lt;=CONFIG!$D$66),0,CONFIG!$D$64*Personnel!E29)</f>
        <v>0</v>
      </c>
      <c r="D30" s="254">
        <f>IF((Personnel!F29&lt;=CONFIG!$D$66),0,CONFIG!$D$64*Personnel!F29)</f>
        <v>0</v>
      </c>
      <c r="E30" s="254">
        <f>IF((Personnel!G29&lt;=CONFIG!$D$66),0,CONFIG!$D$64*Personnel!G29)</f>
        <v>0</v>
      </c>
      <c r="F30" s="254">
        <f>IF((Personnel!H29&lt;=CONFIG!$D$66),0,CONFIG!$D$64*Personnel!H29)</f>
        <v>0</v>
      </c>
      <c r="G30" s="254">
        <f>IF((Personnel!I29&lt;=CONFIG!$D$66),0,CONFIG!$D$64*Personnel!I29)</f>
        <v>0</v>
      </c>
      <c r="H30" s="254">
        <f>IF((Personnel!J29&lt;=CONFIG!$D$66),0,CONFIG!$D$64*Personnel!J29)</f>
        <v>0</v>
      </c>
      <c r="I30" s="254">
        <f>IF((Personnel!K29&lt;=CONFIG!$D$66),0,CONFIG!$D$64*Personnel!K29)</f>
        <v>0</v>
      </c>
      <c r="J30" s="254">
        <f>IF((Personnel!L29&lt;=CONFIG!$D$66),0,CONFIG!$D$64*Personnel!L29)</f>
        <v>0</v>
      </c>
      <c r="K30" s="254">
        <f>IF((Personnel!M29&lt;=CONFIG!$D$66),0,CONFIG!$D$64*Personnel!M29)</f>
        <v>0</v>
      </c>
      <c r="L30" s="254">
        <f>IF((Personnel!N29&lt;=CONFIG!$D$66),0,CONFIG!$D$64*Personnel!N29)</f>
        <v>0</v>
      </c>
      <c r="M30" s="254">
        <f>IF((Personnel!O29&lt;=CONFIG!$D$66),0,CONFIG!$D$64*Personnel!O29)</f>
        <v>0</v>
      </c>
      <c r="N30" s="254">
        <f>IF((Personnel!P29&lt;=CONFIG!$D$66),0,CONFIG!$D$64*Personnel!P29)</f>
        <v>0</v>
      </c>
      <c r="O30" s="226">
        <f t="shared" si="2"/>
        <v>0</v>
      </c>
      <c r="P30" s="254">
        <f>IF((Personnel!R29&lt;=CONFIG!$D$66),0,CONFIG!$D$64*Personnel!R29)</f>
        <v>0</v>
      </c>
      <c r="Q30" s="254">
        <f>IF((Personnel!S29&lt;=CONFIG!$D$66),0,CONFIG!$D$64*Personnel!S29)</f>
        <v>0</v>
      </c>
      <c r="R30" s="254">
        <f>IF((Personnel!T29&lt;=CONFIG!$D$66),0,CONFIG!$D$64*Personnel!T29)</f>
        <v>0</v>
      </c>
      <c r="S30" s="254">
        <f>IF((Personnel!U29&lt;=CONFIG!$D$66),0,CONFIG!$D$64*Personnel!U29)</f>
        <v>0</v>
      </c>
      <c r="T30" s="254">
        <f>IF((Personnel!V29&lt;=CONFIG!$D$66),0,CONFIG!$D$64*Personnel!V29)</f>
        <v>0</v>
      </c>
      <c r="U30" s="254">
        <f>IF((Personnel!W29&lt;=CONFIG!$D$66),0,CONFIG!$D$64*Personnel!W29)</f>
        <v>0</v>
      </c>
      <c r="V30" s="254">
        <f>IF((Personnel!X29&lt;=CONFIG!$D$66),0,CONFIG!$D$64*Personnel!X29)</f>
        <v>0</v>
      </c>
      <c r="W30" s="254">
        <f>IF((Personnel!Y29&lt;=CONFIG!$D$66),0,CONFIG!$D$64*Personnel!Y29)</f>
        <v>0</v>
      </c>
      <c r="X30" s="254">
        <f>IF((Personnel!Z29&lt;=CONFIG!$D$66),0,CONFIG!$D$64*Personnel!Z29)</f>
        <v>0</v>
      </c>
      <c r="Y30" s="254">
        <f>IF((Personnel!AA29&lt;=CONFIG!$D$66),0,CONFIG!$D$64*Personnel!AA29)</f>
        <v>0</v>
      </c>
      <c r="Z30" s="254">
        <f>IF((Personnel!AB29&lt;=CONFIG!$D$66),0,CONFIG!$D$64*Personnel!AB29)</f>
        <v>0</v>
      </c>
      <c r="AA30" s="254">
        <f>IF((Personnel!AC29&lt;=CONFIG!$D$66),0,CONFIG!$D$64*Personnel!AC29)</f>
        <v>0</v>
      </c>
      <c r="AB30" s="226">
        <f t="shared" si="3"/>
        <v>0</v>
      </c>
      <c r="AC30" s="254">
        <f>IF((Personnel!AE29&lt;=(CONFIG!$D$66*6)),0,CONFIG!$D$64*Personnel!AE29)</f>
        <v>0</v>
      </c>
      <c r="AD30" s="254">
        <f>IF((Personnel!AF29&lt;=(CONFIG!$D$66*6)),0,CONFIG!$D$64*Personnel!AF29)</f>
        <v>0</v>
      </c>
      <c r="AE30" s="226">
        <f t="shared" si="4"/>
        <v>0</v>
      </c>
      <c r="AF30" s="254">
        <f>IF((Personnel!AH29&lt;=(CONFIG!$D$66*6)),0,CONFIG!$D$64*Personnel!AH29)</f>
        <v>0</v>
      </c>
      <c r="AG30" s="254">
        <f>IF((Personnel!AI29&lt;=(CONFIG!$D$66*6)),0,CONFIG!$D$64*Personnel!AI29)</f>
        <v>0</v>
      </c>
      <c r="AH30" s="226">
        <f t="shared" si="5"/>
        <v>0</v>
      </c>
      <c r="AI30" s="254">
        <f>IF((Personnel!AK29&lt;=(CONFIG!$D$66*6)),0,CONFIG!$D$64*Personnel!AK29)</f>
        <v>0</v>
      </c>
      <c r="AJ30" s="254">
        <f>IF((Personnel!AL29&lt;=(CONFIG!$D$66*6)),0,CONFIG!$D$64*Personnel!AL29)</f>
        <v>0</v>
      </c>
      <c r="AK30" s="226">
        <f t="shared" si="6"/>
        <v>0</v>
      </c>
      <c r="AL30" s="96"/>
    </row>
    <row r="31" spans="1:38">
      <c r="A31" s="54"/>
      <c r="B31" s="90"/>
      <c r="C31" s="13">
        <f t="shared" ref="C31:N31" si="10">SUM(C11:C30)</f>
        <v>0</v>
      </c>
      <c r="D31" s="13">
        <f t="shared" si="10"/>
        <v>0</v>
      </c>
      <c r="E31" s="13">
        <f t="shared" si="10"/>
        <v>0</v>
      </c>
      <c r="F31" s="13">
        <f t="shared" si="10"/>
        <v>0</v>
      </c>
      <c r="G31" s="13">
        <f t="shared" si="10"/>
        <v>0</v>
      </c>
      <c r="H31" s="13">
        <f t="shared" si="10"/>
        <v>0</v>
      </c>
      <c r="I31" s="13">
        <f t="shared" si="10"/>
        <v>0</v>
      </c>
      <c r="J31" s="13">
        <f t="shared" si="10"/>
        <v>0</v>
      </c>
      <c r="K31" s="13">
        <f t="shared" si="10"/>
        <v>0</v>
      </c>
      <c r="L31" s="13">
        <f t="shared" si="10"/>
        <v>0</v>
      </c>
      <c r="M31" s="13">
        <f t="shared" si="10"/>
        <v>0</v>
      </c>
      <c r="N31" s="13">
        <f t="shared" si="10"/>
        <v>0</v>
      </c>
      <c r="O31" s="12">
        <f t="shared" si="2"/>
        <v>0</v>
      </c>
      <c r="P31" s="13">
        <f t="shared" ref="P31:AA31" si="11">SUM(P11:P30)</f>
        <v>0</v>
      </c>
      <c r="Q31" s="13">
        <f t="shared" si="11"/>
        <v>0</v>
      </c>
      <c r="R31" s="13">
        <f t="shared" si="11"/>
        <v>0</v>
      </c>
      <c r="S31" s="13">
        <f t="shared" si="11"/>
        <v>0</v>
      </c>
      <c r="T31" s="13">
        <f t="shared" si="11"/>
        <v>0</v>
      </c>
      <c r="U31" s="13">
        <f t="shared" si="11"/>
        <v>0</v>
      </c>
      <c r="V31" s="13">
        <f t="shared" si="11"/>
        <v>0</v>
      </c>
      <c r="W31" s="13">
        <f t="shared" si="11"/>
        <v>0</v>
      </c>
      <c r="X31" s="13">
        <f t="shared" si="11"/>
        <v>0</v>
      </c>
      <c r="Y31" s="13">
        <f t="shared" si="11"/>
        <v>0</v>
      </c>
      <c r="Z31" s="13">
        <f t="shared" si="11"/>
        <v>0</v>
      </c>
      <c r="AA31" s="13">
        <f t="shared" si="11"/>
        <v>0</v>
      </c>
      <c r="AB31" s="12">
        <f t="shared" si="3"/>
        <v>0</v>
      </c>
      <c r="AC31" s="13">
        <f>SUM(AC11:AC30)</f>
        <v>0</v>
      </c>
      <c r="AD31" s="13">
        <f>SUM(AD11:AD30)</f>
        <v>0</v>
      </c>
      <c r="AE31" s="12">
        <f t="shared" si="4"/>
        <v>0</v>
      </c>
      <c r="AF31" s="13">
        <f>SUM(AF11:AF30)</f>
        <v>0</v>
      </c>
      <c r="AG31" s="13">
        <f>SUM(AG11:AG30)</f>
        <v>0</v>
      </c>
      <c r="AH31" s="12">
        <f t="shared" si="5"/>
        <v>0</v>
      </c>
      <c r="AI31" s="13">
        <f>SUM(AI11:AI30)</f>
        <v>0</v>
      </c>
      <c r="AJ31" s="13">
        <f>SUM(AJ11:AJ30)</f>
        <v>0</v>
      </c>
      <c r="AK31" s="12">
        <f t="shared" si="6"/>
        <v>0</v>
      </c>
      <c r="AL31" s="96"/>
    </row>
    <row r="32" spans="1:38">
      <c r="A32" s="54"/>
      <c r="B32" s="90"/>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6"/>
    </row>
    <row r="33" spans="1:38">
      <c r="A33" s="54"/>
      <c r="B33" s="90"/>
      <c r="C33" s="340" t="s">
        <v>24</v>
      </c>
      <c r="D33" s="341"/>
      <c r="E33" s="341"/>
      <c r="F33" s="341"/>
      <c r="G33" s="341"/>
      <c r="H33" s="341"/>
      <c r="I33" s="341"/>
      <c r="J33" s="341"/>
      <c r="K33" s="341"/>
      <c r="L33" s="341"/>
      <c r="M33" s="341"/>
      <c r="N33" s="341"/>
      <c r="O33" s="341"/>
      <c r="P33" s="69"/>
      <c r="Q33" s="69"/>
      <c r="R33" s="69"/>
      <c r="S33" s="69"/>
      <c r="T33" s="69"/>
      <c r="U33" s="69"/>
      <c r="V33" s="69"/>
      <c r="W33" s="69"/>
      <c r="X33" s="69"/>
      <c r="Y33" s="69"/>
      <c r="Z33" s="69"/>
      <c r="AA33" s="69"/>
      <c r="AB33" s="69"/>
      <c r="AC33" s="69"/>
      <c r="AD33" s="69"/>
      <c r="AE33" s="69"/>
      <c r="AF33" s="69"/>
      <c r="AG33" s="69"/>
      <c r="AH33" s="69"/>
      <c r="AI33" s="69"/>
      <c r="AJ33" s="69"/>
      <c r="AK33" s="70"/>
      <c r="AL33" s="96"/>
    </row>
    <row r="34" spans="1:38">
      <c r="A34" s="54"/>
      <c r="B34" s="90"/>
      <c r="C34" s="342" t="s">
        <v>16</v>
      </c>
      <c r="D34" s="343"/>
      <c r="E34" s="343"/>
      <c r="F34" s="343"/>
      <c r="G34" s="343"/>
      <c r="H34" s="343"/>
      <c r="I34" s="343"/>
      <c r="J34" s="343"/>
      <c r="K34" s="343"/>
      <c r="L34" s="343"/>
      <c r="M34" s="343"/>
      <c r="N34" s="343"/>
      <c r="O34" s="344"/>
      <c r="P34" s="342" t="s">
        <v>17</v>
      </c>
      <c r="Q34" s="343"/>
      <c r="R34" s="343"/>
      <c r="S34" s="343"/>
      <c r="T34" s="343"/>
      <c r="U34" s="343"/>
      <c r="V34" s="343"/>
      <c r="W34" s="343"/>
      <c r="X34" s="343"/>
      <c r="Y34" s="343"/>
      <c r="Z34" s="343"/>
      <c r="AA34" s="343"/>
      <c r="AB34" s="344"/>
      <c r="AC34" s="334" t="s">
        <v>18</v>
      </c>
      <c r="AD34" s="335"/>
      <c r="AE34" s="336"/>
      <c r="AF34" s="334" t="s">
        <v>25</v>
      </c>
      <c r="AG34" s="335"/>
      <c r="AH34" s="336"/>
      <c r="AI34" s="334" t="s">
        <v>26</v>
      </c>
      <c r="AJ34" s="335"/>
      <c r="AK34" s="336"/>
      <c r="AL34" s="96"/>
    </row>
    <row r="35" spans="1:38">
      <c r="A35" s="54"/>
      <c r="B35" s="90"/>
      <c r="C35" s="17">
        <f>CONFIG!$D$7</f>
        <v>41640</v>
      </c>
      <c r="D35" s="17">
        <f>DATE(YEAR(C35),MONTH(C35)+1,DAY(C35))</f>
        <v>41671</v>
      </c>
      <c r="E35" s="17">
        <f t="shared" ref="E35:N35" si="12">DATE(YEAR(D35),MONTH(D35)+1,DAY(D35))</f>
        <v>41699</v>
      </c>
      <c r="F35" s="17">
        <f t="shared" si="12"/>
        <v>41730</v>
      </c>
      <c r="G35" s="17">
        <f t="shared" si="12"/>
        <v>41760</v>
      </c>
      <c r="H35" s="17">
        <f t="shared" si="12"/>
        <v>41791</v>
      </c>
      <c r="I35" s="17">
        <f t="shared" si="12"/>
        <v>41821</v>
      </c>
      <c r="J35" s="17">
        <f t="shared" si="12"/>
        <v>41852</v>
      </c>
      <c r="K35" s="17">
        <f t="shared" si="12"/>
        <v>41883</v>
      </c>
      <c r="L35" s="17">
        <f t="shared" si="12"/>
        <v>41913</v>
      </c>
      <c r="M35" s="17">
        <f t="shared" si="12"/>
        <v>41944</v>
      </c>
      <c r="N35" s="17">
        <f t="shared" si="12"/>
        <v>41974</v>
      </c>
      <c r="O35" s="9" t="s">
        <v>15</v>
      </c>
      <c r="P35" s="17">
        <f>DATE(YEAR(N35),MONTH(N35)+1,DAY(N35))</f>
        <v>42005</v>
      </c>
      <c r="Q35" s="17">
        <f t="shared" ref="Q35:AA35" si="13">DATE(YEAR(P35),MONTH(P35)+1,DAY(P35))</f>
        <v>42036</v>
      </c>
      <c r="R35" s="17">
        <f t="shared" si="13"/>
        <v>42064</v>
      </c>
      <c r="S35" s="17">
        <f t="shared" si="13"/>
        <v>42095</v>
      </c>
      <c r="T35" s="17">
        <f t="shared" si="13"/>
        <v>42125</v>
      </c>
      <c r="U35" s="17">
        <f t="shared" si="13"/>
        <v>42156</v>
      </c>
      <c r="V35" s="17">
        <f t="shared" si="13"/>
        <v>42186</v>
      </c>
      <c r="W35" s="17">
        <f t="shared" si="13"/>
        <v>42217</v>
      </c>
      <c r="X35" s="17">
        <f t="shared" si="13"/>
        <v>42248</v>
      </c>
      <c r="Y35" s="17">
        <f t="shared" si="13"/>
        <v>42278</v>
      </c>
      <c r="Z35" s="17">
        <f t="shared" si="13"/>
        <v>42309</v>
      </c>
      <c r="AA35" s="17">
        <f t="shared" si="13"/>
        <v>42339</v>
      </c>
      <c r="AB35" s="9" t="s">
        <v>15</v>
      </c>
      <c r="AC35" s="8" t="s">
        <v>21</v>
      </c>
      <c r="AD35" s="8" t="s">
        <v>22</v>
      </c>
      <c r="AE35" s="9" t="s">
        <v>15</v>
      </c>
      <c r="AF35" s="8" t="s">
        <v>21</v>
      </c>
      <c r="AG35" s="8" t="s">
        <v>22</v>
      </c>
      <c r="AH35" s="9" t="s">
        <v>15</v>
      </c>
      <c r="AI35" s="8" t="s">
        <v>21</v>
      </c>
      <c r="AJ35" s="8" t="s">
        <v>22</v>
      </c>
      <c r="AK35" s="9" t="s">
        <v>15</v>
      </c>
      <c r="AL35" s="96"/>
    </row>
    <row r="36" spans="1:38">
      <c r="A36" s="54"/>
      <c r="B36" s="90"/>
      <c r="C36" s="254">
        <f>Personnel!E10+C11</f>
        <v>0</v>
      </c>
      <c r="D36" s="254">
        <f>Personnel!F10+D11</f>
        <v>0</v>
      </c>
      <c r="E36" s="254">
        <f>Personnel!G10+E11</f>
        <v>0</v>
      </c>
      <c r="F36" s="254">
        <f>Personnel!H10+F11</f>
        <v>0</v>
      </c>
      <c r="G36" s="254">
        <f>Personnel!I10+G11</f>
        <v>0</v>
      </c>
      <c r="H36" s="254">
        <f>Personnel!J10+H11</f>
        <v>0</v>
      </c>
      <c r="I36" s="254">
        <f>Personnel!K10+I11</f>
        <v>0</v>
      </c>
      <c r="J36" s="254">
        <f>Personnel!L10+J11</f>
        <v>0</v>
      </c>
      <c r="K36" s="254">
        <f>Personnel!M10+K11</f>
        <v>0</v>
      </c>
      <c r="L36" s="254">
        <f>Personnel!N10+L11</f>
        <v>0</v>
      </c>
      <c r="M36" s="254">
        <f>Personnel!O10+M11</f>
        <v>0</v>
      </c>
      <c r="N36" s="254">
        <f>Personnel!P10+N11</f>
        <v>0</v>
      </c>
      <c r="O36" s="226">
        <f t="shared" ref="O36:O56" si="14">SUM(C36:N36)</f>
        <v>0</v>
      </c>
      <c r="P36" s="254">
        <f>Personnel!R10+P11</f>
        <v>0</v>
      </c>
      <c r="Q36" s="254">
        <f>Personnel!S10+Q11</f>
        <v>0</v>
      </c>
      <c r="R36" s="254">
        <f>Personnel!T10+R11</f>
        <v>0</v>
      </c>
      <c r="S36" s="254">
        <f>Personnel!U10+S11</f>
        <v>0</v>
      </c>
      <c r="T36" s="254">
        <f>Personnel!V10+T11</f>
        <v>0</v>
      </c>
      <c r="U36" s="254">
        <f>Personnel!W10+U11</f>
        <v>0</v>
      </c>
      <c r="V36" s="254">
        <f>Personnel!X10+V11</f>
        <v>0</v>
      </c>
      <c r="W36" s="254">
        <f>Personnel!Y10+W11</f>
        <v>0</v>
      </c>
      <c r="X36" s="254">
        <f>Personnel!Z10+X11</f>
        <v>0</v>
      </c>
      <c r="Y36" s="254">
        <f>Personnel!AA10+Y11</f>
        <v>0</v>
      </c>
      <c r="Z36" s="254">
        <f>Personnel!AB10+Z11</f>
        <v>0</v>
      </c>
      <c r="AA36" s="254">
        <f>Personnel!AC10+AA11</f>
        <v>0</v>
      </c>
      <c r="AB36" s="226">
        <f t="shared" ref="AB36:AB56" si="15">SUM(P36:AA36)</f>
        <v>0</v>
      </c>
      <c r="AC36" s="254">
        <f>Personnel!AE10+AC11</f>
        <v>0</v>
      </c>
      <c r="AD36" s="254">
        <f>Personnel!AF10+AD11</f>
        <v>0</v>
      </c>
      <c r="AE36" s="226">
        <f t="shared" ref="AE36:AE56" si="16">SUM(AC36:AD36)</f>
        <v>0</v>
      </c>
      <c r="AF36" s="254">
        <f>Personnel!AH10+AF11</f>
        <v>0</v>
      </c>
      <c r="AG36" s="254">
        <f>Personnel!AI10+AG11</f>
        <v>0</v>
      </c>
      <c r="AH36" s="226">
        <f t="shared" ref="AH36:AH56" si="17">SUM(AF36:AG36)</f>
        <v>0</v>
      </c>
      <c r="AI36" s="254">
        <f>Personnel!AK10+AI11</f>
        <v>0</v>
      </c>
      <c r="AJ36" s="254">
        <f>Personnel!AL10+AJ11</f>
        <v>0</v>
      </c>
      <c r="AK36" s="226">
        <f t="shared" ref="AK36:AK56" si="18">SUM(AI36:AJ36)</f>
        <v>0</v>
      </c>
      <c r="AL36" s="96"/>
    </row>
    <row r="37" spans="1:38">
      <c r="A37" s="54"/>
      <c r="B37" s="90"/>
      <c r="C37" s="254">
        <f>Personnel!E11+C12</f>
        <v>0</v>
      </c>
      <c r="D37" s="254">
        <f>Personnel!F11+D12</f>
        <v>0</v>
      </c>
      <c r="E37" s="254">
        <f>Personnel!G11+E12</f>
        <v>0</v>
      </c>
      <c r="F37" s="254">
        <f>Personnel!H11+F12</f>
        <v>0</v>
      </c>
      <c r="G37" s="254">
        <f>Personnel!I11+G12</f>
        <v>0</v>
      </c>
      <c r="H37" s="254">
        <f>Personnel!J11+H12</f>
        <v>0</v>
      </c>
      <c r="I37" s="254">
        <f>Personnel!K11+I12</f>
        <v>0</v>
      </c>
      <c r="J37" s="254">
        <f>Personnel!L11+J12</f>
        <v>0</v>
      </c>
      <c r="K37" s="254">
        <f>Personnel!M11+K12</f>
        <v>0</v>
      </c>
      <c r="L37" s="254">
        <f>Personnel!N11+L12</f>
        <v>0</v>
      </c>
      <c r="M37" s="254">
        <f>Personnel!O11+M12</f>
        <v>0</v>
      </c>
      <c r="N37" s="254">
        <f>Personnel!P11+N12</f>
        <v>0</v>
      </c>
      <c r="O37" s="226">
        <f t="shared" si="14"/>
        <v>0</v>
      </c>
      <c r="P37" s="254">
        <f>Personnel!R11+P12</f>
        <v>0</v>
      </c>
      <c r="Q37" s="254">
        <f>Personnel!S11+Q12</f>
        <v>0</v>
      </c>
      <c r="R37" s="254">
        <f>Personnel!T11+R12</f>
        <v>0</v>
      </c>
      <c r="S37" s="254">
        <f>Personnel!U11+S12</f>
        <v>0</v>
      </c>
      <c r="T37" s="254">
        <f>Personnel!V11+T12</f>
        <v>0</v>
      </c>
      <c r="U37" s="254">
        <f>Personnel!W11+U12</f>
        <v>0</v>
      </c>
      <c r="V37" s="254">
        <f>Personnel!X11+V12</f>
        <v>0</v>
      </c>
      <c r="W37" s="254">
        <f>Personnel!Y11+W12</f>
        <v>0</v>
      </c>
      <c r="X37" s="254">
        <f>Personnel!Z11+X12</f>
        <v>0</v>
      </c>
      <c r="Y37" s="254">
        <f>Personnel!AA11+Y12</f>
        <v>0</v>
      </c>
      <c r="Z37" s="254">
        <f>Personnel!AB11+Z12</f>
        <v>0</v>
      </c>
      <c r="AA37" s="254">
        <f>Personnel!AC11+AA12</f>
        <v>0</v>
      </c>
      <c r="AB37" s="226">
        <f t="shared" si="15"/>
        <v>0</v>
      </c>
      <c r="AC37" s="254">
        <f>Personnel!AE11+AC12</f>
        <v>0</v>
      </c>
      <c r="AD37" s="254">
        <f>Personnel!AF11+AD12</f>
        <v>0</v>
      </c>
      <c r="AE37" s="226">
        <f t="shared" si="16"/>
        <v>0</v>
      </c>
      <c r="AF37" s="254">
        <f>Personnel!AH11+AF12</f>
        <v>0</v>
      </c>
      <c r="AG37" s="254">
        <f>Personnel!AI11+AG12</f>
        <v>0</v>
      </c>
      <c r="AH37" s="226">
        <f t="shared" si="17"/>
        <v>0</v>
      </c>
      <c r="AI37" s="254">
        <f>Personnel!AK11+AI12</f>
        <v>0</v>
      </c>
      <c r="AJ37" s="254">
        <f>Personnel!AL11+AJ12</f>
        <v>0</v>
      </c>
      <c r="AK37" s="226">
        <f t="shared" si="18"/>
        <v>0</v>
      </c>
      <c r="AL37" s="96"/>
    </row>
    <row r="38" spans="1:38">
      <c r="A38" s="54"/>
      <c r="B38" s="90"/>
      <c r="C38" s="254">
        <f>Personnel!E12+C13</f>
        <v>0</v>
      </c>
      <c r="D38" s="254">
        <f>Personnel!F12+D13</f>
        <v>0</v>
      </c>
      <c r="E38" s="254">
        <f>Personnel!G12+E13</f>
        <v>0</v>
      </c>
      <c r="F38" s="254">
        <f>Personnel!H12+F13</f>
        <v>0</v>
      </c>
      <c r="G38" s="254">
        <f>Personnel!I12+G13</f>
        <v>0</v>
      </c>
      <c r="H38" s="254">
        <f>Personnel!J12+H13</f>
        <v>0</v>
      </c>
      <c r="I38" s="254">
        <f>Personnel!K12+I13</f>
        <v>0</v>
      </c>
      <c r="J38" s="254">
        <f>Personnel!L12+J13</f>
        <v>0</v>
      </c>
      <c r="K38" s="254">
        <f>Personnel!M12+K13</f>
        <v>0</v>
      </c>
      <c r="L38" s="254">
        <f>Personnel!N12+L13</f>
        <v>0</v>
      </c>
      <c r="M38" s="254">
        <f>Personnel!O12+M13</f>
        <v>0</v>
      </c>
      <c r="N38" s="254">
        <f>Personnel!P12+N13</f>
        <v>0</v>
      </c>
      <c r="O38" s="226">
        <f t="shared" si="14"/>
        <v>0</v>
      </c>
      <c r="P38" s="254">
        <f>Personnel!R12+P13</f>
        <v>0</v>
      </c>
      <c r="Q38" s="254">
        <f>Personnel!S12+Q13</f>
        <v>0</v>
      </c>
      <c r="R38" s="254">
        <f>Personnel!T12+R13</f>
        <v>0</v>
      </c>
      <c r="S38" s="254">
        <f>Personnel!U12+S13</f>
        <v>0</v>
      </c>
      <c r="T38" s="254">
        <f>Personnel!V12+T13</f>
        <v>0</v>
      </c>
      <c r="U38" s="254">
        <f>Personnel!W12+U13</f>
        <v>0</v>
      </c>
      <c r="V38" s="254">
        <f>Personnel!X12+V13</f>
        <v>0</v>
      </c>
      <c r="W38" s="254">
        <f>Personnel!Y12+W13</f>
        <v>0</v>
      </c>
      <c r="X38" s="254">
        <f>Personnel!Z12+X13</f>
        <v>0</v>
      </c>
      <c r="Y38" s="254">
        <f>Personnel!AA12+Y13</f>
        <v>0</v>
      </c>
      <c r="Z38" s="254">
        <f>Personnel!AB12+Z13</f>
        <v>0</v>
      </c>
      <c r="AA38" s="254">
        <f>Personnel!AC12+AA13</f>
        <v>0</v>
      </c>
      <c r="AB38" s="226">
        <f t="shared" si="15"/>
        <v>0</v>
      </c>
      <c r="AC38" s="254">
        <f>Personnel!AE12+AC13</f>
        <v>0</v>
      </c>
      <c r="AD38" s="254">
        <f>Personnel!AF12+AD13</f>
        <v>0</v>
      </c>
      <c r="AE38" s="226">
        <f t="shared" si="16"/>
        <v>0</v>
      </c>
      <c r="AF38" s="254">
        <f>Personnel!AH12+AF13</f>
        <v>0</v>
      </c>
      <c r="AG38" s="254">
        <f>Personnel!AI12+AG13</f>
        <v>0</v>
      </c>
      <c r="AH38" s="226">
        <f t="shared" si="17"/>
        <v>0</v>
      </c>
      <c r="AI38" s="254">
        <f>Personnel!AK12+AI13</f>
        <v>0</v>
      </c>
      <c r="AJ38" s="254">
        <f>Personnel!AL12+AJ13</f>
        <v>0</v>
      </c>
      <c r="AK38" s="226">
        <f t="shared" si="18"/>
        <v>0</v>
      </c>
      <c r="AL38" s="96"/>
    </row>
    <row r="39" spans="1:38">
      <c r="A39" s="54"/>
      <c r="B39" s="90"/>
      <c r="C39" s="254">
        <f>Personnel!E13+C14</f>
        <v>0</v>
      </c>
      <c r="D39" s="254">
        <f>Personnel!F13+D14</f>
        <v>0</v>
      </c>
      <c r="E39" s="254">
        <f>Personnel!G13+E14</f>
        <v>0</v>
      </c>
      <c r="F39" s="254">
        <f>Personnel!H13+F14</f>
        <v>0</v>
      </c>
      <c r="G39" s="254">
        <f>Personnel!I13+G14</f>
        <v>0</v>
      </c>
      <c r="H39" s="254">
        <f>Personnel!J13+H14</f>
        <v>0</v>
      </c>
      <c r="I39" s="254">
        <f>Personnel!K13+I14</f>
        <v>0</v>
      </c>
      <c r="J39" s="254">
        <f>Personnel!L13+J14</f>
        <v>0</v>
      </c>
      <c r="K39" s="254">
        <f>Personnel!M13+K14</f>
        <v>0</v>
      </c>
      <c r="L39" s="254">
        <f>Personnel!N13+L14</f>
        <v>0</v>
      </c>
      <c r="M39" s="254">
        <f>Personnel!O13+M14</f>
        <v>0</v>
      </c>
      <c r="N39" s="254">
        <f>Personnel!P13+N14</f>
        <v>0</v>
      </c>
      <c r="O39" s="226">
        <f t="shared" si="14"/>
        <v>0</v>
      </c>
      <c r="P39" s="254">
        <f>Personnel!R13+P14</f>
        <v>0</v>
      </c>
      <c r="Q39" s="254">
        <f>Personnel!S13+Q14</f>
        <v>0</v>
      </c>
      <c r="R39" s="254">
        <f>Personnel!T13+R14</f>
        <v>0</v>
      </c>
      <c r="S39" s="254">
        <f>Personnel!U13+S14</f>
        <v>0</v>
      </c>
      <c r="T39" s="254">
        <f>Personnel!V13+T14</f>
        <v>0</v>
      </c>
      <c r="U39" s="254">
        <f>Personnel!W13+U14</f>
        <v>0</v>
      </c>
      <c r="V39" s="254">
        <f>Personnel!X13+V14</f>
        <v>0</v>
      </c>
      <c r="W39" s="254">
        <f>Personnel!Y13+W14</f>
        <v>0</v>
      </c>
      <c r="X39" s="254">
        <f>Personnel!Z13+X14</f>
        <v>0</v>
      </c>
      <c r="Y39" s="254">
        <f>Personnel!AA13+Y14</f>
        <v>0</v>
      </c>
      <c r="Z39" s="254">
        <f>Personnel!AB13+Z14</f>
        <v>0</v>
      </c>
      <c r="AA39" s="254">
        <f>Personnel!AC13+AA14</f>
        <v>0</v>
      </c>
      <c r="AB39" s="226">
        <f t="shared" si="15"/>
        <v>0</v>
      </c>
      <c r="AC39" s="254">
        <f>Personnel!AE13+AC14</f>
        <v>0</v>
      </c>
      <c r="AD39" s="254">
        <f>Personnel!AF13+AD14</f>
        <v>0</v>
      </c>
      <c r="AE39" s="226">
        <f t="shared" si="16"/>
        <v>0</v>
      </c>
      <c r="AF39" s="254">
        <f>Personnel!AH13+AF14</f>
        <v>0</v>
      </c>
      <c r="AG39" s="254">
        <f>Personnel!AI13+AG14</f>
        <v>0</v>
      </c>
      <c r="AH39" s="226">
        <f t="shared" si="17"/>
        <v>0</v>
      </c>
      <c r="AI39" s="254">
        <f>Personnel!AK13+AI14</f>
        <v>0</v>
      </c>
      <c r="AJ39" s="254">
        <f>Personnel!AL13+AJ14</f>
        <v>0</v>
      </c>
      <c r="AK39" s="226">
        <f t="shared" si="18"/>
        <v>0</v>
      </c>
      <c r="AL39" s="96"/>
    </row>
    <row r="40" spans="1:38">
      <c r="A40" s="54"/>
      <c r="B40" s="90"/>
      <c r="C40" s="254">
        <f>Personnel!E14+C15</f>
        <v>0</v>
      </c>
      <c r="D40" s="254">
        <f>Personnel!F14+D15</f>
        <v>0</v>
      </c>
      <c r="E40" s="254">
        <f>Personnel!G14+E15</f>
        <v>0</v>
      </c>
      <c r="F40" s="254">
        <f>Personnel!H14+F15</f>
        <v>0</v>
      </c>
      <c r="G40" s="254">
        <f>Personnel!I14+G15</f>
        <v>0</v>
      </c>
      <c r="H40" s="254">
        <f>Personnel!J14+H15</f>
        <v>0</v>
      </c>
      <c r="I40" s="254">
        <f>Personnel!K14+I15</f>
        <v>0</v>
      </c>
      <c r="J40" s="254">
        <f>Personnel!L14+J15</f>
        <v>0</v>
      </c>
      <c r="K40" s="254">
        <f>Personnel!M14+K15</f>
        <v>0</v>
      </c>
      <c r="L40" s="254">
        <f>Personnel!N14+L15</f>
        <v>0</v>
      </c>
      <c r="M40" s="254">
        <f>Personnel!O14+M15</f>
        <v>0</v>
      </c>
      <c r="N40" s="254">
        <f>Personnel!P14+N15</f>
        <v>0</v>
      </c>
      <c r="O40" s="226">
        <f t="shared" si="14"/>
        <v>0</v>
      </c>
      <c r="P40" s="254">
        <f>Personnel!R14+P15</f>
        <v>0</v>
      </c>
      <c r="Q40" s="254">
        <f>Personnel!S14+Q15</f>
        <v>0</v>
      </c>
      <c r="R40" s="254">
        <f>Personnel!T14+R15</f>
        <v>0</v>
      </c>
      <c r="S40" s="254">
        <f>Personnel!U14+S15</f>
        <v>0</v>
      </c>
      <c r="T40" s="254">
        <f>Personnel!V14+T15</f>
        <v>0</v>
      </c>
      <c r="U40" s="254">
        <f>Personnel!W14+U15</f>
        <v>0</v>
      </c>
      <c r="V40" s="254">
        <f>Personnel!X14+V15</f>
        <v>0</v>
      </c>
      <c r="W40" s="254">
        <f>Personnel!Y14+W15</f>
        <v>0</v>
      </c>
      <c r="X40" s="254">
        <f>Personnel!Z14+X15</f>
        <v>0</v>
      </c>
      <c r="Y40" s="254">
        <f>Personnel!AA14+Y15</f>
        <v>0</v>
      </c>
      <c r="Z40" s="254">
        <f>Personnel!AB14+Z15</f>
        <v>0</v>
      </c>
      <c r="AA40" s="254">
        <f>Personnel!AC14+AA15</f>
        <v>0</v>
      </c>
      <c r="AB40" s="226">
        <f t="shared" si="15"/>
        <v>0</v>
      </c>
      <c r="AC40" s="254">
        <f>Personnel!AE14+AC15</f>
        <v>0</v>
      </c>
      <c r="AD40" s="254">
        <f>Personnel!AF14+AD15</f>
        <v>0</v>
      </c>
      <c r="AE40" s="226">
        <f t="shared" si="16"/>
        <v>0</v>
      </c>
      <c r="AF40" s="254">
        <f>Personnel!AH14+AF15</f>
        <v>0</v>
      </c>
      <c r="AG40" s="254">
        <f>Personnel!AI14+AG15</f>
        <v>0</v>
      </c>
      <c r="AH40" s="226">
        <f t="shared" si="17"/>
        <v>0</v>
      </c>
      <c r="AI40" s="254">
        <f>Personnel!AK14+AI15</f>
        <v>0</v>
      </c>
      <c r="AJ40" s="254">
        <f>Personnel!AL14+AJ15</f>
        <v>0</v>
      </c>
      <c r="AK40" s="226">
        <f t="shared" si="18"/>
        <v>0</v>
      </c>
      <c r="AL40" s="96"/>
    </row>
    <row r="41" spans="1:38">
      <c r="A41" s="54"/>
      <c r="B41" s="90"/>
      <c r="C41" s="254">
        <f>Personnel!E15+C16</f>
        <v>0</v>
      </c>
      <c r="D41" s="254">
        <f>Personnel!F15+D16</f>
        <v>0</v>
      </c>
      <c r="E41" s="254">
        <f>Personnel!G15+E16</f>
        <v>0</v>
      </c>
      <c r="F41" s="254">
        <f>Personnel!H15+F16</f>
        <v>0</v>
      </c>
      <c r="G41" s="254">
        <f>Personnel!I15+G16</f>
        <v>0</v>
      </c>
      <c r="H41" s="254">
        <f>Personnel!J15+H16</f>
        <v>0</v>
      </c>
      <c r="I41" s="254">
        <f>Personnel!K15+I16</f>
        <v>0</v>
      </c>
      <c r="J41" s="254">
        <f>Personnel!L15+J16</f>
        <v>0</v>
      </c>
      <c r="K41" s="254">
        <f>Personnel!M15+K16</f>
        <v>0</v>
      </c>
      <c r="L41" s="254">
        <f>Personnel!N15+L16</f>
        <v>0</v>
      </c>
      <c r="M41" s="254">
        <f>Personnel!O15+M16</f>
        <v>0</v>
      </c>
      <c r="N41" s="254">
        <f>Personnel!P15+N16</f>
        <v>0</v>
      </c>
      <c r="O41" s="226">
        <f t="shared" si="14"/>
        <v>0</v>
      </c>
      <c r="P41" s="254">
        <f>Personnel!R15+P16</f>
        <v>0</v>
      </c>
      <c r="Q41" s="254">
        <f>Personnel!S15+Q16</f>
        <v>0</v>
      </c>
      <c r="R41" s="254">
        <f>Personnel!T15+R16</f>
        <v>0</v>
      </c>
      <c r="S41" s="254">
        <f>Personnel!U15+S16</f>
        <v>0</v>
      </c>
      <c r="T41" s="254">
        <f>Personnel!V15+T16</f>
        <v>0</v>
      </c>
      <c r="U41" s="254">
        <f>Personnel!W15+U16</f>
        <v>0</v>
      </c>
      <c r="V41" s="254">
        <f>Personnel!X15+V16</f>
        <v>0</v>
      </c>
      <c r="W41" s="254">
        <f>Personnel!Y15+W16</f>
        <v>0</v>
      </c>
      <c r="X41" s="254">
        <f>Personnel!Z15+X16</f>
        <v>0</v>
      </c>
      <c r="Y41" s="254">
        <f>Personnel!AA15+Y16</f>
        <v>0</v>
      </c>
      <c r="Z41" s="254">
        <f>Personnel!AB15+Z16</f>
        <v>0</v>
      </c>
      <c r="AA41" s="254">
        <f>Personnel!AC15+AA16</f>
        <v>0</v>
      </c>
      <c r="AB41" s="226">
        <f t="shared" si="15"/>
        <v>0</v>
      </c>
      <c r="AC41" s="254">
        <f>Personnel!AE15+AC16</f>
        <v>0</v>
      </c>
      <c r="AD41" s="254">
        <f>Personnel!AF15+AD16</f>
        <v>0</v>
      </c>
      <c r="AE41" s="226">
        <f t="shared" si="16"/>
        <v>0</v>
      </c>
      <c r="AF41" s="254">
        <f>Personnel!AH15+AF16</f>
        <v>0</v>
      </c>
      <c r="AG41" s="254">
        <f>Personnel!AI15+AG16</f>
        <v>0</v>
      </c>
      <c r="AH41" s="226">
        <f t="shared" si="17"/>
        <v>0</v>
      </c>
      <c r="AI41" s="254">
        <f>Personnel!AK15+AI16</f>
        <v>0</v>
      </c>
      <c r="AJ41" s="254">
        <f>Personnel!AL15+AJ16</f>
        <v>0</v>
      </c>
      <c r="AK41" s="226">
        <f t="shared" si="18"/>
        <v>0</v>
      </c>
      <c r="AL41" s="96"/>
    </row>
    <row r="42" spans="1:38">
      <c r="A42" s="54"/>
      <c r="B42" s="90"/>
      <c r="C42" s="254">
        <f>Personnel!E16+C17</f>
        <v>0</v>
      </c>
      <c r="D42" s="254">
        <f>Personnel!F16+D17</f>
        <v>0</v>
      </c>
      <c r="E42" s="254">
        <f>Personnel!G16+E17</f>
        <v>0</v>
      </c>
      <c r="F42" s="254">
        <f>Personnel!H16+F17</f>
        <v>0</v>
      </c>
      <c r="G42" s="254">
        <f>Personnel!I16+G17</f>
        <v>0</v>
      </c>
      <c r="H42" s="254">
        <f>Personnel!J16+H17</f>
        <v>0</v>
      </c>
      <c r="I42" s="254">
        <f>Personnel!K16+I17</f>
        <v>0</v>
      </c>
      <c r="J42" s="254">
        <f>Personnel!L16+J17</f>
        <v>0</v>
      </c>
      <c r="K42" s="254">
        <f>Personnel!M16+K17</f>
        <v>0</v>
      </c>
      <c r="L42" s="254">
        <f>Personnel!N16+L17</f>
        <v>0</v>
      </c>
      <c r="M42" s="254">
        <f>Personnel!O16+M17</f>
        <v>0</v>
      </c>
      <c r="N42" s="254">
        <f>Personnel!P16+N17</f>
        <v>0</v>
      </c>
      <c r="O42" s="226">
        <f t="shared" si="14"/>
        <v>0</v>
      </c>
      <c r="P42" s="254">
        <f>Personnel!R16+P17</f>
        <v>0</v>
      </c>
      <c r="Q42" s="254">
        <f>Personnel!S16+Q17</f>
        <v>0</v>
      </c>
      <c r="R42" s="254">
        <f>Personnel!T16+R17</f>
        <v>0</v>
      </c>
      <c r="S42" s="254">
        <f>Personnel!U16+S17</f>
        <v>0</v>
      </c>
      <c r="T42" s="254">
        <f>Personnel!V16+T17</f>
        <v>0</v>
      </c>
      <c r="U42" s="254">
        <f>Personnel!W16+U17</f>
        <v>0</v>
      </c>
      <c r="V42" s="254">
        <f>Personnel!X16+V17</f>
        <v>0</v>
      </c>
      <c r="W42" s="254">
        <f>Personnel!Y16+W17</f>
        <v>0</v>
      </c>
      <c r="X42" s="254">
        <f>Personnel!Z16+X17</f>
        <v>0</v>
      </c>
      <c r="Y42" s="254">
        <f>Personnel!AA16+Y17</f>
        <v>0</v>
      </c>
      <c r="Z42" s="254">
        <f>Personnel!AB16+Z17</f>
        <v>0</v>
      </c>
      <c r="AA42" s="254">
        <f>Personnel!AC16+AA17</f>
        <v>0</v>
      </c>
      <c r="AB42" s="226">
        <f t="shared" si="15"/>
        <v>0</v>
      </c>
      <c r="AC42" s="254">
        <f>Personnel!AE16+AC17</f>
        <v>0</v>
      </c>
      <c r="AD42" s="254">
        <f>Personnel!AF16+AD17</f>
        <v>0</v>
      </c>
      <c r="AE42" s="226">
        <f t="shared" si="16"/>
        <v>0</v>
      </c>
      <c r="AF42" s="254">
        <f>Personnel!AH16+AF17</f>
        <v>0</v>
      </c>
      <c r="AG42" s="254">
        <f>Personnel!AI16+AG17</f>
        <v>0</v>
      </c>
      <c r="AH42" s="226">
        <f t="shared" si="17"/>
        <v>0</v>
      </c>
      <c r="AI42" s="254">
        <f>Personnel!AK16+AI17</f>
        <v>0</v>
      </c>
      <c r="AJ42" s="254">
        <f>Personnel!AL16+AJ17</f>
        <v>0</v>
      </c>
      <c r="AK42" s="226">
        <f t="shared" si="18"/>
        <v>0</v>
      </c>
      <c r="AL42" s="96"/>
    </row>
    <row r="43" spans="1:38">
      <c r="A43" s="54"/>
      <c r="B43" s="90"/>
      <c r="C43" s="254">
        <f>Personnel!E17+C18</f>
        <v>0</v>
      </c>
      <c r="D43" s="254">
        <f>Personnel!F17+D18</f>
        <v>0</v>
      </c>
      <c r="E43" s="254">
        <f>Personnel!G17+E18</f>
        <v>0</v>
      </c>
      <c r="F43" s="254">
        <f>Personnel!H17+F18</f>
        <v>0</v>
      </c>
      <c r="G43" s="254">
        <f>Personnel!I17+G18</f>
        <v>0</v>
      </c>
      <c r="H43" s="254">
        <f>Personnel!J17+H18</f>
        <v>0</v>
      </c>
      <c r="I43" s="254">
        <f>Personnel!K17+I18</f>
        <v>0</v>
      </c>
      <c r="J43" s="254">
        <f>Personnel!L17+J18</f>
        <v>0</v>
      </c>
      <c r="K43" s="254">
        <f>Personnel!M17+K18</f>
        <v>0</v>
      </c>
      <c r="L43" s="254">
        <f>Personnel!N17+L18</f>
        <v>0</v>
      </c>
      <c r="M43" s="254">
        <f>Personnel!O17+M18</f>
        <v>0</v>
      </c>
      <c r="N43" s="254">
        <f>Personnel!P17+N18</f>
        <v>0</v>
      </c>
      <c r="O43" s="226">
        <f t="shared" si="14"/>
        <v>0</v>
      </c>
      <c r="P43" s="254">
        <f>Personnel!R17+P18</f>
        <v>0</v>
      </c>
      <c r="Q43" s="254">
        <f>Personnel!S17+Q18</f>
        <v>0</v>
      </c>
      <c r="R43" s="254">
        <f>Personnel!T17+R18</f>
        <v>0</v>
      </c>
      <c r="S43" s="254">
        <f>Personnel!U17+S18</f>
        <v>0</v>
      </c>
      <c r="T43" s="254">
        <f>Personnel!V17+T18</f>
        <v>0</v>
      </c>
      <c r="U43" s="254">
        <f>Personnel!W17+U18</f>
        <v>0</v>
      </c>
      <c r="V43" s="254">
        <f>Personnel!X17+V18</f>
        <v>0</v>
      </c>
      <c r="W43" s="254">
        <f>Personnel!Y17+W18</f>
        <v>0</v>
      </c>
      <c r="X43" s="254">
        <f>Personnel!Z17+X18</f>
        <v>0</v>
      </c>
      <c r="Y43" s="254">
        <f>Personnel!AA17+Y18</f>
        <v>0</v>
      </c>
      <c r="Z43" s="254">
        <f>Personnel!AB17+Z18</f>
        <v>0</v>
      </c>
      <c r="AA43" s="254">
        <f>Personnel!AC17+AA18</f>
        <v>0</v>
      </c>
      <c r="AB43" s="226">
        <f t="shared" si="15"/>
        <v>0</v>
      </c>
      <c r="AC43" s="254">
        <f>Personnel!AE17+AC18</f>
        <v>0</v>
      </c>
      <c r="AD43" s="254">
        <f>Personnel!AF17+AD18</f>
        <v>0</v>
      </c>
      <c r="AE43" s="226">
        <f t="shared" si="16"/>
        <v>0</v>
      </c>
      <c r="AF43" s="254">
        <f>Personnel!AH17+AF18</f>
        <v>0</v>
      </c>
      <c r="AG43" s="254">
        <f>Personnel!AI17+AG18</f>
        <v>0</v>
      </c>
      <c r="AH43" s="226">
        <f t="shared" si="17"/>
        <v>0</v>
      </c>
      <c r="AI43" s="254">
        <f>Personnel!AK17+AI18</f>
        <v>0</v>
      </c>
      <c r="AJ43" s="254">
        <f>Personnel!AL17+AJ18</f>
        <v>0</v>
      </c>
      <c r="AK43" s="226">
        <f t="shared" si="18"/>
        <v>0</v>
      </c>
      <c r="AL43" s="96"/>
    </row>
    <row r="44" spans="1:38">
      <c r="A44" s="54"/>
      <c r="B44" s="90"/>
      <c r="C44" s="254">
        <f>Personnel!E18+C19</f>
        <v>0</v>
      </c>
      <c r="D44" s="254">
        <f>Personnel!F18+D19</f>
        <v>0</v>
      </c>
      <c r="E44" s="254">
        <f>Personnel!G18+E19</f>
        <v>0</v>
      </c>
      <c r="F44" s="254">
        <f>Personnel!H18+F19</f>
        <v>0</v>
      </c>
      <c r="G44" s="254">
        <f>Personnel!I18+G19</f>
        <v>0</v>
      </c>
      <c r="H44" s="254">
        <f>Personnel!J18+H19</f>
        <v>0</v>
      </c>
      <c r="I44" s="254">
        <f>Personnel!K18+I19</f>
        <v>0</v>
      </c>
      <c r="J44" s="254">
        <f>Personnel!L18+J19</f>
        <v>0</v>
      </c>
      <c r="K44" s="254">
        <f>Personnel!M18+K19</f>
        <v>0</v>
      </c>
      <c r="L44" s="254">
        <f>Personnel!N18+L19</f>
        <v>0</v>
      </c>
      <c r="M44" s="254">
        <f>Personnel!O18+M19</f>
        <v>0</v>
      </c>
      <c r="N44" s="254">
        <f>Personnel!P18+N19</f>
        <v>0</v>
      </c>
      <c r="O44" s="226">
        <f t="shared" si="14"/>
        <v>0</v>
      </c>
      <c r="P44" s="254">
        <f>Personnel!R18+P19</f>
        <v>0</v>
      </c>
      <c r="Q44" s="254">
        <f>Personnel!S18+Q19</f>
        <v>0</v>
      </c>
      <c r="R44" s="254">
        <f>Personnel!T18+R19</f>
        <v>0</v>
      </c>
      <c r="S44" s="254">
        <f>Personnel!U18+S19</f>
        <v>0</v>
      </c>
      <c r="T44" s="254">
        <f>Personnel!V18+T19</f>
        <v>0</v>
      </c>
      <c r="U44" s="254">
        <f>Personnel!W18+U19</f>
        <v>0</v>
      </c>
      <c r="V44" s="254">
        <f>Personnel!X18+V19</f>
        <v>0</v>
      </c>
      <c r="W44" s="254">
        <f>Personnel!Y18+W19</f>
        <v>0</v>
      </c>
      <c r="X44" s="254">
        <f>Personnel!Z18+X19</f>
        <v>0</v>
      </c>
      <c r="Y44" s="254">
        <f>Personnel!AA18+Y19</f>
        <v>0</v>
      </c>
      <c r="Z44" s="254">
        <f>Personnel!AB18+Z19</f>
        <v>0</v>
      </c>
      <c r="AA44" s="254">
        <f>Personnel!AC18+AA19</f>
        <v>0</v>
      </c>
      <c r="AB44" s="226">
        <f t="shared" si="15"/>
        <v>0</v>
      </c>
      <c r="AC44" s="254">
        <f>Personnel!AE18+AC19</f>
        <v>0</v>
      </c>
      <c r="AD44" s="254">
        <f>Personnel!AF18+AD19</f>
        <v>0</v>
      </c>
      <c r="AE44" s="226">
        <f t="shared" si="16"/>
        <v>0</v>
      </c>
      <c r="AF44" s="254">
        <f>Personnel!AH18+AF19</f>
        <v>0</v>
      </c>
      <c r="AG44" s="254">
        <f>Personnel!AI18+AG19</f>
        <v>0</v>
      </c>
      <c r="AH44" s="226">
        <f t="shared" si="17"/>
        <v>0</v>
      </c>
      <c r="AI44" s="254">
        <f>Personnel!AK18+AI19</f>
        <v>0</v>
      </c>
      <c r="AJ44" s="254">
        <f>Personnel!AL18+AJ19</f>
        <v>0</v>
      </c>
      <c r="AK44" s="226">
        <f t="shared" si="18"/>
        <v>0</v>
      </c>
      <c r="AL44" s="96"/>
    </row>
    <row r="45" spans="1:38">
      <c r="A45" s="54"/>
      <c r="B45" s="90"/>
      <c r="C45" s="254">
        <f>Personnel!E19+C20</f>
        <v>0</v>
      </c>
      <c r="D45" s="254">
        <f>Personnel!F19+D20</f>
        <v>0</v>
      </c>
      <c r="E45" s="254">
        <f>Personnel!G19+E20</f>
        <v>0</v>
      </c>
      <c r="F45" s="254">
        <f>Personnel!H19+F20</f>
        <v>0</v>
      </c>
      <c r="G45" s="254">
        <f>Personnel!I19+G20</f>
        <v>0</v>
      </c>
      <c r="H45" s="254">
        <f>Personnel!J19+H20</f>
        <v>0</v>
      </c>
      <c r="I45" s="254">
        <f>Personnel!K19+I20</f>
        <v>0</v>
      </c>
      <c r="J45" s="254">
        <f>Personnel!L19+J20</f>
        <v>0</v>
      </c>
      <c r="K45" s="254">
        <f>Personnel!M19+K20</f>
        <v>0</v>
      </c>
      <c r="L45" s="254">
        <f>Personnel!N19+L20</f>
        <v>0</v>
      </c>
      <c r="M45" s="254">
        <f>Personnel!O19+M20</f>
        <v>0</v>
      </c>
      <c r="N45" s="254">
        <f>Personnel!P19+N20</f>
        <v>0</v>
      </c>
      <c r="O45" s="226">
        <f t="shared" si="14"/>
        <v>0</v>
      </c>
      <c r="P45" s="254">
        <f>Personnel!R19+P20</f>
        <v>0</v>
      </c>
      <c r="Q45" s="254">
        <f>Personnel!S19+Q20</f>
        <v>0</v>
      </c>
      <c r="R45" s="254">
        <f>Personnel!T19+R20</f>
        <v>0</v>
      </c>
      <c r="S45" s="254">
        <f>Personnel!U19+S20</f>
        <v>0</v>
      </c>
      <c r="T45" s="254">
        <f>Personnel!V19+T20</f>
        <v>0</v>
      </c>
      <c r="U45" s="254">
        <f>Personnel!W19+U20</f>
        <v>0</v>
      </c>
      <c r="V45" s="254">
        <f>Personnel!X19+V20</f>
        <v>0</v>
      </c>
      <c r="W45" s="254">
        <f>Personnel!Y19+W20</f>
        <v>0</v>
      </c>
      <c r="X45" s="254">
        <f>Personnel!Z19+X20</f>
        <v>0</v>
      </c>
      <c r="Y45" s="254">
        <f>Personnel!AA19+Y20</f>
        <v>0</v>
      </c>
      <c r="Z45" s="254">
        <f>Personnel!AB19+Z20</f>
        <v>0</v>
      </c>
      <c r="AA45" s="254">
        <f>Personnel!AC19+AA20</f>
        <v>0</v>
      </c>
      <c r="AB45" s="226">
        <f t="shared" si="15"/>
        <v>0</v>
      </c>
      <c r="AC45" s="254">
        <f>Personnel!AE19+AC20</f>
        <v>0</v>
      </c>
      <c r="AD45" s="254">
        <f>Personnel!AF19+AD20</f>
        <v>0</v>
      </c>
      <c r="AE45" s="226">
        <f t="shared" si="16"/>
        <v>0</v>
      </c>
      <c r="AF45" s="254">
        <f>Personnel!AH19+AF20</f>
        <v>0</v>
      </c>
      <c r="AG45" s="254">
        <f>Personnel!AI19+AG20</f>
        <v>0</v>
      </c>
      <c r="AH45" s="226">
        <f t="shared" si="17"/>
        <v>0</v>
      </c>
      <c r="AI45" s="254">
        <f>Personnel!AK19+AI20</f>
        <v>0</v>
      </c>
      <c r="AJ45" s="254">
        <f>Personnel!AL19+AJ20</f>
        <v>0</v>
      </c>
      <c r="AK45" s="226">
        <f t="shared" si="18"/>
        <v>0</v>
      </c>
      <c r="AL45" s="96"/>
    </row>
    <row r="46" spans="1:38">
      <c r="A46" s="54"/>
      <c r="B46" s="90"/>
      <c r="C46" s="254">
        <f>Personnel!E20+C21</f>
        <v>0</v>
      </c>
      <c r="D46" s="254">
        <f>Personnel!F20+D21</f>
        <v>0</v>
      </c>
      <c r="E46" s="254">
        <f>Personnel!G20+E21</f>
        <v>0</v>
      </c>
      <c r="F46" s="254">
        <f>Personnel!H20+F21</f>
        <v>0</v>
      </c>
      <c r="G46" s="254">
        <f>Personnel!I20+G21</f>
        <v>0</v>
      </c>
      <c r="H46" s="254">
        <f>Personnel!J20+H21</f>
        <v>0</v>
      </c>
      <c r="I46" s="254">
        <f>Personnel!K20+I21</f>
        <v>0</v>
      </c>
      <c r="J46" s="254">
        <f>Personnel!L20+J21</f>
        <v>0</v>
      </c>
      <c r="K46" s="254">
        <f>Personnel!M20+K21</f>
        <v>0</v>
      </c>
      <c r="L46" s="254">
        <f>Personnel!N20+L21</f>
        <v>0</v>
      </c>
      <c r="M46" s="254">
        <f>Personnel!O20+M21</f>
        <v>0</v>
      </c>
      <c r="N46" s="254">
        <f>Personnel!P20+N21</f>
        <v>0</v>
      </c>
      <c r="O46" s="226">
        <f t="shared" si="14"/>
        <v>0</v>
      </c>
      <c r="P46" s="254">
        <f>Personnel!R20+P21</f>
        <v>0</v>
      </c>
      <c r="Q46" s="254">
        <f>Personnel!S20+Q21</f>
        <v>0</v>
      </c>
      <c r="R46" s="254">
        <f>Personnel!T20+R21</f>
        <v>0</v>
      </c>
      <c r="S46" s="254">
        <f>Personnel!U20+S21</f>
        <v>0</v>
      </c>
      <c r="T46" s="254">
        <f>Personnel!V20+T21</f>
        <v>0</v>
      </c>
      <c r="U46" s="254">
        <f>Personnel!W20+U21</f>
        <v>0</v>
      </c>
      <c r="V46" s="254">
        <f>Personnel!X20+V21</f>
        <v>0</v>
      </c>
      <c r="W46" s="254">
        <f>Personnel!Y20+W21</f>
        <v>0</v>
      </c>
      <c r="X46" s="254">
        <f>Personnel!Z20+X21</f>
        <v>0</v>
      </c>
      <c r="Y46" s="254">
        <f>Personnel!AA20+Y21</f>
        <v>0</v>
      </c>
      <c r="Z46" s="254">
        <f>Personnel!AB20+Z21</f>
        <v>0</v>
      </c>
      <c r="AA46" s="254">
        <f>Personnel!AC20+AA21</f>
        <v>0</v>
      </c>
      <c r="AB46" s="226">
        <f t="shared" si="15"/>
        <v>0</v>
      </c>
      <c r="AC46" s="254">
        <f>Personnel!AE20+AC21</f>
        <v>0</v>
      </c>
      <c r="AD46" s="254">
        <f>Personnel!AF20+AD21</f>
        <v>0</v>
      </c>
      <c r="AE46" s="226">
        <f t="shared" si="16"/>
        <v>0</v>
      </c>
      <c r="AF46" s="254">
        <f>Personnel!AH20+AF21</f>
        <v>0</v>
      </c>
      <c r="AG46" s="254">
        <f>Personnel!AI20+AG21</f>
        <v>0</v>
      </c>
      <c r="AH46" s="226">
        <f t="shared" si="17"/>
        <v>0</v>
      </c>
      <c r="AI46" s="254">
        <f>Personnel!AK20+AI21</f>
        <v>0</v>
      </c>
      <c r="AJ46" s="254">
        <f>Personnel!AL20+AJ21</f>
        <v>0</v>
      </c>
      <c r="AK46" s="226">
        <f t="shared" si="18"/>
        <v>0</v>
      </c>
      <c r="AL46" s="96"/>
    </row>
    <row r="47" spans="1:38">
      <c r="A47" s="54"/>
      <c r="B47" s="90"/>
      <c r="C47" s="254">
        <f>Personnel!E21+C22</f>
        <v>0</v>
      </c>
      <c r="D47" s="254">
        <f>Personnel!F21+D22</f>
        <v>0</v>
      </c>
      <c r="E47" s="254">
        <f>Personnel!G21+E22</f>
        <v>0</v>
      </c>
      <c r="F47" s="254">
        <f>Personnel!H21+F22</f>
        <v>0</v>
      </c>
      <c r="G47" s="254">
        <f>Personnel!I21+G22</f>
        <v>0</v>
      </c>
      <c r="H47" s="254">
        <f>Personnel!J21+H22</f>
        <v>0</v>
      </c>
      <c r="I47" s="254">
        <f>Personnel!K21+I22</f>
        <v>0</v>
      </c>
      <c r="J47" s="254">
        <f>Personnel!L21+J22</f>
        <v>0</v>
      </c>
      <c r="K47" s="254">
        <f>Personnel!M21+K22</f>
        <v>0</v>
      </c>
      <c r="L47" s="254">
        <f>Personnel!N21+L22</f>
        <v>0</v>
      </c>
      <c r="M47" s="254">
        <f>Personnel!O21+M22</f>
        <v>0</v>
      </c>
      <c r="N47" s="254">
        <f>Personnel!P21+N22</f>
        <v>0</v>
      </c>
      <c r="O47" s="226">
        <f t="shared" si="14"/>
        <v>0</v>
      </c>
      <c r="P47" s="254">
        <f>Personnel!R21+P22</f>
        <v>0</v>
      </c>
      <c r="Q47" s="254">
        <f>Personnel!S21+Q22</f>
        <v>0</v>
      </c>
      <c r="R47" s="254">
        <f>Personnel!T21+R22</f>
        <v>0</v>
      </c>
      <c r="S47" s="254">
        <f>Personnel!U21+S22</f>
        <v>0</v>
      </c>
      <c r="T47" s="254">
        <f>Personnel!V21+T22</f>
        <v>0</v>
      </c>
      <c r="U47" s="254">
        <f>Personnel!W21+U22</f>
        <v>0</v>
      </c>
      <c r="V47" s="254">
        <f>Personnel!X21+V22</f>
        <v>0</v>
      </c>
      <c r="W47" s="254">
        <f>Personnel!Y21+W22</f>
        <v>0</v>
      </c>
      <c r="X47" s="254">
        <f>Personnel!Z21+X22</f>
        <v>0</v>
      </c>
      <c r="Y47" s="254">
        <f>Personnel!AA21+Y22</f>
        <v>0</v>
      </c>
      <c r="Z47" s="254">
        <f>Personnel!AB21+Z22</f>
        <v>0</v>
      </c>
      <c r="AA47" s="254">
        <f>Personnel!AC21+AA22</f>
        <v>0</v>
      </c>
      <c r="AB47" s="226">
        <f t="shared" si="15"/>
        <v>0</v>
      </c>
      <c r="AC47" s="254">
        <f>Personnel!AE21+AC22</f>
        <v>0</v>
      </c>
      <c r="AD47" s="254">
        <f>Personnel!AF21+AD22</f>
        <v>0</v>
      </c>
      <c r="AE47" s="226">
        <f t="shared" si="16"/>
        <v>0</v>
      </c>
      <c r="AF47" s="254">
        <f>Personnel!AH21+AF22</f>
        <v>0</v>
      </c>
      <c r="AG47" s="254">
        <f>Personnel!AI21+AG22</f>
        <v>0</v>
      </c>
      <c r="AH47" s="226">
        <f t="shared" si="17"/>
        <v>0</v>
      </c>
      <c r="AI47" s="254">
        <f>Personnel!AK21+AI22</f>
        <v>0</v>
      </c>
      <c r="AJ47" s="254">
        <f>Personnel!AL21+AJ22</f>
        <v>0</v>
      </c>
      <c r="AK47" s="226">
        <f t="shared" si="18"/>
        <v>0</v>
      </c>
      <c r="AL47" s="96"/>
    </row>
    <row r="48" spans="1:38">
      <c r="A48" s="54"/>
      <c r="B48" s="90"/>
      <c r="C48" s="254">
        <f>Personnel!E22+C23</f>
        <v>0</v>
      </c>
      <c r="D48" s="254">
        <f>Personnel!F22+D23</f>
        <v>0</v>
      </c>
      <c r="E48" s="254">
        <f>Personnel!G22+E23</f>
        <v>0</v>
      </c>
      <c r="F48" s="254">
        <f>Personnel!H22+F23</f>
        <v>0</v>
      </c>
      <c r="G48" s="254">
        <f>Personnel!I22+G23</f>
        <v>0</v>
      </c>
      <c r="H48" s="254">
        <f>Personnel!J22+H23</f>
        <v>0</v>
      </c>
      <c r="I48" s="254">
        <f>Personnel!K22+I23</f>
        <v>0</v>
      </c>
      <c r="J48" s="254">
        <f>Personnel!L22+J23</f>
        <v>0</v>
      </c>
      <c r="K48" s="254">
        <f>Personnel!M22+K23</f>
        <v>0</v>
      </c>
      <c r="L48" s="254">
        <f>Personnel!N22+L23</f>
        <v>0</v>
      </c>
      <c r="M48" s="254">
        <f>Personnel!O22+M23</f>
        <v>0</v>
      </c>
      <c r="N48" s="254">
        <f>Personnel!P22+N23</f>
        <v>0</v>
      </c>
      <c r="O48" s="226">
        <f t="shared" si="14"/>
        <v>0</v>
      </c>
      <c r="P48" s="254">
        <f>Personnel!R22+P23</f>
        <v>0</v>
      </c>
      <c r="Q48" s="254">
        <f>Personnel!S22+Q23</f>
        <v>0</v>
      </c>
      <c r="R48" s="254">
        <f>Personnel!T22+R23</f>
        <v>0</v>
      </c>
      <c r="S48" s="254">
        <f>Personnel!U22+S23</f>
        <v>0</v>
      </c>
      <c r="T48" s="254">
        <f>Personnel!V22+T23</f>
        <v>0</v>
      </c>
      <c r="U48" s="254">
        <f>Personnel!W22+U23</f>
        <v>0</v>
      </c>
      <c r="V48" s="254">
        <f>Personnel!X22+V23</f>
        <v>0</v>
      </c>
      <c r="W48" s="254">
        <f>Personnel!Y22+W23</f>
        <v>0</v>
      </c>
      <c r="X48" s="254">
        <f>Personnel!Z22+X23</f>
        <v>0</v>
      </c>
      <c r="Y48" s="254">
        <f>Personnel!AA22+Y23</f>
        <v>0</v>
      </c>
      <c r="Z48" s="254">
        <f>Personnel!AB22+Z23</f>
        <v>0</v>
      </c>
      <c r="AA48" s="254">
        <f>Personnel!AC22+AA23</f>
        <v>0</v>
      </c>
      <c r="AB48" s="226">
        <f t="shared" si="15"/>
        <v>0</v>
      </c>
      <c r="AC48" s="254">
        <f>Personnel!AE22+AC23</f>
        <v>0</v>
      </c>
      <c r="AD48" s="254">
        <f>Personnel!AF22+AD23</f>
        <v>0</v>
      </c>
      <c r="AE48" s="226">
        <f t="shared" si="16"/>
        <v>0</v>
      </c>
      <c r="AF48" s="254">
        <f>Personnel!AH22+AF23</f>
        <v>0</v>
      </c>
      <c r="AG48" s="254">
        <f>Personnel!AI22+AG23</f>
        <v>0</v>
      </c>
      <c r="AH48" s="226">
        <f t="shared" si="17"/>
        <v>0</v>
      </c>
      <c r="AI48" s="254">
        <f>Personnel!AK22+AI23</f>
        <v>0</v>
      </c>
      <c r="AJ48" s="254">
        <f>Personnel!AL22+AJ23</f>
        <v>0</v>
      </c>
      <c r="AK48" s="226">
        <f t="shared" si="18"/>
        <v>0</v>
      </c>
      <c r="AL48" s="96"/>
    </row>
    <row r="49" spans="1:38">
      <c r="A49" s="54"/>
      <c r="B49" s="90"/>
      <c r="C49" s="254">
        <f>Personnel!E23+C24</f>
        <v>0</v>
      </c>
      <c r="D49" s="254">
        <f>Personnel!F23+D24</f>
        <v>0</v>
      </c>
      <c r="E49" s="254">
        <f>Personnel!G23+E24</f>
        <v>0</v>
      </c>
      <c r="F49" s="254">
        <f>Personnel!H23+F24</f>
        <v>0</v>
      </c>
      <c r="G49" s="254">
        <f>Personnel!I23+G24</f>
        <v>0</v>
      </c>
      <c r="H49" s="254">
        <f>Personnel!J23+H24</f>
        <v>0</v>
      </c>
      <c r="I49" s="254">
        <f>Personnel!K23+I24</f>
        <v>0</v>
      </c>
      <c r="J49" s="254">
        <f>Personnel!L23+J24</f>
        <v>0</v>
      </c>
      <c r="K49" s="254">
        <f>Personnel!M23+K24</f>
        <v>0</v>
      </c>
      <c r="L49" s="254">
        <f>Personnel!N23+L24</f>
        <v>0</v>
      </c>
      <c r="M49" s="254">
        <f>Personnel!O23+M24</f>
        <v>0</v>
      </c>
      <c r="N49" s="254">
        <f>Personnel!P23+N24</f>
        <v>0</v>
      </c>
      <c r="O49" s="226">
        <f t="shared" si="14"/>
        <v>0</v>
      </c>
      <c r="P49" s="254">
        <f>Personnel!R23+P24</f>
        <v>0</v>
      </c>
      <c r="Q49" s="254">
        <f>Personnel!S23+Q24</f>
        <v>0</v>
      </c>
      <c r="R49" s="254">
        <f>Personnel!T23+R24</f>
        <v>0</v>
      </c>
      <c r="S49" s="254">
        <f>Personnel!U23+S24</f>
        <v>0</v>
      </c>
      <c r="T49" s="254">
        <f>Personnel!V23+T24</f>
        <v>0</v>
      </c>
      <c r="U49" s="254">
        <f>Personnel!W23+U24</f>
        <v>0</v>
      </c>
      <c r="V49" s="254">
        <f>Personnel!X23+V24</f>
        <v>0</v>
      </c>
      <c r="W49" s="254">
        <f>Personnel!Y23+W24</f>
        <v>0</v>
      </c>
      <c r="X49" s="254">
        <f>Personnel!Z23+X24</f>
        <v>0</v>
      </c>
      <c r="Y49" s="254">
        <f>Personnel!AA23+Y24</f>
        <v>0</v>
      </c>
      <c r="Z49" s="254">
        <f>Personnel!AB23+Z24</f>
        <v>0</v>
      </c>
      <c r="AA49" s="254">
        <f>Personnel!AC23+AA24</f>
        <v>0</v>
      </c>
      <c r="AB49" s="226">
        <f t="shared" si="15"/>
        <v>0</v>
      </c>
      <c r="AC49" s="254">
        <f>Personnel!AE23+AC24</f>
        <v>0</v>
      </c>
      <c r="AD49" s="254">
        <f>Personnel!AF23+AD24</f>
        <v>0</v>
      </c>
      <c r="AE49" s="226">
        <f t="shared" si="16"/>
        <v>0</v>
      </c>
      <c r="AF49" s="254">
        <f>Personnel!AH23+AF24</f>
        <v>0</v>
      </c>
      <c r="AG49" s="254">
        <f>Personnel!AI23+AG24</f>
        <v>0</v>
      </c>
      <c r="AH49" s="226">
        <f t="shared" si="17"/>
        <v>0</v>
      </c>
      <c r="AI49" s="254">
        <f>Personnel!AK23+AI24</f>
        <v>0</v>
      </c>
      <c r="AJ49" s="254">
        <f>Personnel!AL23+AJ24</f>
        <v>0</v>
      </c>
      <c r="AK49" s="226">
        <f t="shared" si="18"/>
        <v>0</v>
      </c>
      <c r="AL49" s="96"/>
    </row>
    <row r="50" spans="1:38">
      <c r="A50" s="54"/>
      <c r="B50" s="90"/>
      <c r="C50" s="254">
        <f>Personnel!E24+C25</f>
        <v>0</v>
      </c>
      <c r="D50" s="254">
        <f>Personnel!F24+D25</f>
        <v>0</v>
      </c>
      <c r="E50" s="254">
        <f>Personnel!G24+E25</f>
        <v>0</v>
      </c>
      <c r="F50" s="254">
        <f>Personnel!H24+F25</f>
        <v>0</v>
      </c>
      <c r="G50" s="254">
        <f>Personnel!I24+G25</f>
        <v>0</v>
      </c>
      <c r="H50" s="254">
        <f>Personnel!J24+H25</f>
        <v>0</v>
      </c>
      <c r="I50" s="254">
        <f>Personnel!K24+I25</f>
        <v>0</v>
      </c>
      <c r="J50" s="254">
        <f>Personnel!L24+J25</f>
        <v>0</v>
      </c>
      <c r="K50" s="254">
        <f>Personnel!M24+K25</f>
        <v>0</v>
      </c>
      <c r="L50" s="254">
        <f>Personnel!N24+L25</f>
        <v>0</v>
      </c>
      <c r="M50" s="254">
        <f>Personnel!O24+M25</f>
        <v>0</v>
      </c>
      <c r="N50" s="254">
        <f>Personnel!P24+N25</f>
        <v>0</v>
      </c>
      <c r="O50" s="226">
        <f t="shared" si="14"/>
        <v>0</v>
      </c>
      <c r="P50" s="254">
        <f>Personnel!R24+P25</f>
        <v>0</v>
      </c>
      <c r="Q50" s="254">
        <f>Personnel!S24+Q25</f>
        <v>0</v>
      </c>
      <c r="R50" s="254">
        <f>Personnel!T24+R25</f>
        <v>0</v>
      </c>
      <c r="S50" s="254">
        <f>Personnel!U24+S25</f>
        <v>0</v>
      </c>
      <c r="T50" s="254">
        <f>Personnel!V24+T25</f>
        <v>0</v>
      </c>
      <c r="U50" s="254">
        <f>Personnel!W24+U25</f>
        <v>0</v>
      </c>
      <c r="V50" s="254">
        <f>Personnel!X24+V25</f>
        <v>0</v>
      </c>
      <c r="W50" s="254">
        <f>Personnel!Y24+W25</f>
        <v>0</v>
      </c>
      <c r="X50" s="254">
        <f>Personnel!Z24+X25</f>
        <v>0</v>
      </c>
      <c r="Y50" s="254">
        <f>Personnel!AA24+Y25</f>
        <v>0</v>
      </c>
      <c r="Z50" s="254">
        <f>Personnel!AB24+Z25</f>
        <v>0</v>
      </c>
      <c r="AA50" s="254">
        <f>Personnel!AC24+AA25</f>
        <v>0</v>
      </c>
      <c r="AB50" s="226">
        <f t="shared" si="15"/>
        <v>0</v>
      </c>
      <c r="AC50" s="254">
        <f>Personnel!AE24+AC25</f>
        <v>0</v>
      </c>
      <c r="AD50" s="254">
        <f>Personnel!AF24+AD25</f>
        <v>0</v>
      </c>
      <c r="AE50" s="226">
        <f t="shared" si="16"/>
        <v>0</v>
      </c>
      <c r="AF50" s="254">
        <f>Personnel!AH24+AF25</f>
        <v>0</v>
      </c>
      <c r="AG50" s="254">
        <f>Personnel!AI24+AG25</f>
        <v>0</v>
      </c>
      <c r="AH50" s="226">
        <f t="shared" si="17"/>
        <v>0</v>
      </c>
      <c r="AI50" s="254">
        <f>Personnel!AK24+AI25</f>
        <v>0</v>
      </c>
      <c r="AJ50" s="254">
        <f>Personnel!AL24+AJ25</f>
        <v>0</v>
      </c>
      <c r="AK50" s="226">
        <f t="shared" si="18"/>
        <v>0</v>
      </c>
      <c r="AL50" s="96"/>
    </row>
    <row r="51" spans="1:38" s="54" customFormat="1">
      <c r="B51" s="90"/>
      <c r="C51" s="254">
        <f>Personnel!E25+C26</f>
        <v>0</v>
      </c>
      <c r="D51" s="254">
        <f>Personnel!F25+D26</f>
        <v>0</v>
      </c>
      <c r="E51" s="254">
        <f>Personnel!G25+E26</f>
        <v>0</v>
      </c>
      <c r="F51" s="254">
        <f>Personnel!H25+F26</f>
        <v>0</v>
      </c>
      <c r="G51" s="254">
        <f>Personnel!I25+G26</f>
        <v>0</v>
      </c>
      <c r="H51" s="254">
        <f>Personnel!J25+H26</f>
        <v>0</v>
      </c>
      <c r="I51" s="254">
        <f>Personnel!K25+I26</f>
        <v>0</v>
      </c>
      <c r="J51" s="254">
        <f>Personnel!L25+J26</f>
        <v>0</v>
      </c>
      <c r="K51" s="254">
        <f>Personnel!M25+K26</f>
        <v>0</v>
      </c>
      <c r="L51" s="254">
        <f>Personnel!N25+L26</f>
        <v>0</v>
      </c>
      <c r="M51" s="254">
        <f>Personnel!O25+M26</f>
        <v>0</v>
      </c>
      <c r="N51" s="254">
        <f>Personnel!P25+N26</f>
        <v>0</v>
      </c>
      <c r="O51" s="226">
        <f t="shared" si="14"/>
        <v>0</v>
      </c>
      <c r="P51" s="254">
        <f>Personnel!R25+P26</f>
        <v>0</v>
      </c>
      <c r="Q51" s="254">
        <f>Personnel!S25+Q26</f>
        <v>0</v>
      </c>
      <c r="R51" s="254">
        <f>Personnel!T25+R26</f>
        <v>0</v>
      </c>
      <c r="S51" s="254">
        <f>Personnel!U25+S26</f>
        <v>0</v>
      </c>
      <c r="T51" s="254">
        <f>Personnel!V25+T26</f>
        <v>0</v>
      </c>
      <c r="U51" s="254">
        <f>Personnel!W25+U26</f>
        <v>0</v>
      </c>
      <c r="V51" s="254">
        <f>Personnel!X25+V26</f>
        <v>0</v>
      </c>
      <c r="W51" s="254">
        <f>Personnel!Y25+W26</f>
        <v>0</v>
      </c>
      <c r="X51" s="254">
        <f>Personnel!Z25+X26</f>
        <v>0</v>
      </c>
      <c r="Y51" s="254">
        <f>Personnel!AA25+Y26</f>
        <v>0</v>
      </c>
      <c r="Z51" s="254">
        <f>Personnel!AB25+Z26</f>
        <v>0</v>
      </c>
      <c r="AA51" s="254">
        <f>Personnel!AC25+AA26</f>
        <v>0</v>
      </c>
      <c r="AB51" s="226">
        <f t="shared" si="15"/>
        <v>0</v>
      </c>
      <c r="AC51" s="254">
        <f>Personnel!AE25+AC26</f>
        <v>0</v>
      </c>
      <c r="AD51" s="254">
        <f>Personnel!AF25+AD26</f>
        <v>0</v>
      </c>
      <c r="AE51" s="226">
        <f t="shared" si="16"/>
        <v>0</v>
      </c>
      <c r="AF51" s="254">
        <f>Personnel!AH25+AF26</f>
        <v>0</v>
      </c>
      <c r="AG51" s="254">
        <f>Personnel!AI25+AG26</f>
        <v>0</v>
      </c>
      <c r="AH51" s="226">
        <f t="shared" si="17"/>
        <v>0</v>
      </c>
      <c r="AI51" s="254">
        <f>Personnel!AK25+AI26</f>
        <v>0</v>
      </c>
      <c r="AJ51" s="254">
        <f>Personnel!AL25+AJ26</f>
        <v>0</v>
      </c>
      <c r="AK51" s="226">
        <f t="shared" si="18"/>
        <v>0</v>
      </c>
      <c r="AL51" s="96"/>
    </row>
    <row r="52" spans="1:38" s="54" customFormat="1">
      <c r="B52" s="90"/>
      <c r="C52" s="254">
        <f>Personnel!E26+C27</f>
        <v>0</v>
      </c>
      <c r="D52" s="254">
        <f>Personnel!F26+D27</f>
        <v>0</v>
      </c>
      <c r="E52" s="254">
        <f>Personnel!G26+E27</f>
        <v>0</v>
      </c>
      <c r="F52" s="254">
        <f>Personnel!H26+F27</f>
        <v>0</v>
      </c>
      <c r="G52" s="254">
        <f>Personnel!I26+G27</f>
        <v>0</v>
      </c>
      <c r="H52" s="254">
        <f>Personnel!J26+H27</f>
        <v>0</v>
      </c>
      <c r="I52" s="254">
        <f>Personnel!K26+I27</f>
        <v>0</v>
      </c>
      <c r="J52" s="254">
        <f>Personnel!L26+J27</f>
        <v>0</v>
      </c>
      <c r="K52" s="254">
        <f>Personnel!M26+K27</f>
        <v>0</v>
      </c>
      <c r="L52" s="254">
        <f>Personnel!N26+L27</f>
        <v>0</v>
      </c>
      <c r="M52" s="254">
        <f>Personnel!O26+M27</f>
        <v>0</v>
      </c>
      <c r="N52" s="254">
        <f>Personnel!P26+N27</f>
        <v>0</v>
      </c>
      <c r="O52" s="226">
        <f t="shared" si="14"/>
        <v>0</v>
      </c>
      <c r="P52" s="254">
        <f>Personnel!R26+P27</f>
        <v>0</v>
      </c>
      <c r="Q52" s="254">
        <f>Personnel!S26+Q27</f>
        <v>0</v>
      </c>
      <c r="R52" s="254">
        <f>Personnel!T26+R27</f>
        <v>0</v>
      </c>
      <c r="S52" s="254">
        <f>Personnel!U26+S27</f>
        <v>0</v>
      </c>
      <c r="T52" s="254">
        <f>Personnel!V26+T27</f>
        <v>0</v>
      </c>
      <c r="U52" s="254">
        <f>Personnel!W26+U27</f>
        <v>0</v>
      </c>
      <c r="V52" s="254">
        <f>Personnel!X26+V27</f>
        <v>0</v>
      </c>
      <c r="W52" s="254">
        <f>Personnel!Y26+W27</f>
        <v>0</v>
      </c>
      <c r="X52" s="254">
        <f>Personnel!Z26+X27</f>
        <v>0</v>
      </c>
      <c r="Y52" s="254">
        <f>Personnel!AA26+Y27</f>
        <v>0</v>
      </c>
      <c r="Z52" s="254">
        <f>Personnel!AB26+Z27</f>
        <v>0</v>
      </c>
      <c r="AA52" s="254">
        <f>Personnel!AC26+AA27</f>
        <v>0</v>
      </c>
      <c r="AB52" s="226">
        <f t="shared" si="15"/>
        <v>0</v>
      </c>
      <c r="AC52" s="254">
        <f>Personnel!AE26+AC27</f>
        <v>0</v>
      </c>
      <c r="AD52" s="254">
        <f>Personnel!AF26+AD27</f>
        <v>0</v>
      </c>
      <c r="AE52" s="226">
        <f t="shared" si="16"/>
        <v>0</v>
      </c>
      <c r="AF52" s="254">
        <f>Personnel!AH26+AF27</f>
        <v>0</v>
      </c>
      <c r="AG52" s="254">
        <f>Personnel!AI26+AG27</f>
        <v>0</v>
      </c>
      <c r="AH52" s="226">
        <f t="shared" si="17"/>
        <v>0</v>
      </c>
      <c r="AI52" s="254">
        <f>Personnel!AK26+AI27</f>
        <v>0</v>
      </c>
      <c r="AJ52" s="254">
        <f>Personnel!AL26+AJ27</f>
        <v>0</v>
      </c>
      <c r="AK52" s="226">
        <f t="shared" si="18"/>
        <v>0</v>
      </c>
      <c r="AL52" s="96"/>
    </row>
    <row r="53" spans="1:38" s="54" customFormat="1">
      <c r="B53" s="90"/>
      <c r="C53" s="254">
        <f>Personnel!E27+C28</f>
        <v>0</v>
      </c>
      <c r="D53" s="254">
        <f>Personnel!F27+D28</f>
        <v>0</v>
      </c>
      <c r="E53" s="254">
        <f>Personnel!G27+E28</f>
        <v>0</v>
      </c>
      <c r="F53" s="254">
        <f>Personnel!H27+F28</f>
        <v>0</v>
      </c>
      <c r="G53" s="254">
        <f>Personnel!I27+G28</f>
        <v>0</v>
      </c>
      <c r="H53" s="254">
        <f>Personnel!J27+H28</f>
        <v>0</v>
      </c>
      <c r="I53" s="254">
        <f>Personnel!K27+I28</f>
        <v>0</v>
      </c>
      <c r="J53" s="254">
        <f>Personnel!L27+J28</f>
        <v>0</v>
      </c>
      <c r="K53" s="254">
        <f>Personnel!M27+K28</f>
        <v>0</v>
      </c>
      <c r="L53" s="254">
        <f>Personnel!N27+L28</f>
        <v>0</v>
      </c>
      <c r="M53" s="254">
        <f>Personnel!O27+M28</f>
        <v>0</v>
      </c>
      <c r="N53" s="254">
        <f>Personnel!P27+N28</f>
        <v>0</v>
      </c>
      <c r="O53" s="226">
        <f t="shared" si="14"/>
        <v>0</v>
      </c>
      <c r="P53" s="254">
        <f>Personnel!R27+P28</f>
        <v>0</v>
      </c>
      <c r="Q53" s="254">
        <f>Personnel!S27+Q28</f>
        <v>0</v>
      </c>
      <c r="R53" s="254">
        <f>Personnel!T27+R28</f>
        <v>0</v>
      </c>
      <c r="S53" s="254">
        <f>Personnel!U27+S28</f>
        <v>0</v>
      </c>
      <c r="T53" s="254">
        <f>Personnel!V27+T28</f>
        <v>0</v>
      </c>
      <c r="U53" s="254">
        <f>Personnel!W27+U28</f>
        <v>0</v>
      </c>
      <c r="V53" s="254">
        <f>Personnel!X27+V28</f>
        <v>0</v>
      </c>
      <c r="W53" s="254">
        <f>Personnel!Y27+W28</f>
        <v>0</v>
      </c>
      <c r="X53" s="254">
        <f>Personnel!Z27+X28</f>
        <v>0</v>
      </c>
      <c r="Y53" s="254">
        <f>Personnel!AA27+Y28</f>
        <v>0</v>
      </c>
      <c r="Z53" s="254">
        <f>Personnel!AB27+Z28</f>
        <v>0</v>
      </c>
      <c r="AA53" s="254">
        <f>Personnel!AC27+AA28</f>
        <v>0</v>
      </c>
      <c r="AB53" s="226">
        <f t="shared" si="15"/>
        <v>0</v>
      </c>
      <c r="AC53" s="254">
        <f>Personnel!AE27+AC28</f>
        <v>0</v>
      </c>
      <c r="AD53" s="254">
        <f>Personnel!AF27+AD28</f>
        <v>0</v>
      </c>
      <c r="AE53" s="226">
        <f t="shared" si="16"/>
        <v>0</v>
      </c>
      <c r="AF53" s="254">
        <f>Personnel!AH27+AF28</f>
        <v>0</v>
      </c>
      <c r="AG53" s="254">
        <f>Personnel!AI27+AG28</f>
        <v>0</v>
      </c>
      <c r="AH53" s="226">
        <f t="shared" si="17"/>
        <v>0</v>
      </c>
      <c r="AI53" s="254">
        <f>Personnel!AK27+AI28</f>
        <v>0</v>
      </c>
      <c r="AJ53" s="254">
        <f>Personnel!AL27+AJ28</f>
        <v>0</v>
      </c>
      <c r="AK53" s="226">
        <f t="shared" si="18"/>
        <v>0</v>
      </c>
      <c r="AL53" s="96"/>
    </row>
    <row r="54" spans="1:38" s="54" customFormat="1">
      <c r="B54" s="90"/>
      <c r="C54" s="254">
        <f>Personnel!E28+C29</f>
        <v>0</v>
      </c>
      <c r="D54" s="254">
        <f>Personnel!F28+D29</f>
        <v>0</v>
      </c>
      <c r="E54" s="254">
        <f>Personnel!G28+E29</f>
        <v>0</v>
      </c>
      <c r="F54" s="254">
        <f>Personnel!H28+F29</f>
        <v>0</v>
      </c>
      <c r="G54" s="254">
        <f>Personnel!I28+G29</f>
        <v>0</v>
      </c>
      <c r="H54" s="254">
        <f>Personnel!J28+H29</f>
        <v>0</v>
      </c>
      <c r="I54" s="254">
        <f>Personnel!K28+I29</f>
        <v>0</v>
      </c>
      <c r="J54" s="254">
        <f>Personnel!L28+J29</f>
        <v>0</v>
      </c>
      <c r="K54" s="254">
        <f>Personnel!M28+K29</f>
        <v>0</v>
      </c>
      <c r="L54" s="254">
        <f>Personnel!N28+L29</f>
        <v>0</v>
      </c>
      <c r="M54" s="254">
        <f>Personnel!O28+M29</f>
        <v>0</v>
      </c>
      <c r="N54" s="254">
        <f>Personnel!P28+N29</f>
        <v>0</v>
      </c>
      <c r="O54" s="226">
        <f t="shared" si="14"/>
        <v>0</v>
      </c>
      <c r="P54" s="254">
        <f>Personnel!R28+P29</f>
        <v>0</v>
      </c>
      <c r="Q54" s="254">
        <f>Personnel!S28+Q29</f>
        <v>0</v>
      </c>
      <c r="R54" s="254">
        <f>Personnel!T28+R29</f>
        <v>0</v>
      </c>
      <c r="S54" s="254">
        <f>Personnel!U28+S29</f>
        <v>0</v>
      </c>
      <c r="T54" s="254">
        <f>Personnel!V28+T29</f>
        <v>0</v>
      </c>
      <c r="U54" s="254">
        <f>Personnel!W28+U29</f>
        <v>0</v>
      </c>
      <c r="V54" s="254">
        <f>Personnel!X28+V29</f>
        <v>0</v>
      </c>
      <c r="W54" s="254">
        <f>Personnel!Y28+W29</f>
        <v>0</v>
      </c>
      <c r="X54" s="254">
        <f>Personnel!Z28+X29</f>
        <v>0</v>
      </c>
      <c r="Y54" s="254">
        <f>Personnel!AA28+Y29</f>
        <v>0</v>
      </c>
      <c r="Z54" s="254">
        <f>Personnel!AB28+Z29</f>
        <v>0</v>
      </c>
      <c r="AA54" s="254">
        <f>Personnel!AC28+AA29</f>
        <v>0</v>
      </c>
      <c r="AB54" s="226">
        <f t="shared" si="15"/>
        <v>0</v>
      </c>
      <c r="AC54" s="254">
        <f>Personnel!AE28+AC29</f>
        <v>0</v>
      </c>
      <c r="AD54" s="254">
        <f>Personnel!AF28+AD29</f>
        <v>0</v>
      </c>
      <c r="AE54" s="226">
        <f t="shared" si="16"/>
        <v>0</v>
      </c>
      <c r="AF54" s="254">
        <f>Personnel!AH28+AF29</f>
        <v>0</v>
      </c>
      <c r="AG54" s="254">
        <f>Personnel!AI28+AG29</f>
        <v>0</v>
      </c>
      <c r="AH54" s="226">
        <f t="shared" si="17"/>
        <v>0</v>
      </c>
      <c r="AI54" s="254">
        <f>Personnel!AK28+AI29</f>
        <v>0</v>
      </c>
      <c r="AJ54" s="254">
        <f>Personnel!AL28+AJ29</f>
        <v>0</v>
      </c>
      <c r="AK54" s="226">
        <f t="shared" si="18"/>
        <v>0</v>
      </c>
      <c r="AL54" s="96"/>
    </row>
    <row r="55" spans="1:38" s="54" customFormat="1">
      <c r="B55" s="90"/>
      <c r="C55" s="254">
        <f>Personnel!E29+C30</f>
        <v>0</v>
      </c>
      <c r="D55" s="254">
        <f>Personnel!F29+D30</f>
        <v>0</v>
      </c>
      <c r="E55" s="254">
        <f>Personnel!G29+E30</f>
        <v>0</v>
      </c>
      <c r="F55" s="254">
        <f>Personnel!H29+F30</f>
        <v>0</v>
      </c>
      <c r="G55" s="254">
        <f>Personnel!I29+G30</f>
        <v>0</v>
      </c>
      <c r="H55" s="254">
        <f>Personnel!J29+H30</f>
        <v>0</v>
      </c>
      <c r="I55" s="254">
        <f>Personnel!K29+I30</f>
        <v>0</v>
      </c>
      <c r="J55" s="254">
        <f>Personnel!L29+J30</f>
        <v>0</v>
      </c>
      <c r="K55" s="254">
        <f>Personnel!M29+K30</f>
        <v>0</v>
      </c>
      <c r="L55" s="254">
        <f>Personnel!N29+L30</f>
        <v>0</v>
      </c>
      <c r="M55" s="254">
        <f>Personnel!O29+M30</f>
        <v>0</v>
      </c>
      <c r="N55" s="254">
        <f>Personnel!P29+N30</f>
        <v>0</v>
      </c>
      <c r="O55" s="226">
        <f t="shared" si="14"/>
        <v>0</v>
      </c>
      <c r="P55" s="254">
        <f>Personnel!R29+P30</f>
        <v>0</v>
      </c>
      <c r="Q55" s="254">
        <f>Personnel!S29+Q30</f>
        <v>0</v>
      </c>
      <c r="R55" s="254">
        <f>Personnel!T29+R30</f>
        <v>0</v>
      </c>
      <c r="S55" s="254">
        <f>Personnel!U29+S30</f>
        <v>0</v>
      </c>
      <c r="T55" s="254">
        <f>Personnel!V29+T30</f>
        <v>0</v>
      </c>
      <c r="U55" s="254">
        <f>Personnel!W29+U30</f>
        <v>0</v>
      </c>
      <c r="V55" s="254">
        <f>Personnel!X29+V30</f>
        <v>0</v>
      </c>
      <c r="W55" s="254">
        <f>Personnel!Y29+W30</f>
        <v>0</v>
      </c>
      <c r="X55" s="254">
        <f>Personnel!Z29+X30</f>
        <v>0</v>
      </c>
      <c r="Y55" s="254">
        <f>Personnel!AA29+Y30</f>
        <v>0</v>
      </c>
      <c r="Z55" s="254">
        <f>Personnel!AB29+Z30</f>
        <v>0</v>
      </c>
      <c r="AA55" s="254">
        <f>Personnel!AC29+AA30</f>
        <v>0</v>
      </c>
      <c r="AB55" s="226">
        <f t="shared" si="15"/>
        <v>0</v>
      </c>
      <c r="AC55" s="254">
        <f>Personnel!AE29+AC30</f>
        <v>0</v>
      </c>
      <c r="AD55" s="254">
        <f>Personnel!AF29+AD30</f>
        <v>0</v>
      </c>
      <c r="AE55" s="226">
        <f t="shared" si="16"/>
        <v>0</v>
      </c>
      <c r="AF55" s="254">
        <f>Personnel!AH29+AF30</f>
        <v>0</v>
      </c>
      <c r="AG55" s="254">
        <f>Personnel!AI29+AG30</f>
        <v>0</v>
      </c>
      <c r="AH55" s="226">
        <f t="shared" si="17"/>
        <v>0</v>
      </c>
      <c r="AI55" s="254">
        <f>Personnel!AK29+AI30</f>
        <v>0</v>
      </c>
      <c r="AJ55" s="254">
        <f>Personnel!AL29+AJ30</f>
        <v>0</v>
      </c>
      <c r="AK55" s="226">
        <f t="shared" si="18"/>
        <v>0</v>
      </c>
      <c r="AL55" s="96"/>
    </row>
    <row r="56" spans="1:38">
      <c r="A56" s="54"/>
      <c r="B56" s="90"/>
      <c r="C56" s="13">
        <f t="shared" ref="C56:N56" si="19">SUM(C36:C55)</f>
        <v>0</v>
      </c>
      <c r="D56" s="13">
        <f t="shared" si="19"/>
        <v>0</v>
      </c>
      <c r="E56" s="13">
        <f t="shared" si="19"/>
        <v>0</v>
      </c>
      <c r="F56" s="13">
        <f t="shared" si="19"/>
        <v>0</v>
      </c>
      <c r="G56" s="13">
        <f t="shared" si="19"/>
        <v>0</v>
      </c>
      <c r="H56" s="13">
        <f t="shared" si="19"/>
        <v>0</v>
      </c>
      <c r="I56" s="13">
        <f t="shared" si="19"/>
        <v>0</v>
      </c>
      <c r="J56" s="13">
        <f t="shared" si="19"/>
        <v>0</v>
      </c>
      <c r="K56" s="13">
        <f t="shared" si="19"/>
        <v>0</v>
      </c>
      <c r="L56" s="13">
        <f t="shared" si="19"/>
        <v>0</v>
      </c>
      <c r="M56" s="13">
        <f t="shared" si="19"/>
        <v>0</v>
      </c>
      <c r="N56" s="13">
        <f t="shared" si="19"/>
        <v>0</v>
      </c>
      <c r="O56" s="12">
        <f t="shared" si="14"/>
        <v>0</v>
      </c>
      <c r="P56" s="13">
        <f t="shared" ref="P56:AA56" si="20">SUM(P36:P55)</f>
        <v>0</v>
      </c>
      <c r="Q56" s="13">
        <f t="shared" si="20"/>
        <v>0</v>
      </c>
      <c r="R56" s="13">
        <f t="shared" si="20"/>
        <v>0</v>
      </c>
      <c r="S56" s="13">
        <f t="shared" si="20"/>
        <v>0</v>
      </c>
      <c r="T56" s="13">
        <f t="shared" si="20"/>
        <v>0</v>
      </c>
      <c r="U56" s="13">
        <f t="shared" si="20"/>
        <v>0</v>
      </c>
      <c r="V56" s="13">
        <f t="shared" si="20"/>
        <v>0</v>
      </c>
      <c r="W56" s="13">
        <f t="shared" si="20"/>
        <v>0</v>
      </c>
      <c r="X56" s="13">
        <f t="shared" si="20"/>
        <v>0</v>
      </c>
      <c r="Y56" s="13">
        <f t="shared" si="20"/>
        <v>0</v>
      </c>
      <c r="Z56" s="13">
        <f t="shared" si="20"/>
        <v>0</v>
      </c>
      <c r="AA56" s="13">
        <f t="shared" si="20"/>
        <v>0</v>
      </c>
      <c r="AB56" s="12">
        <f t="shared" si="15"/>
        <v>0</v>
      </c>
      <c r="AC56" s="13">
        <f>SUM(AC36:AC55)</f>
        <v>0</v>
      </c>
      <c r="AD56" s="13">
        <f>SUM(AD36:AD55)</f>
        <v>0</v>
      </c>
      <c r="AE56" s="12">
        <f t="shared" si="16"/>
        <v>0</v>
      </c>
      <c r="AF56" s="13">
        <f>SUM(AF36:AF55)</f>
        <v>0</v>
      </c>
      <c r="AG56" s="13">
        <f>SUM(AG36:AG55)</f>
        <v>0</v>
      </c>
      <c r="AH56" s="12">
        <f t="shared" si="17"/>
        <v>0</v>
      </c>
      <c r="AI56" s="13">
        <f>SUM(AI36:AI55)</f>
        <v>0</v>
      </c>
      <c r="AJ56" s="13">
        <f>SUM(AJ36:AJ55)</f>
        <v>0</v>
      </c>
      <c r="AK56" s="12">
        <f t="shared" si="18"/>
        <v>0</v>
      </c>
      <c r="AL56" s="96"/>
    </row>
    <row r="57" spans="1:38" ht="15.75" thickBot="1">
      <c r="B57" s="91"/>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3"/>
    </row>
  </sheetData>
  <sheetProtection sheet="1" objects="1" scenarios="1"/>
  <mergeCells count="13">
    <mergeCell ref="C3:F3"/>
    <mergeCell ref="AC34:AE34"/>
    <mergeCell ref="AF34:AH34"/>
    <mergeCell ref="AI34:AK34"/>
    <mergeCell ref="AF9:AH9"/>
    <mergeCell ref="AI9:AK9"/>
    <mergeCell ref="AC9:AE9"/>
    <mergeCell ref="C33:O33"/>
    <mergeCell ref="C34:O34"/>
    <mergeCell ref="C8:O8"/>
    <mergeCell ref="C9:O9"/>
    <mergeCell ref="P34:AB34"/>
    <mergeCell ref="P9:AB9"/>
  </mergeCells>
  <dataValidations count="1">
    <dataValidation type="whole" operator="greaterThanOrEqual" allowBlank="1" showInputMessage="1" showErrorMessage="1" sqref="AC36:AD55 P36:AA55 C36:N55 AF36:AG55 AF11:AG30 P11:AA30 AI36:AJ55 AC11:AD30 C11:N30 AI11:AJ30">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Feuil2">
    <tabColor rgb="FF92D050"/>
  </sheetPr>
  <dimension ref="A1:BR31"/>
  <sheetViews>
    <sheetView showGridLines="0" showRowColHeaders="0" zoomScale="85" zoomScaleNormal="85" workbookViewId="0">
      <pane xSplit="3" topLeftCell="D1" activePane="topRight" state="frozen"/>
      <selection activeCell="F37" sqref="F37"/>
      <selection pane="topRight" activeCell="C3" sqref="C3"/>
    </sheetView>
  </sheetViews>
  <sheetFormatPr baseColWidth="10" defaultRowHeight="15"/>
  <cols>
    <col min="1" max="1" width="3.5703125" style="54" customWidth="1"/>
    <col min="2" max="2" width="3.28515625" customWidth="1"/>
    <col min="3" max="3" width="32.42578125" customWidth="1"/>
    <col min="4" max="8" width="12.5703125" customWidth="1"/>
    <col min="9" max="9" width="3.5703125" customWidth="1"/>
    <col min="10" max="12" width="11.42578125" customWidth="1"/>
    <col min="70" max="70" width="3" customWidth="1"/>
  </cols>
  <sheetData>
    <row r="1" spans="2:70" s="54" customFormat="1" ht="15.75" thickBot="1"/>
    <row r="2" spans="2:70">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9"/>
    </row>
    <row r="3" spans="2:70">
      <c r="B3" s="90"/>
      <c r="C3" s="74" t="s">
        <v>164</v>
      </c>
      <c r="D3" s="12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6"/>
    </row>
    <row r="4" spans="2:70" s="54" customFormat="1">
      <c r="B4" s="90"/>
      <c r="C4" s="117"/>
      <c r="D4" s="12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6"/>
    </row>
    <row r="5" spans="2:70" s="54" customFormat="1" ht="48" customHeight="1">
      <c r="B5" s="90"/>
      <c r="C5" s="305" t="s">
        <v>238</v>
      </c>
      <c r="D5" s="306"/>
      <c r="E5" s="306"/>
      <c r="F5" s="306"/>
      <c r="G5" s="306"/>
      <c r="H5" s="306"/>
      <c r="I5" s="306"/>
      <c r="J5" s="306"/>
      <c r="K5" s="306"/>
      <c r="L5" s="306"/>
      <c r="M5" s="306"/>
      <c r="N5" s="306"/>
      <c r="O5" s="306"/>
      <c r="P5" s="306"/>
      <c r="Q5" s="306"/>
      <c r="R5" s="307"/>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6"/>
    </row>
    <row r="6" spans="2:70" s="54" customFormat="1">
      <c r="B6" s="90"/>
      <c r="C6" s="117"/>
      <c r="D6" s="12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6"/>
    </row>
    <row r="7" spans="2:70">
      <c r="B7" s="90"/>
      <c r="C7" s="94"/>
      <c r="D7" s="345" t="s">
        <v>176</v>
      </c>
      <c r="E7" s="346"/>
      <c r="F7" s="346"/>
      <c r="G7" s="346"/>
      <c r="H7" s="347"/>
      <c r="I7" s="94"/>
      <c r="J7" s="333" t="s">
        <v>16</v>
      </c>
      <c r="K7" s="331"/>
      <c r="L7" s="331"/>
      <c r="M7" s="331"/>
      <c r="N7" s="331"/>
      <c r="O7" s="331"/>
      <c r="P7" s="331"/>
      <c r="Q7" s="331"/>
      <c r="R7" s="331"/>
      <c r="S7" s="331"/>
      <c r="T7" s="331"/>
      <c r="U7" s="331"/>
      <c r="V7" s="330" t="s">
        <v>17</v>
      </c>
      <c r="W7" s="330"/>
      <c r="X7" s="330"/>
      <c r="Y7" s="330"/>
      <c r="Z7" s="330"/>
      <c r="AA7" s="330"/>
      <c r="AB7" s="330"/>
      <c r="AC7" s="330"/>
      <c r="AD7" s="330"/>
      <c r="AE7" s="330"/>
      <c r="AF7" s="330"/>
      <c r="AG7" s="330"/>
      <c r="AH7" s="333" t="s">
        <v>18</v>
      </c>
      <c r="AI7" s="331"/>
      <c r="AJ7" s="331"/>
      <c r="AK7" s="331"/>
      <c r="AL7" s="331"/>
      <c r="AM7" s="331"/>
      <c r="AN7" s="331"/>
      <c r="AO7" s="331"/>
      <c r="AP7" s="331"/>
      <c r="AQ7" s="331"/>
      <c r="AR7" s="331"/>
      <c r="AS7" s="331"/>
      <c r="AT7" s="330" t="s">
        <v>25</v>
      </c>
      <c r="AU7" s="330"/>
      <c r="AV7" s="330"/>
      <c r="AW7" s="330"/>
      <c r="AX7" s="330"/>
      <c r="AY7" s="330"/>
      <c r="AZ7" s="330"/>
      <c r="BA7" s="330"/>
      <c r="BB7" s="330"/>
      <c r="BC7" s="330"/>
      <c r="BD7" s="330"/>
      <c r="BE7" s="330"/>
      <c r="BF7" s="330" t="s">
        <v>26</v>
      </c>
      <c r="BG7" s="330"/>
      <c r="BH7" s="330"/>
      <c r="BI7" s="330"/>
      <c r="BJ7" s="330"/>
      <c r="BK7" s="330"/>
      <c r="BL7" s="330"/>
      <c r="BM7" s="330"/>
      <c r="BN7" s="330"/>
      <c r="BO7" s="330"/>
      <c r="BP7" s="330"/>
      <c r="BQ7" s="330"/>
      <c r="BR7" s="96"/>
    </row>
    <row r="8" spans="2:70" ht="15" customHeight="1">
      <c r="B8" s="90"/>
      <c r="C8" s="2" t="s">
        <v>0</v>
      </c>
      <c r="D8" s="3" t="s">
        <v>16</v>
      </c>
      <c r="E8" s="3" t="s">
        <v>17</v>
      </c>
      <c r="F8" s="3" t="s">
        <v>18</v>
      </c>
      <c r="G8" s="3" t="s">
        <v>25</v>
      </c>
      <c r="H8" s="3" t="s">
        <v>26</v>
      </c>
      <c r="I8" s="94"/>
      <c r="J8" s="17">
        <f>CONFIG!$D$7</f>
        <v>41640</v>
      </c>
      <c r="K8" s="17">
        <f>DATE(YEAR(J8),MONTH(J8)+1,DAY(J8))</f>
        <v>41671</v>
      </c>
      <c r="L8" s="17">
        <f t="shared" ref="L8:BQ8" si="0">DATE(YEAR(K8),MONTH(K8)+1,DAY(K8))</f>
        <v>41699</v>
      </c>
      <c r="M8" s="17">
        <f t="shared" si="0"/>
        <v>41730</v>
      </c>
      <c r="N8" s="17">
        <f t="shared" si="0"/>
        <v>41760</v>
      </c>
      <c r="O8" s="17">
        <f t="shared" si="0"/>
        <v>41791</v>
      </c>
      <c r="P8" s="17">
        <f t="shared" si="0"/>
        <v>41821</v>
      </c>
      <c r="Q8" s="17">
        <f t="shared" si="0"/>
        <v>41852</v>
      </c>
      <c r="R8" s="17">
        <f t="shared" si="0"/>
        <v>41883</v>
      </c>
      <c r="S8" s="17">
        <f t="shared" si="0"/>
        <v>41913</v>
      </c>
      <c r="T8" s="17">
        <f t="shared" si="0"/>
        <v>41944</v>
      </c>
      <c r="U8" s="17">
        <f t="shared" si="0"/>
        <v>41974</v>
      </c>
      <c r="V8" s="17">
        <f t="shared" si="0"/>
        <v>42005</v>
      </c>
      <c r="W8" s="17">
        <f t="shared" si="0"/>
        <v>42036</v>
      </c>
      <c r="X8" s="17">
        <f t="shared" si="0"/>
        <v>42064</v>
      </c>
      <c r="Y8" s="17">
        <f t="shared" si="0"/>
        <v>42095</v>
      </c>
      <c r="Z8" s="17">
        <f t="shared" si="0"/>
        <v>42125</v>
      </c>
      <c r="AA8" s="17">
        <f t="shared" si="0"/>
        <v>42156</v>
      </c>
      <c r="AB8" s="17">
        <f t="shared" si="0"/>
        <v>42186</v>
      </c>
      <c r="AC8" s="17">
        <f t="shared" si="0"/>
        <v>42217</v>
      </c>
      <c r="AD8" s="17">
        <f t="shared" si="0"/>
        <v>42248</v>
      </c>
      <c r="AE8" s="17">
        <f t="shared" si="0"/>
        <v>42278</v>
      </c>
      <c r="AF8" s="17">
        <f t="shared" si="0"/>
        <v>42309</v>
      </c>
      <c r="AG8" s="17">
        <f t="shared" si="0"/>
        <v>42339</v>
      </c>
      <c r="AH8" s="17">
        <f t="shared" si="0"/>
        <v>42370</v>
      </c>
      <c r="AI8" s="17">
        <f t="shared" si="0"/>
        <v>42401</v>
      </c>
      <c r="AJ8" s="17">
        <f t="shared" si="0"/>
        <v>42430</v>
      </c>
      <c r="AK8" s="17">
        <f t="shared" si="0"/>
        <v>42461</v>
      </c>
      <c r="AL8" s="17">
        <f t="shared" si="0"/>
        <v>42491</v>
      </c>
      <c r="AM8" s="17">
        <f t="shared" si="0"/>
        <v>42522</v>
      </c>
      <c r="AN8" s="17">
        <f t="shared" si="0"/>
        <v>42552</v>
      </c>
      <c r="AO8" s="17">
        <f t="shared" si="0"/>
        <v>42583</v>
      </c>
      <c r="AP8" s="17">
        <f t="shared" si="0"/>
        <v>42614</v>
      </c>
      <c r="AQ8" s="17">
        <f t="shared" si="0"/>
        <v>42644</v>
      </c>
      <c r="AR8" s="17">
        <f t="shared" si="0"/>
        <v>42675</v>
      </c>
      <c r="AS8" s="17">
        <f t="shared" si="0"/>
        <v>42705</v>
      </c>
      <c r="AT8" s="17">
        <f t="shared" si="0"/>
        <v>42736</v>
      </c>
      <c r="AU8" s="17">
        <f t="shared" si="0"/>
        <v>42767</v>
      </c>
      <c r="AV8" s="17">
        <f t="shared" si="0"/>
        <v>42795</v>
      </c>
      <c r="AW8" s="17">
        <f t="shared" si="0"/>
        <v>42826</v>
      </c>
      <c r="AX8" s="17">
        <f t="shared" si="0"/>
        <v>42856</v>
      </c>
      <c r="AY8" s="17">
        <f t="shared" si="0"/>
        <v>42887</v>
      </c>
      <c r="AZ8" s="17">
        <f t="shared" si="0"/>
        <v>42917</v>
      </c>
      <c r="BA8" s="17">
        <f t="shared" si="0"/>
        <v>42948</v>
      </c>
      <c r="BB8" s="17">
        <f t="shared" si="0"/>
        <v>42979</v>
      </c>
      <c r="BC8" s="17">
        <f t="shared" si="0"/>
        <v>43009</v>
      </c>
      <c r="BD8" s="17">
        <f t="shared" si="0"/>
        <v>43040</v>
      </c>
      <c r="BE8" s="17">
        <f t="shared" si="0"/>
        <v>43070</v>
      </c>
      <c r="BF8" s="17">
        <f t="shared" si="0"/>
        <v>43101</v>
      </c>
      <c r="BG8" s="17">
        <f t="shared" si="0"/>
        <v>43132</v>
      </c>
      <c r="BH8" s="17">
        <f t="shared" si="0"/>
        <v>43160</v>
      </c>
      <c r="BI8" s="17">
        <f t="shared" si="0"/>
        <v>43191</v>
      </c>
      <c r="BJ8" s="17">
        <f t="shared" si="0"/>
        <v>43221</v>
      </c>
      <c r="BK8" s="17">
        <f t="shared" si="0"/>
        <v>43252</v>
      </c>
      <c r="BL8" s="17">
        <f t="shared" si="0"/>
        <v>43282</v>
      </c>
      <c r="BM8" s="17">
        <f t="shared" si="0"/>
        <v>43313</v>
      </c>
      <c r="BN8" s="17">
        <f t="shared" si="0"/>
        <v>43344</v>
      </c>
      <c r="BO8" s="17">
        <f t="shared" si="0"/>
        <v>43374</v>
      </c>
      <c r="BP8" s="17">
        <f t="shared" si="0"/>
        <v>43405</v>
      </c>
      <c r="BQ8" s="17">
        <f t="shared" si="0"/>
        <v>43435</v>
      </c>
      <c r="BR8" s="133"/>
    </row>
    <row r="9" spans="2:70">
      <c r="B9" s="90"/>
      <c r="C9" s="227" t="s">
        <v>2</v>
      </c>
      <c r="D9" s="228">
        <f>CONFIG!$D$49+CONFIG!$E$49*'Commandes - Calculs auto'!O19</f>
        <v>2000</v>
      </c>
      <c r="E9" s="228">
        <f>CONFIG!$D$49+CONFIG!$E$49*'Commandes - Calculs auto'!AA19</f>
        <v>2000</v>
      </c>
      <c r="F9" s="228">
        <f>CONFIG!$D$49+CONFIG!$E$49*'Commandes - Calculs auto'!AM19</f>
        <v>2000</v>
      </c>
      <c r="G9" s="228">
        <f>CONFIG!$D$49+CONFIG!$E$49*'Commandes - Calculs auto'!AY19</f>
        <v>2000</v>
      </c>
      <c r="H9" s="228">
        <f>CONFIG!$D$49+CONFIG!$E$49*'Commandes - Calculs auto'!BK19</f>
        <v>2000</v>
      </c>
      <c r="I9" s="94"/>
      <c r="J9" s="235">
        <f>$D9/12</f>
        <v>166.66666666666666</v>
      </c>
      <c r="K9" s="235">
        <f t="shared" ref="K9:U18" si="1">$D9/12</f>
        <v>166.66666666666666</v>
      </c>
      <c r="L9" s="235">
        <f t="shared" si="1"/>
        <v>166.66666666666666</v>
      </c>
      <c r="M9" s="235">
        <f t="shared" si="1"/>
        <v>166.66666666666666</v>
      </c>
      <c r="N9" s="235">
        <f t="shared" si="1"/>
        <v>166.66666666666666</v>
      </c>
      <c r="O9" s="235">
        <f t="shared" si="1"/>
        <v>166.66666666666666</v>
      </c>
      <c r="P9" s="235">
        <f t="shared" si="1"/>
        <v>166.66666666666666</v>
      </c>
      <c r="Q9" s="235">
        <f t="shared" si="1"/>
        <v>166.66666666666666</v>
      </c>
      <c r="R9" s="235">
        <f t="shared" si="1"/>
        <v>166.66666666666666</v>
      </c>
      <c r="S9" s="235">
        <f t="shared" si="1"/>
        <v>166.66666666666666</v>
      </c>
      <c r="T9" s="235">
        <f t="shared" si="1"/>
        <v>166.66666666666666</v>
      </c>
      <c r="U9" s="235">
        <f t="shared" si="1"/>
        <v>166.66666666666666</v>
      </c>
      <c r="V9" s="235">
        <f>$E9/12</f>
        <v>166.66666666666666</v>
      </c>
      <c r="W9" s="235">
        <f t="shared" ref="W9:AG18" si="2">$E9/12</f>
        <v>166.66666666666666</v>
      </c>
      <c r="X9" s="235">
        <f t="shared" si="2"/>
        <v>166.66666666666666</v>
      </c>
      <c r="Y9" s="235">
        <f t="shared" si="2"/>
        <v>166.66666666666666</v>
      </c>
      <c r="Z9" s="235">
        <f t="shared" si="2"/>
        <v>166.66666666666666</v>
      </c>
      <c r="AA9" s="235">
        <f t="shared" si="2"/>
        <v>166.66666666666666</v>
      </c>
      <c r="AB9" s="235">
        <f t="shared" si="2"/>
        <v>166.66666666666666</v>
      </c>
      <c r="AC9" s="235">
        <f t="shared" si="2"/>
        <v>166.66666666666666</v>
      </c>
      <c r="AD9" s="235">
        <f t="shared" si="2"/>
        <v>166.66666666666666</v>
      </c>
      <c r="AE9" s="235">
        <f t="shared" si="2"/>
        <v>166.66666666666666</v>
      </c>
      <c r="AF9" s="235">
        <f t="shared" si="2"/>
        <v>166.66666666666666</v>
      </c>
      <c r="AG9" s="235">
        <f t="shared" si="2"/>
        <v>166.66666666666666</v>
      </c>
      <c r="AH9" s="235">
        <f>$F9/12</f>
        <v>166.66666666666666</v>
      </c>
      <c r="AI9" s="235">
        <f t="shared" ref="AI9:AS18" si="3">$F9/12</f>
        <v>166.66666666666666</v>
      </c>
      <c r="AJ9" s="235">
        <f t="shared" si="3"/>
        <v>166.66666666666666</v>
      </c>
      <c r="AK9" s="235">
        <f t="shared" si="3"/>
        <v>166.66666666666666</v>
      </c>
      <c r="AL9" s="235">
        <f t="shared" si="3"/>
        <v>166.66666666666666</v>
      </c>
      <c r="AM9" s="235">
        <f t="shared" si="3"/>
        <v>166.66666666666666</v>
      </c>
      <c r="AN9" s="235">
        <f t="shared" si="3"/>
        <v>166.66666666666666</v>
      </c>
      <c r="AO9" s="235">
        <f t="shared" si="3"/>
        <v>166.66666666666666</v>
      </c>
      <c r="AP9" s="235">
        <f t="shared" si="3"/>
        <v>166.66666666666666</v>
      </c>
      <c r="AQ9" s="235">
        <f t="shared" si="3"/>
        <v>166.66666666666666</v>
      </c>
      <c r="AR9" s="235">
        <f t="shared" si="3"/>
        <v>166.66666666666666</v>
      </c>
      <c r="AS9" s="235">
        <f t="shared" si="3"/>
        <v>166.66666666666666</v>
      </c>
      <c r="AT9" s="235">
        <f>$G9/12</f>
        <v>166.66666666666666</v>
      </c>
      <c r="AU9" s="235">
        <f t="shared" ref="AU9:BE18" si="4">$G9/12</f>
        <v>166.66666666666666</v>
      </c>
      <c r="AV9" s="235">
        <f t="shared" si="4"/>
        <v>166.66666666666666</v>
      </c>
      <c r="AW9" s="235">
        <f t="shared" si="4"/>
        <v>166.66666666666666</v>
      </c>
      <c r="AX9" s="235">
        <f t="shared" si="4"/>
        <v>166.66666666666666</v>
      </c>
      <c r="AY9" s="235">
        <f t="shared" si="4"/>
        <v>166.66666666666666</v>
      </c>
      <c r="AZ9" s="235">
        <f t="shared" si="4"/>
        <v>166.66666666666666</v>
      </c>
      <c r="BA9" s="235">
        <f t="shared" si="4"/>
        <v>166.66666666666666</v>
      </c>
      <c r="BB9" s="235">
        <f t="shared" si="4"/>
        <v>166.66666666666666</v>
      </c>
      <c r="BC9" s="235">
        <f t="shared" si="4"/>
        <v>166.66666666666666</v>
      </c>
      <c r="BD9" s="235">
        <f t="shared" si="4"/>
        <v>166.66666666666666</v>
      </c>
      <c r="BE9" s="235">
        <f t="shared" si="4"/>
        <v>166.66666666666666</v>
      </c>
      <c r="BF9" s="235">
        <f>$H9/12</f>
        <v>166.66666666666666</v>
      </c>
      <c r="BG9" s="235">
        <f t="shared" ref="BG9:BQ18" si="5">$H9/12</f>
        <v>166.66666666666666</v>
      </c>
      <c r="BH9" s="235">
        <f t="shared" si="5"/>
        <v>166.66666666666666</v>
      </c>
      <c r="BI9" s="235">
        <f t="shared" si="5"/>
        <v>166.66666666666666</v>
      </c>
      <c r="BJ9" s="235">
        <f t="shared" si="5"/>
        <v>166.66666666666666</v>
      </c>
      <c r="BK9" s="235">
        <f t="shared" si="5"/>
        <v>166.66666666666666</v>
      </c>
      <c r="BL9" s="235">
        <f t="shared" si="5"/>
        <v>166.66666666666666</v>
      </c>
      <c r="BM9" s="235">
        <f t="shared" si="5"/>
        <v>166.66666666666666</v>
      </c>
      <c r="BN9" s="235">
        <f t="shared" si="5"/>
        <v>166.66666666666666</v>
      </c>
      <c r="BO9" s="235">
        <f t="shared" si="5"/>
        <v>166.66666666666666</v>
      </c>
      <c r="BP9" s="235">
        <f t="shared" si="5"/>
        <v>166.66666666666666</v>
      </c>
      <c r="BQ9" s="235">
        <f t="shared" si="5"/>
        <v>166.66666666666666</v>
      </c>
      <c r="BR9" s="133"/>
    </row>
    <row r="10" spans="2:70">
      <c r="B10" s="90"/>
      <c r="C10" s="229" t="s">
        <v>3</v>
      </c>
      <c r="D10" s="230">
        <f>CONFIG!$D$50+CONFIG!$E$50*Personnel!Q30</f>
        <v>5000</v>
      </c>
      <c r="E10" s="230">
        <f>CONFIG!$D$50+CONFIG!$E$50*Personnel!AD30</f>
        <v>5000</v>
      </c>
      <c r="F10" s="230">
        <f>CONFIG!$D$50+CONFIG!$E$50*Personnel!AG30</f>
        <v>5000</v>
      </c>
      <c r="G10" s="230">
        <f>CONFIG!$D$50+CONFIG!$E$50*Personnel!AJ30</f>
        <v>5000</v>
      </c>
      <c r="H10" s="230">
        <f>CONFIG!$D$50+CONFIG!$E$50*Personnel!AM30</f>
        <v>5000</v>
      </c>
      <c r="I10" s="94"/>
      <c r="J10" s="235">
        <f t="shared" ref="J10:J18" si="6">$D10/12</f>
        <v>416.66666666666669</v>
      </c>
      <c r="K10" s="235">
        <f t="shared" si="1"/>
        <v>416.66666666666669</v>
      </c>
      <c r="L10" s="235">
        <f t="shared" si="1"/>
        <v>416.66666666666669</v>
      </c>
      <c r="M10" s="235">
        <f t="shared" si="1"/>
        <v>416.66666666666669</v>
      </c>
      <c r="N10" s="235">
        <f t="shared" si="1"/>
        <v>416.66666666666669</v>
      </c>
      <c r="O10" s="235">
        <f t="shared" si="1"/>
        <v>416.66666666666669</v>
      </c>
      <c r="P10" s="235">
        <f t="shared" si="1"/>
        <v>416.66666666666669</v>
      </c>
      <c r="Q10" s="235">
        <f t="shared" si="1"/>
        <v>416.66666666666669</v>
      </c>
      <c r="R10" s="235">
        <f t="shared" si="1"/>
        <v>416.66666666666669</v>
      </c>
      <c r="S10" s="235">
        <f t="shared" si="1"/>
        <v>416.66666666666669</v>
      </c>
      <c r="T10" s="235">
        <f t="shared" si="1"/>
        <v>416.66666666666669</v>
      </c>
      <c r="U10" s="235">
        <f t="shared" si="1"/>
        <v>416.66666666666669</v>
      </c>
      <c r="V10" s="235">
        <f t="shared" ref="V10:V18" si="7">$E10/12</f>
        <v>416.66666666666669</v>
      </c>
      <c r="W10" s="235">
        <f t="shared" si="2"/>
        <v>416.66666666666669</v>
      </c>
      <c r="X10" s="235">
        <f t="shared" si="2"/>
        <v>416.66666666666669</v>
      </c>
      <c r="Y10" s="235">
        <f t="shared" si="2"/>
        <v>416.66666666666669</v>
      </c>
      <c r="Z10" s="235">
        <f t="shared" si="2"/>
        <v>416.66666666666669</v>
      </c>
      <c r="AA10" s="235">
        <f t="shared" si="2"/>
        <v>416.66666666666669</v>
      </c>
      <c r="AB10" s="235">
        <f t="shared" si="2"/>
        <v>416.66666666666669</v>
      </c>
      <c r="AC10" s="235">
        <f t="shared" si="2"/>
        <v>416.66666666666669</v>
      </c>
      <c r="AD10" s="235">
        <f t="shared" si="2"/>
        <v>416.66666666666669</v>
      </c>
      <c r="AE10" s="235">
        <f t="shared" si="2"/>
        <v>416.66666666666669</v>
      </c>
      <c r="AF10" s="235">
        <f t="shared" si="2"/>
        <v>416.66666666666669</v>
      </c>
      <c r="AG10" s="235">
        <f t="shared" si="2"/>
        <v>416.66666666666669</v>
      </c>
      <c r="AH10" s="235">
        <f t="shared" ref="AH10:AH18" si="8">$F10/12</f>
        <v>416.66666666666669</v>
      </c>
      <c r="AI10" s="235">
        <f t="shared" si="3"/>
        <v>416.66666666666669</v>
      </c>
      <c r="AJ10" s="235">
        <f t="shared" si="3"/>
        <v>416.66666666666669</v>
      </c>
      <c r="AK10" s="235">
        <f t="shared" si="3"/>
        <v>416.66666666666669</v>
      </c>
      <c r="AL10" s="235">
        <f t="shared" si="3"/>
        <v>416.66666666666669</v>
      </c>
      <c r="AM10" s="235">
        <f t="shared" si="3"/>
        <v>416.66666666666669</v>
      </c>
      <c r="AN10" s="235">
        <f t="shared" si="3"/>
        <v>416.66666666666669</v>
      </c>
      <c r="AO10" s="235">
        <f t="shared" si="3"/>
        <v>416.66666666666669</v>
      </c>
      <c r="AP10" s="235">
        <f t="shared" si="3"/>
        <v>416.66666666666669</v>
      </c>
      <c r="AQ10" s="235">
        <f t="shared" si="3"/>
        <v>416.66666666666669</v>
      </c>
      <c r="AR10" s="235">
        <f t="shared" si="3"/>
        <v>416.66666666666669</v>
      </c>
      <c r="AS10" s="235">
        <f t="shared" si="3"/>
        <v>416.66666666666669</v>
      </c>
      <c r="AT10" s="235">
        <f t="shared" ref="AT10:AT18" si="9">$G10/12</f>
        <v>416.66666666666669</v>
      </c>
      <c r="AU10" s="235">
        <f t="shared" si="4"/>
        <v>416.66666666666669</v>
      </c>
      <c r="AV10" s="235">
        <f t="shared" si="4"/>
        <v>416.66666666666669</v>
      </c>
      <c r="AW10" s="235">
        <f t="shared" si="4"/>
        <v>416.66666666666669</v>
      </c>
      <c r="AX10" s="235">
        <f t="shared" si="4"/>
        <v>416.66666666666669</v>
      </c>
      <c r="AY10" s="235">
        <f t="shared" si="4"/>
        <v>416.66666666666669</v>
      </c>
      <c r="AZ10" s="235">
        <f t="shared" si="4"/>
        <v>416.66666666666669</v>
      </c>
      <c r="BA10" s="235">
        <f t="shared" si="4"/>
        <v>416.66666666666669</v>
      </c>
      <c r="BB10" s="235">
        <f t="shared" si="4"/>
        <v>416.66666666666669</v>
      </c>
      <c r="BC10" s="235">
        <f t="shared" si="4"/>
        <v>416.66666666666669</v>
      </c>
      <c r="BD10" s="235">
        <f t="shared" si="4"/>
        <v>416.66666666666669</v>
      </c>
      <c r="BE10" s="235">
        <f t="shared" si="4"/>
        <v>416.66666666666669</v>
      </c>
      <c r="BF10" s="235">
        <f t="shared" ref="BF10:BF18" si="10">$H10/12</f>
        <v>416.66666666666669</v>
      </c>
      <c r="BG10" s="235">
        <f t="shared" si="5"/>
        <v>416.66666666666669</v>
      </c>
      <c r="BH10" s="235">
        <f t="shared" si="5"/>
        <v>416.66666666666669</v>
      </c>
      <c r="BI10" s="235">
        <f t="shared" si="5"/>
        <v>416.66666666666669</v>
      </c>
      <c r="BJ10" s="235">
        <f t="shared" si="5"/>
        <v>416.66666666666669</v>
      </c>
      <c r="BK10" s="235">
        <f t="shared" si="5"/>
        <v>416.66666666666669</v>
      </c>
      <c r="BL10" s="235">
        <f t="shared" si="5"/>
        <v>416.66666666666669</v>
      </c>
      <c r="BM10" s="235">
        <f t="shared" si="5"/>
        <v>416.66666666666669</v>
      </c>
      <c r="BN10" s="235">
        <f t="shared" si="5"/>
        <v>416.66666666666669</v>
      </c>
      <c r="BO10" s="235">
        <f t="shared" si="5"/>
        <v>416.66666666666669</v>
      </c>
      <c r="BP10" s="235">
        <f t="shared" si="5"/>
        <v>416.66666666666669</v>
      </c>
      <c r="BQ10" s="235">
        <f t="shared" si="5"/>
        <v>416.66666666666669</v>
      </c>
      <c r="BR10" s="133"/>
    </row>
    <row r="11" spans="2:70">
      <c r="B11" s="90"/>
      <c r="C11" s="231" t="s">
        <v>4</v>
      </c>
      <c r="D11" s="230">
        <f>CONFIG!$D$51+CONFIG!$E$51*'Commandes - Calculs auto'!O19</f>
        <v>10000</v>
      </c>
      <c r="E11" s="230">
        <f>CONFIG!$D$51+CONFIG!$E$51*'Commandes - Calculs auto'!AA19</f>
        <v>10000</v>
      </c>
      <c r="F11" s="230">
        <f>CONFIG!$D$51+CONFIG!$E$51*'Commandes - Calculs auto'!AM19</f>
        <v>10000</v>
      </c>
      <c r="G11" s="230">
        <f>CONFIG!$D$51+CONFIG!$E$51*'Commandes - Calculs auto'!AY19</f>
        <v>10000</v>
      </c>
      <c r="H11" s="230">
        <f>CONFIG!$D$51+CONFIG!$E$51*'Commandes - Calculs auto'!BK19</f>
        <v>10000</v>
      </c>
      <c r="I11" s="94"/>
      <c r="J11" s="235">
        <f t="shared" si="6"/>
        <v>833.33333333333337</v>
      </c>
      <c r="K11" s="235">
        <f t="shared" si="1"/>
        <v>833.33333333333337</v>
      </c>
      <c r="L11" s="235">
        <f t="shared" si="1"/>
        <v>833.33333333333337</v>
      </c>
      <c r="M11" s="235">
        <f t="shared" si="1"/>
        <v>833.33333333333337</v>
      </c>
      <c r="N11" s="235">
        <f t="shared" si="1"/>
        <v>833.33333333333337</v>
      </c>
      <c r="O11" s="235">
        <f t="shared" si="1"/>
        <v>833.33333333333337</v>
      </c>
      <c r="P11" s="235">
        <f t="shared" si="1"/>
        <v>833.33333333333337</v>
      </c>
      <c r="Q11" s="235">
        <f t="shared" si="1"/>
        <v>833.33333333333337</v>
      </c>
      <c r="R11" s="235">
        <f t="shared" si="1"/>
        <v>833.33333333333337</v>
      </c>
      <c r="S11" s="235">
        <f t="shared" si="1"/>
        <v>833.33333333333337</v>
      </c>
      <c r="T11" s="235">
        <f t="shared" si="1"/>
        <v>833.33333333333337</v>
      </c>
      <c r="U11" s="235">
        <f t="shared" si="1"/>
        <v>833.33333333333337</v>
      </c>
      <c r="V11" s="235">
        <f t="shared" si="7"/>
        <v>833.33333333333337</v>
      </c>
      <c r="W11" s="235">
        <f t="shared" si="2"/>
        <v>833.33333333333337</v>
      </c>
      <c r="X11" s="235">
        <f t="shared" si="2"/>
        <v>833.33333333333337</v>
      </c>
      <c r="Y11" s="235">
        <f t="shared" si="2"/>
        <v>833.33333333333337</v>
      </c>
      <c r="Z11" s="235">
        <f t="shared" si="2"/>
        <v>833.33333333333337</v>
      </c>
      <c r="AA11" s="235">
        <f t="shared" si="2"/>
        <v>833.33333333333337</v>
      </c>
      <c r="AB11" s="235">
        <f t="shared" si="2"/>
        <v>833.33333333333337</v>
      </c>
      <c r="AC11" s="235">
        <f t="shared" si="2"/>
        <v>833.33333333333337</v>
      </c>
      <c r="AD11" s="235">
        <f t="shared" si="2"/>
        <v>833.33333333333337</v>
      </c>
      <c r="AE11" s="235">
        <f t="shared" si="2"/>
        <v>833.33333333333337</v>
      </c>
      <c r="AF11" s="235">
        <f t="shared" si="2"/>
        <v>833.33333333333337</v>
      </c>
      <c r="AG11" s="235">
        <f t="shared" si="2"/>
        <v>833.33333333333337</v>
      </c>
      <c r="AH11" s="235">
        <f t="shared" si="8"/>
        <v>833.33333333333337</v>
      </c>
      <c r="AI11" s="235">
        <f t="shared" si="3"/>
        <v>833.33333333333337</v>
      </c>
      <c r="AJ11" s="235">
        <f t="shared" si="3"/>
        <v>833.33333333333337</v>
      </c>
      <c r="AK11" s="235">
        <f t="shared" si="3"/>
        <v>833.33333333333337</v>
      </c>
      <c r="AL11" s="235">
        <f t="shared" si="3"/>
        <v>833.33333333333337</v>
      </c>
      <c r="AM11" s="235">
        <f t="shared" si="3"/>
        <v>833.33333333333337</v>
      </c>
      <c r="AN11" s="235">
        <f t="shared" si="3"/>
        <v>833.33333333333337</v>
      </c>
      <c r="AO11" s="235">
        <f t="shared" si="3"/>
        <v>833.33333333333337</v>
      </c>
      <c r="AP11" s="235">
        <f t="shared" si="3"/>
        <v>833.33333333333337</v>
      </c>
      <c r="AQ11" s="235">
        <f t="shared" si="3"/>
        <v>833.33333333333337</v>
      </c>
      <c r="AR11" s="235">
        <f t="shared" si="3"/>
        <v>833.33333333333337</v>
      </c>
      <c r="AS11" s="235">
        <f t="shared" si="3"/>
        <v>833.33333333333337</v>
      </c>
      <c r="AT11" s="235">
        <f t="shared" si="9"/>
        <v>833.33333333333337</v>
      </c>
      <c r="AU11" s="235">
        <f t="shared" si="4"/>
        <v>833.33333333333337</v>
      </c>
      <c r="AV11" s="235">
        <f t="shared" si="4"/>
        <v>833.33333333333337</v>
      </c>
      <c r="AW11" s="235">
        <f t="shared" si="4"/>
        <v>833.33333333333337</v>
      </c>
      <c r="AX11" s="235">
        <f t="shared" si="4"/>
        <v>833.33333333333337</v>
      </c>
      <c r="AY11" s="235">
        <f t="shared" si="4"/>
        <v>833.33333333333337</v>
      </c>
      <c r="AZ11" s="235">
        <f t="shared" si="4"/>
        <v>833.33333333333337</v>
      </c>
      <c r="BA11" s="235">
        <f t="shared" si="4"/>
        <v>833.33333333333337</v>
      </c>
      <c r="BB11" s="235">
        <f t="shared" si="4"/>
        <v>833.33333333333337</v>
      </c>
      <c r="BC11" s="235">
        <f t="shared" si="4"/>
        <v>833.33333333333337</v>
      </c>
      <c r="BD11" s="235">
        <f t="shared" si="4"/>
        <v>833.33333333333337</v>
      </c>
      <c r="BE11" s="235">
        <f t="shared" si="4"/>
        <v>833.33333333333337</v>
      </c>
      <c r="BF11" s="235">
        <f t="shared" si="10"/>
        <v>833.33333333333337</v>
      </c>
      <c r="BG11" s="235">
        <f t="shared" si="5"/>
        <v>833.33333333333337</v>
      </c>
      <c r="BH11" s="235">
        <f t="shared" si="5"/>
        <v>833.33333333333337</v>
      </c>
      <c r="BI11" s="235">
        <f t="shared" si="5"/>
        <v>833.33333333333337</v>
      </c>
      <c r="BJ11" s="235">
        <f t="shared" si="5"/>
        <v>833.33333333333337</v>
      </c>
      <c r="BK11" s="235">
        <f t="shared" si="5"/>
        <v>833.33333333333337</v>
      </c>
      <c r="BL11" s="235">
        <f t="shared" si="5"/>
        <v>833.33333333333337</v>
      </c>
      <c r="BM11" s="235">
        <f t="shared" si="5"/>
        <v>833.33333333333337</v>
      </c>
      <c r="BN11" s="235">
        <f t="shared" si="5"/>
        <v>833.33333333333337</v>
      </c>
      <c r="BO11" s="235">
        <f t="shared" si="5"/>
        <v>833.33333333333337</v>
      </c>
      <c r="BP11" s="235">
        <f t="shared" si="5"/>
        <v>833.33333333333337</v>
      </c>
      <c r="BQ11" s="235">
        <f t="shared" si="5"/>
        <v>833.33333333333337</v>
      </c>
      <c r="BR11" s="133"/>
    </row>
    <row r="12" spans="2:70">
      <c r="B12" s="90"/>
      <c r="C12" s="232" t="s">
        <v>6</v>
      </c>
      <c r="D12" s="230">
        <f>CONFIG!$D$52+CONFIG!$E$52*'Personnel - Calculs auto'!D6</f>
        <v>1500</v>
      </c>
      <c r="E12" s="230">
        <f>CONFIG!$D$52+CONFIG!$E$52*'Personnel - Calculs auto'!E6</f>
        <v>1500</v>
      </c>
      <c r="F12" s="230">
        <f>CONFIG!$D$52+CONFIG!$E$52*'Personnel - Calculs auto'!F6</f>
        <v>1500</v>
      </c>
      <c r="G12" s="230">
        <f>CONFIG!$D$52+CONFIG!$E$52*'Personnel - Calculs auto'!G6</f>
        <v>1500</v>
      </c>
      <c r="H12" s="230">
        <f>CONFIG!$D$52+CONFIG!$E$52*'Personnel - Calculs auto'!H6</f>
        <v>1500</v>
      </c>
      <c r="I12" s="94"/>
      <c r="J12" s="235">
        <f t="shared" si="6"/>
        <v>125</v>
      </c>
      <c r="K12" s="235">
        <f t="shared" si="1"/>
        <v>125</v>
      </c>
      <c r="L12" s="235">
        <f t="shared" si="1"/>
        <v>125</v>
      </c>
      <c r="M12" s="235">
        <f t="shared" si="1"/>
        <v>125</v>
      </c>
      <c r="N12" s="235">
        <f t="shared" si="1"/>
        <v>125</v>
      </c>
      <c r="O12" s="235">
        <f t="shared" si="1"/>
        <v>125</v>
      </c>
      <c r="P12" s="235">
        <f t="shared" si="1"/>
        <v>125</v>
      </c>
      <c r="Q12" s="235">
        <f t="shared" si="1"/>
        <v>125</v>
      </c>
      <c r="R12" s="235">
        <f t="shared" si="1"/>
        <v>125</v>
      </c>
      <c r="S12" s="235">
        <f t="shared" si="1"/>
        <v>125</v>
      </c>
      <c r="T12" s="235">
        <f t="shared" si="1"/>
        <v>125</v>
      </c>
      <c r="U12" s="235">
        <f t="shared" si="1"/>
        <v>125</v>
      </c>
      <c r="V12" s="235">
        <f t="shared" si="7"/>
        <v>125</v>
      </c>
      <c r="W12" s="235">
        <f t="shared" si="2"/>
        <v>125</v>
      </c>
      <c r="X12" s="235">
        <f t="shared" si="2"/>
        <v>125</v>
      </c>
      <c r="Y12" s="235">
        <f t="shared" si="2"/>
        <v>125</v>
      </c>
      <c r="Z12" s="235">
        <f t="shared" si="2"/>
        <v>125</v>
      </c>
      <c r="AA12" s="235">
        <f t="shared" si="2"/>
        <v>125</v>
      </c>
      <c r="AB12" s="235">
        <f t="shared" si="2"/>
        <v>125</v>
      </c>
      <c r="AC12" s="235">
        <f t="shared" si="2"/>
        <v>125</v>
      </c>
      <c r="AD12" s="235">
        <f t="shared" si="2"/>
        <v>125</v>
      </c>
      <c r="AE12" s="235">
        <f t="shared" si="2"/>
        <v>125</v>
      </c>
      <c r="AF12" s="235">
        <f t="shared" si="2"/>
        <v>125</v>
      </c>
      <c r="AG12" s="235">
        <f t="shared" si="2"/>
        <v>125</v>
      </c>
      <c r="AH12" s="235">
        <f t="shared" si="8"/>
        <v>125</v>
      </c>
      <c r="AI12" s="235">
        <f t="shared" si="3"/>
        <v>125</v>
      </c>
      <c r="AJ12" s="235">
        <f t="shared" si="3"/>
        <v>125</v>
      </c>
      <c r="AK12" s="235">
        <f t="shared" si="3"/>
        <v>125</v>
      </c>
      <c r="AL12" s="235">
        <f t="shared" si="3"/>
        <v>125</v>
      </c>
      <c r="AM12" s="235">
        <f t="shared" si="3"/>
        <v>125</v>
      </c>
      <c r="AN12" s="235">
        <f t="shared" si="3"/>
        <v>125</v>
      </c>
      <c r="AO12" s="235">
        <f t="shared" si="3"/>
        <v>125</v>
      </c>
      <c r="AP12" s="235">
        <f t="shared" si="3"/>
        <v>125</v>
      </c>
      <c r="AQ12" s="235">
        <f t="shared" si="3"/>
        <v>125</v>
      </c>
      <c r="AR12" s="235">
        <f t="shared" si="3"/>
        <v>125</v>
      </c>
      <c r="AS12" s="235">
        <f t="shared" si="3"/>
        <v>125</v>
      </c>
      <c r="AT12" s="235">
        <f t="shared" si="9"/>
        <v>125</v>
      </c>
      <c r="AU12" s="235">
        <f t="shared" si="4"/>
        <v>125</v>
      </c>
      <c r="AV12" s="235">
        <f t="shared" si="4"/>
        <v>125</v>
      </c>
      <c r="AW12" s="235">
        <f t="shared" si="4"/>
        <v>125</v>
      </c>
      <c r="AX12" s="235">
        <f t="shared" si="4"/>
        <v>125</v>
      </c>
      <c r="AY12" s="235">
        <f t="shared" si="4"/>
        <v>125</v>
      </c>
      <c r="AZ12" s="235">
        <f t="shared" si="4"/>
        <v>125</v>
      </c>
      <c r="BA12" s="235">
        <f t="shared" si="4"/>
        <v>125</v>
      </c>
      <c r="BB12" s="235">
        <f t="shared" si="4"/>
        <v>125</v>
      </c>
      <c r="BC12" s="235">
        <f t="shared" si="4"/>
        <v>125</v>
      </c>
      <c r="BD12" s="235">
        <f t="shared" si="4"/>
        <v>125</v>
      </c>
      <c r="BE12" s="235">
        <f t="shared" si="4"/>
        <v>125</v>
      </c>
      <c r="BF12" s="235">
        <f t="shared" si="10"/>
        <v>125</v>
      </c>
      <c r="BG12" s="235">
        <f t="shared" si="5"/>
        <v>125</v>
      </c>
      <c r="BH12" s="235">
        <f t="shared" si="5"/>
        <v>125</v>
      </c>
      <c r="BI12" s="235">
        <f t="shared" si="5"/>
        <v>125</v>
      </c>
      <c r="BJ12" s="235">
        <f t="shared" si="5"/>
        <v>125</v>
      </c>
      <c r="BK12" s="235">
        <f t="shared" si="5"/>
        <v>125</v>
      </c>
      <c r="BL12" s="235">
        <f t="shared" si="5"/>
        <v>125</v>
      </c>
      <c r="BM12" s="235">
        <f t="shared" si="5"/>
        <v>125</v>
      </c>
      <c r="BN12" s="235">
        <f t="shared" si="5"/>
        <v>125</v>
      </c>
      <c r="BO12" s="235">
        <f t="shared" si="5"/>
        <v>125</v>
      </c>
      <c r="BP12" s="235">
        <f t="shared" si="5"/>
        <v>125</v>
      </c>
      <c r="BQ12" s="235">
        <f t="shared" si="5"/>
        <v>125</v>
      </c>
      <c r="BR12" s="133"/>
    </row>
    <row r="13" spans="2:70">
      <c r="B13" s="90"/>
      <c r="C13" s="232" t="s">
        <v>7</v>
      </c>
      <c r="D13" s="230">
        <f>CONFIG!$D$53+CONFIG!$E$53*'Personnel - Calculs auto'!D6</f>
        <v>1500</v>
      </c>
      <c r="E13" s="230">
        <f>CONFIG!$D$53+CONFIG!$E$53*'Personnel - Calculs auto'!E6</f>
        <v>1500</v>
      </c>
      <c r="F13" s="230">
        <f>CONFIG!$D$53+CONFIG!$E$53*'Personnel - Calculs auto'!F6</f>
        <v>1500</v>
      </c>
      <c r="G13" s="230">
        <f>CONFIG!$D$53+CONFIG!$E$53*'Personnel - Calculs auto'!G6</f>
        <v>1500</v>
      </c>
      <c r="H13" s="230">
        <f>CONFIG!$D$53+CONFIG!$E$53*'Personnel - Calculs auto'!H6</f>
        <v>1500</v>
      </c>
      <c r="I13" s="94"/>
      <c r="J13" s="235">
        <f t="shared" si="6"/>
        <v>125</v>
      </c>
      <c r="K13" s="235">
        <f t="shared" si="1"/>
        <v>125</v>
      </c>
      <c r="L13" s="235">
        <f t="shared" si="1"/>
        <v>125</v>
      </c>
      <c r="M13" s="235">
        <f t="shared" si="1"/>
        <v>125</v>
      </c>
      <c r="N13" s="235">
        <f t="shared" si="1"/>
        <v>125</v>
      </c>
      <c r="O13" s="235">
        <f t="shared" si="1"/>
        <v>125</v>
      </c>
      <c r="P13" s="235">
        <f t="shared" si="1"/>
        <v>125</v>
      </c>
      <c r="Q13" s="235">
        <f t="shared" si="1"/>
        <v>125</v>
      </c>
      <c r="R13" s="235">
        <f t="shared" si="1"/>
        <v>125</v>
      </c>
      <c r="S13" s="235">
        <f t="shared" si="1"/>
        <v>125</v>
      </c>
      <c r="T13" s="235">
        <f t="shared" si="1"/>
        <v>125</v>
      </c>
      <c r="U13" s="235">
        <f t="shared" si="1"/>
        <v>125</v>
      </c>
      <c r="V13" s="235">
        <f t="shared" si="7"/>
        <v>125</v>
      </c>
      <c r="W13" s="235">
        <f t="shared" si="2"/>
        <v>125</v>
      </c>
      <c r="X13" s="235">
        <f t="shared" si="2"/>
        <v>125</v>
      </c>
      <c r="Y13" s="235">
        <f t="shared" si="2"/>
        <v>125</v>
      </c>
      <c r="Z13" s="235">
        <f t="shared" si="2"/>
        <v>125</v>
      </c>
      <c r="AA13" s="235">
        <f t="shared" si="2"/>
        <v>125</v>
      </c>
      <c r="AB13" s="235">
        <f t="shared" si="2"/>
        <v>125</v>
      </c>
      <c r="AC13" s="235">
        <f t="shared" si="2"/>
        <v>125</v>
      </c>
      <c r="AD13" s="235">
        <f t="shared" si="2"/>
        <v>125</v>
      </c>
      <c r="AE13" s="235">
        <f t="shared" si="2"/>
        <v>125</v>
      </c>
      <c r="AF13" s="235">
        <f t="shared" si="2"/>
        <v>125</v>
      </c>
      <c r="AG13" s="235">
        <f t="shared" si="2"/>
        <v>125</v>
      </c>
      <c r="AH13" s="235">
        <f t="shared" si="8"/>
        <v>125</v>
      </c>
      <c r="AI13" s="235">
        <f t="shared" si="3"/>
        <v>125</v>
      </c>
      <c r="AJ13" s="235">
        <f t="shared" si="3"/>
        <v>125</v>
      </c>
      <c r="AK13" s="235">
        <f t="shared" si="3"/>
        <v>125</v>
      </c>
      <c r="AL13" s="235">
        <f t="shared" si="3"/>
        <v>125</v>
      </c>
      <c r="AM13" s="235">
        <f t="shared" si="3"/>
        <v>125</v>
      </c>
      <c r="AN13" s="235">
        <f t="shared" si="3"/>
        <v>125</v>
      </c>
      <c r="AO13" s="235">
        <f t="shared" si="3"/>
        <v>125</v>
      </c>
      <c r="AP13" s="235">
        <f t="shared" si="3"/>
        <v>125</v>
      </c>
      <c r="AQ13" s="235">
        <f t="shared" si="3"/>
        <v>125</v>
      </c>
      <c r="AR13" s="235">
        <f t="shared" si="3"/>
        <v>125</v>
      </c>
      <c r="AS13" s="235">
        <f t="shared" si="3"/>
        <v>125</v>
      </c>
      <c r="AT13" s="235">
        <f t="shared" si="9"/>
        <v>125</v>
      </c>
      <c r="AU13" s="235">
        <f t="shared" si="4"/>
        <v>125</v>
      </c>
      <c r="AV13" s="235">
        <f t="shared" si="4"/>
        <v>125</v>
      </c>
      <c r="AW13" s="235">
        <f t="shared" si="4"/>
        <v>125</v>
      </c>
      <c r="AX13" s="235">
        <f t="shared" si="4"/>
        <v>125</v>
      </c>
      <c r="AY13" s="235">
        <f t="shared" si="4"/>
        <v>125</v>
      </c>
      <c r="AZ13" s="235">
        <f t="shared" si="4"/>
        <v>125</v>
      </c>
      <c r="BA13" s="235">
        <f t="shared" si="4"/>
        <v>125</v>
      </c>
      <c r="BB13" s="235">
        <f t="shared" si="4"/>
        <v>125</v>
      </c>
      <c r="BC13" s="235">
        <f t="shared" si="4"/>
        <v>125</v>
      </c>
      <c r="BD13" s="235">
        <f t="shared" si="4"/>
        <v>125</v>
      </c>
      <c r="BE13" s="235">
        <f t="shared" si="4"/>
        <v>125</v>
      </c>
      <c r="BF13" s="235">
        <f t="shared" si="10"/>
        <v>125</v>
      </c>
      <c r="BG13" s="235">
        <f t="shared" si="5"/>
        <v>125</v>
      </c>
      <c r="BH13" s="235">
        <f t="shared" si="5"/>
        <v>125</v>
      </c>
      <c r="BI13" s="235">
        <f t="shared" si="5"/>
        <v>125</v>
      </c>
      <c r="BJ13" s="235">
        <f t="shared" si="5"/>
        <v>125</v>
      </c>
      <c r="BK13" s="235">
        <f t="shared" si="5"/>
        <v>125</v>
      </c>
      <c r="BL13" s="235">
        <f t="shared" si="5"/>
        <v>125</v>
      </c>
      <c r="BM13" s="235">
        <f t="shared" si="5"/>
        <v>125</v>
      </c>
      <c r="BN13" s="235">
        <f t="shared" si="5"/>
        <v>125</v>
      </c>
      <c r="BO13" s="235">
        <f t="shared" si="5"/>
        <v>125</v>
      </c>
      <c r="BP13" s="235">
        <f t="shared" si="5"/>
        <v>125</v>
      </c>
      <c r="BQ13" s="235">
        <f t="shared" si="5"/>
        <v>125</v>
      </c>
      <c r="BR13" s="133"/>
    </row>
    <row r="14" spans="2:70">
      <c r="B14" s="90"/>
      <c r="C14" s="231" t="s">
        <v>8</v>
      </c>
      <c r="D14" s="230">
        <f>CONFIG!$D$54+CONFIG!$E$54*'Commandes - Calculs auto'!O19</f>
        <v>5000</v>
      </c>
      <c r="E14" s="230">
        <f>CONFIG!$D$54+CONFIG!$E$54*'Commandes - Calculs auto'!AA19</f>
        <v>5000</v>
      </c>
      <c r="F14" s="230">
        <f>CONFIG!$D$54+CONFIG!$E$54*'Commandes - Calculs auto'!AM19</f>
        <v>5000</v>
      </c>
      <c r="G14" s="230">
        <f>CONFIG!$D$54+CONFIG!$E$54*'Commandes - Calculs auto'!AY19</f>
        <v>5000</v>
      </c>
      <c r="H14" s="230">
        <f>CONFIG!$D$54+CONFIG!$E$54*'Commandes - Calculs auto'!BK19</f>
        <v>5000</v>
      </c>
      <c r="I14" s="94"/>
      <c r="J14" s="235">
        <f t="shared" si="6"/>
        <v>416.66666666666669</v>
      </c>
      <c r="K14" s="235">
        <f t="shared" si="1"/>
        <v>416.66666666666669</v>
      </c>
      <c r="L14" s="235">
        <f t="shared" si="1"/>
        <v>416.66666666666669</v>
      </c>
      <c r="M14" s="235">
        <f t="shared" si="1"/>
        <v>416.66666666666669</v>
      </c>
      <c r="N14" s="235">
        <f t="shared" si="1"/>
        <v>416.66666666666669</v>
      </c>
      <c r="O14" s="235">
        <f t="shared" si="1"/>
        <v>416.66666666666669</v>
      </c>
      <c r="P14" s="235">
        <f t="shared" si="1"/>
        <v>416.66666666666669</v>
      </c>
      <c r="Q14" s="235">
        <f t="shared" si="1"/>
        <v>416.66666666666669</v>
      </c>
      <c r="R14" s="235">
        <f t="shared" si="1"/>
        <v>416.66666666666669</v>
      </c>
      <c r="S14" s="235">
        <f t="shared" si="1"/>
        <v>416.66666666666669</v>
      </c>
      <c r="T14" s="235">
        <f t="shared" si="1"/>
        <v>416.66666666666669</v>
      </c>
      <c r="U14" s="235">
        <f t="shared" si="1"/>
        <v>416.66666666666669</v>
      </c>
      <c r="V14" s="235">
        <f t="shared" si="7"/>
        <v>416.66666666666669</v>
      </c>
      <c r="W14" s="235">
        <f t="shared" si="2"/>
        <v>416.66666666666669</v>
      </c>
      <c r="X14" s="235">
        <f t="shared" si="2"/>
        <v>416.66666666666669</v>
      </c>
      <c r="Y14" s="235">
        <f t="shared" si="2"/>
        <v>416.66666666666669</v>
      </c>
      <c r="Z14" s="235">
        <f t="shared" si="2"/>
        <v>416.66666666666669</v>
      </c>
      <c r="AA14" s="235">
        <f t="shared" si="2"/>
        <v>416.66666666666669</v>
      </c>
      <c r="AB14" s="235">
        <f t="shared" si="2"/>
        <v>416.66666666666669</v>
      </c>
      <c r="AC14" s="235">
        <f t="shared" si="2"/>
        <v>416.66666666666669</v>
      </c>
      <c r="AD14" s="235">
        <f t="shared" si="2"/>
        <v>416.66666666666669</v>
      </c>
      <c r="AE14" s="235">
        <f t="shared" si="2"/>
        <v>416.66666666666669</v>
      </c>
      <c r="AF14" s="235">
        <f t="shared" si="2"/>
        <v>416.66666666666669</v>
      </c>
      <c r="AG14" s="235">
        <f t="shared" si="2"/>
        <v>416.66666666666669</v>
      </c>
      <c r="AH14" s="235">
        <f t="shared" si="8"/>
        <v>416.66666666666669</v>
      </c>
      <c r="AI14" s="235">
        <f t="shared" si="3"/>
        <v>416.66666666666669</v>
      </c>
      <c r="AJ14" s="235">
        <f t="shared" si="3"/>
        <v>416.66666666666669</v>
      </c>
      <c r="AK14" s="235">
        <f t="shared" si="3"/>
        <v>416.66666666666669</v>
      </c>
      <c r="AL14" s="235">
        <f t="shared" si="3"/>
        <v>416.66666666666669</v>
      </c>
      <c r="AM14" s="235">
        <f t="shared" si="3"/>
        <v>416.66666666666669</v>
      </c>
      <c r="AN14" s="235">
        <f t="shared" si="3"/>
        <v>416.66666666666669</v>
      </c>
      <c r="AO14" s="235">
        <f t="shared" si="3"/>
        <v>416.66666666666669</v>
      </c>
      <c r="AP14" s="235">
        <f t="shared" si="3"/>
        <v>416.66666666666669</v>
      </c>
      <c r="AQ14" s="235">
        <f t="shared" si="3"/>
        <v>416.66666666666669</v>
      </c>
      <c r="AR14" s="235">
        <f t="shared" si="3"/>
        <v>416.66666666666669</v>
      </c>
      <c r="AS14" s="235">
        <f t="shared" si="3"/>
        <v>416.66666666666669</v>
      </c>
      <c r="AT14" s="235">
        <f t="shared" si="9"/>
        <v>416.66666666666669</v>
      </c>
      <c r="AU14" s="235">
        <f t="shared" si="4"/>
        <v>416.66666666666669</v>
      </c>
      <c r="AV14" s="235">
        <f t="shared" si="4"/>
        <v>416.66666666666669</v>
      </c>
      <c r="AW14" s="235">
        <f t="shared" si="4"/>
        <v>416.66666666666669</v>
      </c>
      <c r="AX14" s="235">
        <f t="shared" si="4"/>
        <v>416.66666666666669</v>
      </c>
      <c r="AY14" s="235">
        <f t="shared" si="4"/>
        <v>416.66666666666669</v>
      </c>
      <c r="AZ14" s="235">
        <f t="shared" si="4"/>
        <v>416.66666666666669</v>
      </c>
      <c r="BA14" s="235">
        <f t="shared" si="4"/>
        <v>416.66666666666669</v>
      </c>
      <c r="BB14" s="235">
        <f t="shared" si="4"/>
        <v>416.66666666666669</v>
      </c>
      <c r="BC14" s="235">
        <f t="shared" si="4"/>
        <v>416.66666666666669</v>
      </c>
      <c r="BD14" s="235">
        <f t="shared" si="4"/>
        <v>416.66666666666669</v>
      </c>
      <c r="BE14" s="235">
        <f t="shared" si="4"/>
        <v>416.66666666666669</v>
      </c>
      <c r="BF14" s="235">
        <f t="shared" si="10"/>
        <v>416.66666666666669</v>
      </c>
      <c r="BG14" s="235">
        <f t="shared" si="5"/>
        <v>416.66666666666669</v>
      </c>
      <c r="BH14" s="235">
        <f t="shared" si="5"/>
        <v>416.66666666666669</v>
      </c>
      <c r="BI14" s="235">
        <f t="shared" si="5"/>
        <v>416.66666666666669</v>
      </c>
      <c r="BJ14" s="235">
        <f t="shared" si="5"/>
        <v>416.66666666666669</v>
      </c>
      <c r="BK14" s="235">
        <f t="shared" si="5"/>
        <v>416.66666666666669</v>
      </c>
      <c r="BL14" s="235">
        <f t="shared" si="5"/>
        <v>416.66666666666669</v>
      </c>
      <c r="BM14" s="235">
        <f t="shared" si="5"/>
        <v>416.66666666666669</v>
      </c>
      <c r="BN14" s="235">
        <f t="shared" si="5"/>
        <v>416.66666666666669</v>
      </c>
      <c r="BO14" s="235">
        <f t="shared" si="5"/>
        <v>416.66666666666669</v>
      </c>
      <c r="BP14" s="235">
        <f t="shared" si="5"/>
        <v>416.66666666666669</v>
      </c>
      <c r="BQ14" s="235">
        <f t="shared" si="5"/>
        <v>416.66666666666669</v>
      </c>
      <c r="BR14" s="133"/>
    </row>
    <row r="15" spans="2:70">
      <c r="B15" s="90"/>
      <c r="C15" s="231" t="s">
        <v>9</v>
      </c>
      <c r="D15" s="230">
        <f>CONFIG!$D$55+CONFIG!$E$55*'Personnel - Calculs auto'!D$6</f>
        <v>500</v>
      </c>
      <c r="E15" s="230">
        <f>CONFIG!$D$55+CONFIG!$E$55*'Personnel - Calculs auto'!E$6</f>
        <v>500</v>
      </c>
      <c r="F15" s="230">
        <f>CONFIG!$D$55+CONFIG!$E$55*'Personnel - Calculs auto'!F$6</f>
        <v>500</v>
      </c>
      <c r="G15" s="230">
        <f>CONFIG!$D$55+CONFIG!$E$55*'Personnel - Calculs auto'!G$6</f>
        <v>500</v>
      </c>
      <c r="H15" s="230">
        <f>CONFIG!$D$55+CONFIG!$E$55*'Personnel - Calculs auto'!H$6</f>
        <v>500</v>
      </c>
      <c r="I15" s="94"/>
      <c r="J15" s="235">
        <f t="shared" si="6"/>
        <v>41.666666666666664</v>
      </c>
      <c r="K15" s="235">
        <f t="shared" si="1"/>
        <v>41.666666666666664</v>
      </c>
      <c r="L15" s="235">
        <f t="shared" si="1"/>
        <v>41.666666666666664</v>
      </c>
      <c r="M15" s="235">
        <f t="shared" si="1"/>
        <v>41.666666666666664</v>
      </c>
      <c r="N15" s="235">
        <f t="shared" si="1"/>
        <v>41.666666666666664</v>
      </c>
      <c r="O15" s="235">
        <f t="shared" si="1"/>
        <v>41.666666666666664</v>
      </c>
      <c r="P15" s="235">
        <f t="shared" si="1"/>
        <v>41.666666666666664</v>
      </c>
      <c r="Q15" s="235">
        <f t="shared" si="1"/>
        <v>41.666666666666664</v>
      </c>
      <c r="R15" s="235">
        <f t="shared" si="1"/>
        <v>41.666666666666664</v>
      </c>
      <c r="S15" s="235">
        <f t="shared" si="1"/>
        <v>41.666666666666664</v>
      </c>
      <c r="T15" s="235">
        <f t="shared" si="1"/>
        <v>41.666666666666664</v>
      </c>
      <c r="U15" s="235">
        <f t="shared" si="1"/>
        <v>41.666666666666664</v>
      </c>
      <c r="V15" s="235">
        <f t="shared" si="7"/>
        <v>41.666666666666664</v>
      </c>
      <c r="W15" s="235">
        <f t="shared" si="2"/>
        <v>41.666666666666664</v>
      </c>
      <c r="X15" s="235">
        <f t="shared" si="2"/>
        <v>41.666666666666664</v>
      </c>
      <c r="Y15" s="235">
        <f t="shared" si="2"/>
        <v>41.666666666666664</v>
      </c>
      <c r="Z15" s="235">
        <f t="shared" si="2"/>
        <v>41.666666666666664</v>
      </c>
      <c r="AA15" s="235">
        <f t="shared" si="2"/>
        <v>41.666666666666664</v>
      </c>
      <c r="AB15" s="235">
        <f t="shared" si="2"/>
        <v>41.666666666666664</v>
      </c>
      <c r="AC15" s="235">
        <f t="shared" si="2"/>
        <v>41.666666666666664</v>
      </c>
      <c r="AD15" s="235">
        <f t="shared" si="2"/>
        <v>41.666666666666664</v>
      </c>
      <c r="AE15" s="235">
        <f t="shared" si="2"/>
        <v>41.666666666666664</v>
      </c>
      <c r="AF15" s="235">
        <f t="shared" si="2"/>
        <v>41.666666666666664</v>
      </c>
      <c r="AG15" s="235">
        <f t="shared" si="2"/>
        <v>41.666666666666664</v>
      </c>
      <c r="AH15" s="235">
        <f t="shared" si="8"/>
        <v>41.666666666666664</v>
      </c>
      <c r="AI15" s="235">
        <f t="shared" si="3"/>
        <v>41.666666666666664</v>
      </c>
      <c r="AJ15" s="235">
        <f t="shared" si="3"/>
        <v>41.666666666666664</v>
      </c>
      <c r="AK15" s="235">
        <f t="shared" si="3"/>
        <v>41.666666666666664</v>
      </c>
      <c r="AL15" s="235">
        <f t="shared" si="3"/>
        <v>41.666666666666664</v>
      </c>
      <c r="AM15" s="235">
        <f t="shared" si="3"/>
        <v>41.666666666666664</v>
      </c>
      <c r="AN15" s="235">
        <f t="shared" si="3"/>
        <v>41.666666666666664</v>
      </c>
      <c r="AO15" s="235">
        <f t="shared" si="3"/>
        <v>41.666666666666664</v>
      </c>
      <c r="AP15" s="235">
        <f t="shared" si="3"/>
        <v>41.666666666666664</v>
      </c>
      <c r="AQ15" s="235">
        <f t="shared" si="3"/>
        <v>41.666666666666664</v>
      </c>
      <c r="AR15" s="235">
        <f t="shared" si="3"/>
        <v>41.666666666666664</v>
      </c>
      <c r="AS15" s="235">
        <f t="shared" si="3"/>
        <v>41.666666666666664</v>
      </c>
      <c r="AT15" s="235">
        <f t="shared" si="9"/>
        <v>41.666666666666664</v>
      </c>
      <c r="AU15" s="235">
        <f t="shared" si="4"/>
        <v>41.666666666666664</v>
      </c>
      <c r="AV15" s="235">
        <f t="shared" si="4"/>
        <v>41.666666666666664</v>
      </c>
      <c r="AW15" s="235">
        <f t="shared" si="4"/>
        <v>41.666666666666664</v>
      </c>
      <c r="AX15" s="235">
        <f t="shared" si="4"/>
        <v>41.666666666666664</v>
      </c>
      <c r="AY15" s="235">
        <f t="shared" si="4"/>
        <v>41.666666666666664</v>
      </c>
      <c r="AZ15" s="235">
        <f t="shared" si="4"/>
        <v>41.666666666666664</v>
      </c>
      <c r="BA15" s="235">
        <f t="shared" si="4"/>
        <v>41.666666666666664</v>
      </c>
      <c r="BB15" s="235">
        <f t="shared" si="4"/>
        <v>41.666666666666664</v>
      </c>
      <c r="BC15" s="235">
        <f t="shared" si="4"/>
        <v>41.666666666666664</v>
      </c>
      <c r="BD15" s="235">
        <f t="shared" si="4"/>
        <v>41.666666666666664</v>
      </c>
      <c r="BE15" s="235">
        <f t="shared" si="4"/>
        <v>41.666666666666664</v>
      </c>
      <c r="BF15" s="235">
        <f t="shared" si="10"/>
        <v>41.666666666666664</v>
      </c>
      <c r="BG15" s="235">
        <f t="shared" si="5"/>
        <v>41.666666666666664</v>
      </c>
      <c r="BH15" s="235">
        <f t="shared" si="5"/>
        <v>41.666666666666664</v>
      </c>
      <c r="BI15" s="235">
        <f t="shared" si="5"/>
        <v>41.666666666666664</v>
      </c>
      <c r="BJ15" s="235">
        <f t="shared" si="5"/>
        <v>41.666666666666664</v>
      </c>
      <c r="BK15" s="235">
        <f t="shared" si="5"/>
        <v>41.666666666666664</v>
      </c>
      <c r="BL15" s="235">
        <f t="shared" si="5"/>
        <v>41.666666666666664</v>
      </c>
      <c r="BM15" s="235">
        <f t="shared" si="5"/>
        <v>41.666666666666664</v>
      </c>
      <c r="BN15" s="235">
        <f t="shared" si="5"/>
        <v>41.666666666666664</v>
      </c>
      <c r="BO15" s="235">
        <f t="shared" si="5"/>
        <v>41.666666666666664</v>
      </c>
      <c r="BP15" s="235">
        <f t="shared" si="5"/>
        <v>41.666666666666664</v>
      </c>
      <c r="BQ15" s="235">
        <f t="shared" si="5"/>
        <v>41.666666666666664</v>
      </c>
      <c r="BR15" s="133"/>
    </row>
    <row r="16" spans="2:70">
      <c r="B16" s="90"/>
      <c r="C16" s="231" t="s">
        <v>10</v>
      </c>
      <c r="D16" s="230">
        <f>CONFIG!$D$56+CONFIG!$E$56*'Personnel - Calculs auto'!D$6</f>
        <v>1000</v>
      </c>
      <c r="E16" s="230">
        <f>CONFIG!$D$56+CONFIG!$E$56*'Personnel - Calculs auto'!E$6</f>
        <v>1000</v>
      </c>
      <c r="F16" s="230">
        <f>CONFIG!$D$56+CONFIG!$E$56*'Personnel - Calculs auto'!F$6</f>
        <v>1000</v>
      </c>
      <c r="G16" s="230">
        <f>CONFIG!$D$56+CONFIG!$E$56*'Personnel - Calculs auto'!G$6</f>
        <v>1000</v>
      </c>
      <c r="H16" s="230">
        <f>CONFIG!$D$56+CONFIG!$E$56*'Personnel - Calculs auto'!H$6</f>
        <v>1000</v>
      </c>
      <c r="I16" s="94"/>
      <c r="J16" s="235">
        <f t="shared" si="6"/>
        <v>83.333333333333329</v>
      </c>
      <c r="K16" s="235">
        <f t="shared" si="1"/>
        <v>83.333333333333329</v>
      </c>
      <c r="L16" s="235">
        <f t="shared" si="1"/>
        <v>83.333333333333329</v>
      </c>
      <c r="M16" s="235">
        <f t="shared" si="1"/>
        <v>83.333333333333329</v>
      </c>
      <c r="N16" s="235">
        <f t="shared" si="1"/>
        <v>83.333333333333329</v>
      </c>
      <c r="O16" s="235">
        <f t="shared" si="1"/>
        <v>83.333333333333329</v>
      </c>
      <c r="P16" s="235">
        <f t="shared" si="1"/>
        <v>83.333333333333329</v>
      </c>
      <c r="Q16" s="235">
        <f t="shared" si="1"/>
        <v>83.333333333333329</v>
      </c>
      <c r="R16" s="235">
        <f t="shared" si="1"/>
        <v>83.333333333333329</v>
      </c>
      <c r="S16" s="235">
        <f t="shared" si="1"/>
        <v>83.333333333333329</v>
      </c>
      <c r="T16" s="235">
        <f t="shared" si="1"/>
        <v>83.333333333333329</v>
      </c>
      <c r="U16" s="235">
        <f t="shared" si="1"/>
        <v>83.333333333333329</v>
      </c>
      <c r="V16" s="235">
        <f t="shared" si="7"/>
        <v>83.333333333333329</v>
      </c>
      <c r="W16" s="235">
        <f t="shared" si="2"/>
        <v>83.333333333333329</v>
      </c>
      <c r="X16" s="235">
        <f t="shared" si="2"/>
        <v>83.333333333333329</v>
      </c>
      <c r="Y16" s="235">
        <f t="shared" si="2"/>
        <v>83.333333333333329</v>
      </c>
      <c r="Z16" s="235">
        <f t="shared" si="2"/>
        <v>83.333333333333329</v>
      </c>
      <c r="AA16" s="235">
        <f t="shared" si="2"/>
        <v>83.333333333333329</v>
      </c>
      <c r="AB16" s="235">
        <f t="shared" si="2"/>
        <v>83.333333333333329</v>
      </c>
      <c r="AC16" s="235">
        <f t="shared" si="2"/>
        <v>83.333333333333329</v>
      </c>
      <c r="AD16" s="235">
        <f t="shared" si="2"/>
        <v>83.333333333333329</v>
      </c>
      <c r="AE16" s="235">
        <f t="shared" si="2"/>
        <v>83.333333333333329</v>
      </c>
      <c r="AF16" s="235">
        <f t="shared" si="2"/>
        <v>83.333333333333329</v>
      </c>
      <c r="AG16" s="235">
        <f t="shared" si="2"/>
        <v>83.333333333333329</v>
      </c>
      <c r="AH16" s="235">
        <f t="shared" si="8"/>
        <v>83.333333333333329</v>
      </c>
      <c r="AI16" s="235">
        <f t="shared" si="3"/>
        <v>83.333333333333329</v>
      </c>
      <c r="AJ16" s="235">
        <f t="shared" si="3"/>
        <v>83.333333333333329</v>
      </c>
      <c r="AK16" s="235">
        <f t="shared" si="3"/>
        <v>83.333333333333329</v>
      </c>
      <c r="AL16" s="235">
        <f t="shared" si="3"/>
        <v>83.333333333333329</v>
      </c>
      <c r="AM16" s="235">
        <f t="shared" si="3"/>
        <v>83.333333333333329</v>
      </c>
      <c r="AN16" s="235">
        <f t="shared" si="3"/>
        <v>83.333333333333329</v>
      </c>
      <c r="AO16" s="235">
        <f t="shared" si="3"/>
        <v>83.333333333333329</v>
      </c>
      <c r="AP16" s="235">
        <f t="shared" si="3"/>
        <v>83.333333333333329</v>
      </c>
      <c r="AQ16" s="235">
        <f t="shared" si="3"/>
        <v>83.333333333333329</v>
      </c>
      <c r="AR16" s="235">
        <f t="shared" si="3"/>
        <v>83.333333333333329</v>
      </c>
      <c r="AS16" s="235">
        <f t="shared" si="3"/>
        <v>83.333333333333329</v>
      </c>
      <c r="AT16" s="235">
        <f t="shared" si="9"/>
        <v>83.333333333333329</v>
      </c>
      <c r="AU16" s="235">
        <f t="shared" si="4"/>
        <v>83.333333333333329</v>
      </c>
      <c r="AV16" s="235">
        <f t="shared" si="4"/>
        <v>83.333333333333329</v>
      </c>
      <c r="AW16" s="235">
        <f t="shared" si="4"/>
        <v>83.333333333333329</v>
      </c>
      <c r="AX16" s="235">
        <f t="shared" si="4"/>
        <v>83.333333333333329</v>
      </c>
      <c r="AY16" s="235">
        <f t="shared" si="4"/>
        <v>83.333333333333329</v>
      </c>
      <c r="AZ16" s="235">
        <f t="shared" si="4"/>
        <v>83.333333333333329</v>
      </c>
      <c r="BA16" s="235">
        <f t="shared" si="4"/>
        <v>83.333333333333329</v>
      </c>
      <c r="BB16" s="235">
        <f t="shared" si="4"/>
        <v>83.333333333333329</v>
      </c>
      <c r="BC16" s="235">
        <f t="shared" si="4"/>
        <v>83.333333333333329</v>
      </c>
      <c r="BD16" s="235">
        <f t="shared" si="4"/>
        <v>83.333333333333329</v>
      </c>
      <c r="BE16" s="235">
        <f t="shared" si="4"/>
        <v>83.333333333333329</v>
      </c>
      <c r="BF16" s="235">
        <f t="shared" si="10"/>
        <v>83.333333333333329</v>
      </c>
      <c r="BG16" s="235">
        <f t="shared" si="5"/>
        <v>83.333333333333329</v>
      </c>
      <c r="BH16" s="235">
        <f t="shared" si="5"/>
        <v>83.333333333333329</v>
      </c>
      <c r="BI16" s="235">
        <f t="shared" si="5"/>
        <v>83.333333333333329</v>
      </c>
      <c r="BJ16" s="235">
        <f t="shared" si="5"/>
        <v>83.333333333333329</v>
      </c>
      <c r="BK16" s="235">
        <f t="shared" si="5"/>
        <v>83.333333333333329</v>
      </c>
      <c r="BL16" s="235">
        <f t="shared" si="5"/>
        <v>83.333333333333329</v>
      </c>
      <c r="BM16" s="235">
        <f t="shared" si="5"/>
        <v>83.333333333333329</v>
      </c>
      <c r="BN16" s="235">
        <f t="shared" si="5"/>
        <v>83.333333333333329</v>
      </c>
      <c r="BO16" s="235">
        <f t="shared" si="5"/>
        <v>83.333333333333329</v>
      </c>
      <c r="BP16" s="235">
        <f t="shared" si="5"/>
        <v>83.333333333333329</v>
      </c>
      <c r="BQ16" s="235">
        <f t="shared" si="5"/>
        <v>83.333333333333329</v>
      </c>
      <c r="BR16" s="133"/>
    </row>
    <row r="17" spans="2:70">
      <c r="B17" s="90"/>
      <c r="C17" s="232" t="s">
        <v>11</v>
      </c>
      <c r="D17" s="230">
        <f>CONFIG!$D$57+CONFIG!$E$57*'Personnel - Calculs auto'!D$6</f>
        <v>500</v>
      </c>
      <c r="E17" s="230">
        <f>CONFIG!$D$57+CONFIG!$E$57*'Commandes - Calculs auto'!AA19</f>
        <v>500</v>
      </c>
      <c r="F17" s="230">
        <f>CONFIG!$D$57+CONFIG!$E$57*'Commandes - Calculs auto'!AM19</f>
        <v>500</v>
      </c>
      <c r="G17" s="230">
        <f>CONFIG!$D$57+CONFIG!$E$57*'Commandes - Calculs auto'!AY19</f>
        <v>500</v>
      </c>
      <c r="H17" s="230">
        <f>CONFIG!$D$57+CONFIG!$E$57*'Commandes - Calculs auto'!BK19</f>
        <v>500</v>
      </c>
      <c r="I17" s="94"/>
      <c r="J17" s="235">
        <f t="shared" si="6"/>
        <v>41.666666666666664</v>
      </c>
      <c r="K17" s="235">
        <f t="shared" si="1"/>
        <v>41.666666666666664</v>
      </c>
      <c r="L17" s="235">
        <f t="shared" si="1"/>
        <v>41.666666666666664</v>
      </c>
      <c r="M17" s="235">
        <f t="shared" si="1"/>
        <v>41.666666666666664</v>
      </c>
      <c r="N17" s="235">
        <f t="shared" si="1"/>
        <v>41.666666666666664</v>
      </c>
      <c r="O17" s="235">
        <f t="shared" si="1"/>
        <v>41.666666666666664</v>
      </c>
      <c r="P17" s="235">
        <f t="shared" si="1"/>
        <v>41.666666666666664</v>
      </c>
      <c r="Q17" s="235">
        <f t="shared" si="1"/>
        <v>41.666666666666664</v>
      </c>
      <c r="R17" s="235">
        <f t="shared" si="1"/>
        <v>41.666666666666664</v>
      </c>
      <c r="S17" s="235">
        <f t="shared" si="1"/>
        <v>41.666666666666664</v>
      </c>
      <c r="T17" s="235">
        <f t="shared" si="1"/>
        <v>41.666666666666664</v>
      </c>
      <c r="U17" s="235">
        <f t="shared" si="1"/>
        <v>41.666666666666664</v>
      </c>
      <c r="V17" s="235">
        <f t="shared" si="7"/>
        <v>41.666666666666664</v>
      </c>
      <c r="W17" s="235">
        <f t="shared" si="2"/>
        <v>41.666666666666664</v>
      </c>
      <c r="X17" s="235">
        <f t="shared" si="2"/>
        <v>41.666666666666664</v>
      </c>
      <c r="Y17" s="235">
        <f t="shared" si="2"/>
        <v>41.666666666666664</v>
      </c>
      <c r="Z17" s="235">
        <f t="shared" si="2"/>
        <v>41.666666666666664</v>
      </c>
      <c r="AA17" s="235">
        <f t="shared" si="2"/>
        <v>41.666666666666664</v>
      </c>
      <c r="AB17" s="235">
        <f t="shared" si="2"/>
        <v>41.666666666666664</v>
      </c>
      <c r="AC17" s="235">
        <f t="shared" si="2"/>
        <v>41.666666666666664</v>
      </c>
      <c r="AD17" s="235">
        <f t="shared" si="2"/>
        <v>41.666666666666664</v>
      </c>
      <c r="AE17" s="235">
        <f t="shared" si="2"/>
        <v>41.666666666666664</v>
      </c>
      <c r="AF17" s="235">
        <f t="shared" si="2"/>
        <v>41.666666666666664</v>
      </c>
      <c r="AG17" s="235">
        <f t="shared" si="2"/>
        <v>41.666666666666664</v>
      </c>
      <c r="AH17" s="235">
        <f t="shared" si="8"/>
        <v>41.666666666666664</v>
      </c>
      <c r="AI17" s="235">
        <f t="shared" si="3"/>
        <v>41.666666666666664</v>
      </c>
      <c r="AJ17" s="235">
        <f t="shared" si="3"/>
        <v>41.666666666666664</v>
      </c>
      <c r="AK17" s="235">
        <f t="shared" si="3"/>
        <v>41.666666666666664</v>
      </c>
      <c r="AL17" s="235">
        <f t="shared" si="3"/>
        <v>41.666666666666664</v>
      </c>
      <c r="AM17" s="235">
        <f t="shared" si="3"/>
        <v>41.666666666666664</v>
      </c>
      <c r="AN17" s="235">
        <f t="shared" si="3"/>
        <v>41.666666666666664</v>
      </c>
      <c r="AO17" s="235">
        <f t="shared" si="3"/>
        <v>41.666666666666664</v>
      </c>
      <c r="AP17" s="235">
        <f t="shared" si="3"/>
        <v>41.666666666666664</v>
      </c>
      <c r="AQ17" s="235">
        <f t="shared" si="3"/>
        <v>41.666666666666664</v>
      </c>
      <c r="AR17" s="235">
        <f t="shared" si="3"/>
        <v>41.666666666666664</v>
      </c>
      <c r="AS17" s="235">
        <f t="shared" si="3"/>
        <v>41.666666666666664</v>
      </c>
      <c r="AT17" s="235">
        <f t="shared" si="9"/>
        <v>41.666666666666664</v>
      </c>
      <c r="AU17" s="235">
        <f t="shared" si="4"/>
        <v>41.666666666666664</v>
      </c>
      <c r="AV17" s="235">
        <f t="shared" si="4"/>
        <v>41.666666666666664</v>
      </c>
      <c r="AW17" s="235">
        <f t="shared" si="4"/>
        <v>41.666666666666664</v>
      </c>
      <c r="AX17" s="235">
        <f t="shared" si="4"/>
        <v>41.666666666666664</v>
      </c>
      <c r="AY17" s="235">
        <f t="shared" si="4"/>
        <v>41.666666666666664</v>
      </c>
      <c r="AZ17" s="235">
        <f t="shared" si="4"/>
        <v>41.666666666666664</v>
      </c>
      <c r="BA17" s="235">
        <f t="shared" si="4"/>
        <v>41.666666666666664</v>
      </c>
      <c r="BB17" s="235">
        <f t="shared" si="4"/>
        <v>41.666666666666664</v>
      </c>
      <c r="BC17" s="235">
        <f t="shared" si="4"/>
        <v>41.666666666666664</v>
      </c>
      <c r="BD17" s="235">
        <f t="shared" si="4"/>
        <v>41.666666666666664</v>
      </c>
      <c r="BE17" s="235">
        <f t="shared" si="4"/>
        <v>41.666666666666664</v>
      </c>
      <c r="BF17" s="235">
        <f t="shared" si="10"/>
        <v>41.666666666666664</v>
      </c>
      <c r="BG17" s="235">
        <f t="shared" si="5"/>
        <v>41.666666666666664</v>
      </c>
      <c r="BH17" s="235">
        <f t="shared" si="5"/>
        <v>41.666666666666664</v>
      </c>
      <c r="BI17" s="235">
        <f t="shared" si="5"/>
        <v>41.666666666666664</v>
      </c>
      <c r="BJ17" s="235">
        <f t="shared" si="5"/>
        <v>41.666666666666664</v>
      </c>
      <c r="BK17" s="235">
        <f t="shared" si="5"/>
        <v>41.666666666666664</v>
      </c>
      <c r="BL17" s="235">
        <f t="shared" si="5"/>
        <v>41.666666666666664</v>
      </c>
      <c r="BM17" s="235">
        <f t="shared" si="5"/>
        <v>41.666666666666664</v>
      </c>
      <c r="BN17" s="235">
        <f t="shared" si="5"/>
        <v>41.666666666666664</v>
      </c>
      <c r="BO17" s="235">
        <f t="shared" si="5"/>
        <v>41.666666666666664</v>
      </c>
      <c r="BP17" s="235">
        <f t="shared" si="5"/>
        <v>41.666666666666664</v>
      </c>
      <c r="BQ17" s="235">
        <f t="shared" si="5"/>
        <v>41.666666666666664</v>
      </c>
      <c r="BR17" s="133"/>
    </row>
    <row r="18" spans="2:70">
      <c r="B18" s="90"/>
      <c r="C18" s="231" t="s">
        <v>5</v>
      </c>
      <c r="D18" s="230">
        <f>CONFIG!$D$58+CONFIG!$E$58*'Personnel - Calculs auto'!D$6</f>
        <v>0</v>
      </c>
      <c r="E18" s="230">
        <f>CONFIG!$D$58+CONFIG!$E$58*'Commandes - Calculs auto'!AA19</f>
        <v>0</v>
      </c>
      <c r="F18" s="230">
        <f>CONFIG!$D$58+CONFIG!$E$58*'Commandes - Calculs auto'!AM19</f>
        <v>0</v>
      </c>
      <c r="G18" s="230">
        <f>CONFIG!$D$58+CONFIG!$E$58*'Commandes - Calculs auto'!AY19</f>
        <v>0</v>
      </c>
      <c r="H18" s="230">
        <f>CONFIG!$D$58+CONFIG!$E$58*'Commandes - Calculs auto'!BK19</f>
        <v>0</v>
      </c>
      <c r="I18" s="94"/>
      <c r="J18" s="235">
        <f t="shared" si="6"/>
        <v>0</v>
      </c>
      <c r="K18" s="235">
        <f t="shared" si="1"/>
        <v>0</v>
      </c>
      <c r="L18" s="235">
        <f t="shared" si="1"/>
        <v>0</v>
      </c>
      <c r="M18" s="235">
        <f t="shared" si="1"/>
        <v>0</v>
      </c>
      <c r="N18" s="235">
        <f t="shared" si="1"/>
        <v>0</v>
      </c>
      <c r="O18" s="235">
        <f t="shared" si="1"/>
        <v>0</v>
      </c>
      <c r="P18" s="235">
        <f t="shared" si="1"/>
        <v>0</v>
      </c>
      <c r="Q18" s="235">
        <f t="shared" si="1"/>
        <v>0</v>
      </c>
      <c r="R18" s="235">
        <f t="shared" si="1"/>
        <v>0</v>
      </c>
      <c r="S18" s="235">
        <f t="shared" si="1"/>
        <v>0</v>
      </c>
      <c r="T18" s="235">
        <f t="shared" si="1"/>
        <v>0</v>
      </c>
      <c r="U18" s="235">
        <f t="shared" si="1"/>
        <v>0</v>
      </c>
      <c r="V18" s="235">
        <f t="shared" si="7"/>
        <v>0</v>
      </c>
      <c r="W18" s="235">
        <f t="shared" si="2"/>
        <v>0</v>
      </c>
      <c r="X18" s="235">
        <f t="shared" si="2"/>
        <v>0</v>
      </c>
      <c r="Y18" s="235">
        <f t="shared" si="2"/>
        <v>0</v>
      </c>
      <c r="Z18" s="235">
        <f t="shared" si="2"/>
        <v>0</v>
      </c>
      <c r="AA18" s="235">
        <f t="shared" si="2"/>
        <v>0</v>
      </c>
      <c r="AB18" s="235">
        <f t="shared" si="2"/>
        <v>0</v>
      </c>
      <c r="AC18" s="235">
        <f t="shared" si="2"/>
        <v>0</v>
      </c>
      <c r="AD18" s="235">
        <f t="shared" si="2"/>
        <v>0</v>
      </c>
      <c r="AE18" s="235">
        <f t="shared" si="2"/>
        <v>0</v>
      </c>
      <c r="AF18" s="235">
        <f t="shared" si="2"/>
        <v>0</v>
      </c>
      <c r="AG18" s="235">
        <f t="shared" si="2"/>
        <v>0</v>
      </c>
      <c r="AH18" s="235">
        <f t="shared" si="8"/>
        <v>0</v>
      </c>
      <c r="AI18" s="235">
        <f t="shared" si="3"/>
        <v>0</v>
      </c>
      <c r="AJ18" s="235">
        <f t="shared" si="3"/>
        <v>0</v>
      </c>
      <c r="AK18" s="235">
        <f t="shared" si="3"/>
        <v>0</v>
      </c>
      <c r="AL18" s="235">
        <f t="shared" si="3"/>
        <v>0</v>
      </c>
      <c r="AM18" s="235">
        <f t="shared" si="3"/>
        <v>0</v>
      </c>
      <c r="AN18" s="235">
        <f t="shared" si="3"/>
        <v>0</v>
      </c>
      <c r="AO18" s="235">
        <f t="shared" si="3"/>
        <v>0</v>
      </c>
      <c r="AP18" s="235">
        <f t="shared" si="3"/>
        <v>0</v>
      </c>
      <c r="AQ18" s="235">
        <f t="shared" si="3"/>
        <v>0</v>
      </c>
      <c r="AR18" s="235">
        <f t="shared" si="3"/>
        <v>0</v>
      </c>
      <c r="AS18" s="235">
        <f t="shared" si="3"/>
        <v>0</v>
      </c>
      <c r="AT18" s="235">
        <f t="shared" si="9"/>
        <v>0</v>
      </c>
      <c r="AU18" s="235">
        <f t="shared" si="4"/>
        <v>0</v>
      </c>
      <c r="AV18" s="235">
        <f t="shared" si="4"/>
        <v>0</v>
      </c>
      <c r="AW18" s="235">
        <f t="shared" si="4"/>
        <v>0</v>
      </c>
      <c r="AX18" s="235">
        <f t="shared" si="4"/>
        <v>0</v>
      </c>
      <c r="AY18" s="235">
        <f t="shared" si="4"/>
        <v>0</v>
      </c>
      <c r="AZ18" s="235">
        <f t="shared" si="4"/>
        <v>0</v>
      </c>
      <c r="BA18" s="235">
        <f t="shared" si="4"/>
        <v>0</v>
      </c>
      <c r="BB18" s="235">
        <f t="shared" si="4"/>
        <v>0</v>
      </c>
      <c r="BC18" s="235">
        <f t="shared" si="4"/>
        <v>0</v>
      </c>
      <c r="BD18" s="235">
        <f t="shared" si="4"/>
        <v>0</v>
      </c>
      <c r="BE18" s="235">
        <f t="shared" si="4"/>
        <v>0</v>
      </c>
      <c r="BF18" s="235">
        <f t="shared" si="10"/>
        <v>0</v>
      </c>
      <c r="BG18" s="235">
        <f t="shared" si="5"/>
        <v>0</v>
      </c>
      <c r="BH18" s="235">
        <f t="shared" si="5"/>
        <v>0</v>
      </c>
      <c r="BI18" s="235">
        <f t="shared" si="5"/>
        <v>0</v>
      </c>
      <c r="BJ18" s="235">
        <f t="shared" si="5"/>
        <v>0</v>
      </c>
      <c r="BK18" s="235">
        <f t="shared" si="5"/>
        <v>0</v>
      </c>
      <c r="BL18" s="235">
        <f t="shared" si="5"/>
        <v>0</v>
      </c>
      <c r="BM18" s="235">
        <f t="shared" si="5"/>
        <v>0</v>
      </c>
      <c r="BN18" s="235">
        <f t="shared" si="5"/>
        <v>0</v>
      </c>
      <c r="BO18" s="235">
        <f t="shared" si="5"/>
        <v>0</v>
      </c>
      <c r="BP18" s="235">
        <f t="shared" si="5"/>
        <v>0</v>
      </c>
      <c r="BQ18" s="235">
        <f t="shared" si="5"/>
        <v>0</v>
      </c>
      <c r="BR18" s="133"/>
    </row>
    <row r="19" spans="2:70">
      <c r="B19" s="90"/>
      <c r="C19" s="236"/>
      <c r="D19" s="233">
        <f>SUM(J19:U19)</f>
        <v>0</v>
      </c>
      <c r="E19" s="233">
        <f>SUM(V19:AG19)</f>
        <v>0</v>
      </c>
      <c r="F19" s="233">
        <f>SUM(AH19:AS19)</f>
        <v>0</v>
      </c>
      <c r="G19" s="233">
        <f>SUM(AT19:BE19)</f>
        <v>0</v>
      </c>
      <c r="H19" s="233">
        <f>SUM(BF19:BQ19)</f>
        <v>0</v>
      </c>
      <c r="I19" s="94"/>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133"/>
    </row>
    <row r="20" spans="2:70">
      <c r="B20" s="90"/>
      <c r="C20" s="237"/>
      <c r="D20" s="234">
        <f t="shared" ref="D20:D28" si="11">SUM(J20:U20)</f>
        <v>0</v>
      </c>
      <c r="E20" s="234">
        <f t="shared" ref="E20:E28" si="12">SUM(V20:AG20)</f>
        <v>0</v>
      </c>
      <c r="F20" s="234">
        <f t="shared" ref="F20:F28" si="13">SUM(AH20:AS20)</f>
        <v>0</v>
      </c>
      <c r="G20" s="234">
        <f t="shared" ref="G20:G28" si="14">SUM(AT20:BE20)</f>
        <v>0</v>
      </c>
      <c r="H20" s="234">
        <f t="shared" ref="H20:H28" si="15">SUM(BF20:BQ20)</f>
        <v>0</v>
      </c>
      <c r="I20" s="94"/>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133"/>
    </row>
    <row r="21" spans="2:70">
      <c r="B21" s="90"/>
      <c r="C21" s="237"/>
      <c r="D21" s="234">
        <f t="shared" si="11"/>
        <v>0</v>
      </c>
      <c r="E21" s="234">
        <f t="shared" si="12"/>
        <v>0</v>
      </c>
      <c r="F21" s="234">
        <f t="shared" si="13"/>
        <v>0</v>
      </c>
      <c r="G21" s="234">
        <f t="shared" si="14"/>
        <v>0</v>
      </c>
      <c r="H21" s="234">
        <f t="shared" si="15"/>
        <v>0</v>
      </c>
      <c r="I21" s="94"/>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133"/>
    </row>
    <row r="22" spans="2:70">
      <c r="B22" s="90"/>
      <c r="C22" s="237"/>
      <c r="D22" s="234">
        <f t="shared" si="11"/>
        <v>0</v>
      </c>
      <c r="E22" s="234">
        <f t="shared" si="12"/>
        <v>0</v>
      </c>
      <c r="F22" s="234">
        <f t="shared" si="13"/>
        <v>0</v>
      </c>
      <c r="G22" s="234">
        <f t="shared" si="14"/>
        <v>0</v>
      </c>
      <c r="H22" s="234">
        <f t="shared" si="15"/>
        <v>0</v>
      </c>
      <c r="I22" s="94"/>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133"/>
    </row>
    <row r="23" spans="2:70">
      <c r="B23" s="90"/>
      <c r="C23" s="237"/>
      <c r="D23" s="234">
        <f t="shared" si="11"/>
        <v>0</v>
      </c>
      <c r="E23" s="234">
        <f t="shared" si="12"/>
        <v>0</v>
      </c>
      <c r="F23" s="234">
        <f t="shared" si="13"/>
        <v>0</v>
      </c>
      <c r="G23" s="234">
        <f t="shared" si="14"/>
        <v>0</v>
      </c>
      <c r="H23" s="234">
        <f t="shared" si="15"/>
        <v>0</v>
      </c>
      <c r="I23" s="94"/>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133"/>
    </row>
    <row r="24" spans="2:70" s="54" customFormat="1">
      <c r="B24" s="90"/>
      <c r="C24" s="237"/>
      <c r="D24" s="234">
        <f t="shared" si="11"/>
        <v>0</v>
      </c>
      <c r="E24" s="234">
        <f t="shared" si="12"/>
        <v>0</v>
      </c>
      <c r="F24" s="234">
        <f t="shared" si="13"/>
        <v>0</v>
      </c>
      <c r="G24" s="234">
        <f t="shared" si="14"/>
        <v>0</v>
      </c>
      <c r="H24" s="234">
        <f t="shared" si="15"/>
        <v>0</v>
      </c>
      <c r="I24" s="94"/>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133"/>
    </row>
    <row r="25" spans="2:70" s="54" customFormat="1">
      <c r="B25" s="90"/>
      <c r="C25" s="237"/>
      <c r="D25" s="234">
        <f t="shared" si="11"/>
        <v>0</v>
      </c>
      <c r="E25" s="234">
        <f t="shared" si="12"/>
        <v>0</v>
      </c>
      <c r="F25" s="234">
        <f t="shared" si="13"/>
        <v>0</v>
      </c>
      <c r="G25" s="234">
        <f t="shared" si="14"/>
        <v>0</v>
      </c>
      <c r="H25" s="234">
        <f t="shared" si="15"/>
        <v>0</v>
      </c>
      <c r="I25" s="94"/>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133"/>
    </row>
    <row r="26" spans="2:70" s="54" customFormat="1">
      <c r="B26" s="90"/>
      <c r="C26" s="237"/>
      <c r="D26" s="234">
        <f t="shared" si="11"/>
        <v>0</v>
      </c>
      <c r="E26" s="234">
        <f t="shared" si="12"/>
        <v>0</v>
      </c>
      <c r="F26" s="234">
        <f t="shared" si="13"/>
        <v>0</v>
      </c>
      <c r="G26" s="234">
        <f t="shared" si="14"/>
        <v>0</v>
      </c>
      <c r="H26" s="234">
        <f t="shared" si="15"/>
        <v>0</v>
      </c>
      <c r="I26" s="94"/>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133"/>
    </row>
    <row r="27" spans="2:70" s="54" customFormat="1">
      <c r="B27" s="90"/>
      <c r="C27" s="237"/>
      <c r="D27" s="234">
        <f t="shared" si="11"/>
        <v>0</v>
      </c>
      <c r="E27" s="234">
        <f t="shared" si="12"/>
        <v>0</v>
      </c>
      <c r="F27" s="234">
        <f t="shared" si="13"/>
        <v>0</v>
      </c>
      <c r="G27" s="234">
        <f t="shared" si="14"/>
        <v>0</v>
      </c>
      <c r="H27" s="234">
        <f t="shared" si="15"/>
        <v>0</v>
      </c>
      <c r="I27" s="94"/>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133"/>
    </row>
    <row r="28" spans="2:70" s="54" customFormat="1">
      <c r="B28" s="90"/>
      <c r="C28" s="237"/>
      <c r="D28" s="234">
        <f t="shared" si="11"/>
        <v>0</v>
      </c>
      <c r="E28" s="234">
        <f t="shared" si="12"/>
        <v>0</v>
      </c>
      <c r="F28" s="234">
        <f t="shared" si="13"/>
        <v>0</v>
      </c>
      <c r="G28" s="234">
        <f t="shared" si="14"/>
        <v>0</v>
      </c>
      <c r="H28" s="234">
        <f t="shared" si="15"/>
        <v>0</v>
      </c>
      <c r="I28" s="94"/>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133"/>
    </row>
    <row r="29" spans="2:70">
      <c r="B29" s="90"/>
      <c r="C29" s="4" t="s">
        <v>12</v>
      </c>
      <c r="D29" s="15">
        <f>SUM(D9:D28)</f>
        <v>27000</v>
      </c>
      <c r="E29" s="15">
        <f>SUM(E9:E28)</f>
        <v>27000</v>
      </c>
      <c r="F29" s="15">
        <f>SUM(F9:F28)</f>
        <v>27000</v>
      </c>
      <c r="G29" s="15">
        <f>SUM(G9:G28)</f>
        <v>27000</v>
      </c>
      <c r="H29" s="15">
        <f>SUM(H9:H28)</f>
        <v>27000</v>
      </c>
      <c r="I29" s="94"/>
      <c r="J29" s="15">
        <f t="shared" ref="J29:AO29" si="16">SUM(J9:J28)</f>
        <v>2250</v>
      </c>
      <c r="K29" s="15">
        <f t="shared" si="16"/>
        <v>2250</v>
      </c>
      <c r="L29" s="15">
        <f t="shared" si="16"/>
        <v>2250</v>
      </c>
      <c r="M29" s="15">
        <f t="shared" si="16"/>
        <v>2250</v>
      </c>
      <c r="N29" s="15">
        <f t="shared" si="16"/>
        <v>2250</v>
      </c>
      <c r="O29" s="15">
        <f t="shared" si="16"/>
        <v>2250</v>
      </c>
      <c r="P29" s="15">
        <f t="shared" si="16"/>
        <v>2250</v>
      </c>
      <c r="Q29" s="15">
        <f t="shared" si="16"/>
        <v>2250</v>
      </c>
      <c r="R29" s="15">
        <f t="shared" si="16"/>
        <v>2250</v>
      </c>
      <c r="S29" s="15">
        <f t="shared" si="16"/>
        <v>2250</v>
      </c>
      <c r="T29" s="15">
        <f t="shared" si="16"/>
        <v>2250</v>
      </c>
      <c r="U29" s="15">
        <f t="shared" si="16"/>
        <v>2250</v>
      </c>
      <c r="V29" s="15">
        <f t="shared" si="16"/>
        <v>2250</v>
      </c>
      <c r="W29" s="15">
        <f t="shared" si="16"/>
        <v>2250</v>
      </c>
      <c r="X29" s="15">
        <f t="shared" si="16"/>
        <v>2250</v>
      </c>
      <c r="Y29" s="15">
        <f t="shared" si="16"/>
        <v>2250</v>
      </c>
      <c r="Z29" s="15">
        <f t="shared" si="16"/>
        <v>2250</v>
      </c>
      <c r="AA29" s="15">
        <f t="shared" si="16"/>
        <v>2250</v>
      </c>
      <c r="AB29" s="15">
        <f t="shared" si="16"/>
        <v>2250</v>
      </c>
      <c r="AC29" s="15">
        <f t="shared" si="16"/>
        <v>2250</v>
      </c>
      <c r="AD29" s="15">
        <f t="shared" si="16"/>
        <v>2250</v>
      </c>
      <c r="AE29" s="15">
        <f t="shared" si="16"/>
        <v>2250</v>
      </c>
      <c r="AF29" s="15">
        <f t="shared" si="16"/>
        <v>2250</v>
      </c>
      <c r="AG29" s="15">
        <f t="shared" si="16"/>
        <v>2250</v>
      </c>
      <c r="AH29" s="15">
        <f t="shared" si="16"/>
        <v>2250</v>
      </c>
      <c r="AI29" s="15">
        <f t="shared" si="16"/>
        <v>2250</v>
      </c>
      <c r="AJ29" s="15">
        <f t="shared" si="16"/>
        <v>2250</v>
      </c>
      <c r="AK29" s="15">
        <f t="shared" si="16"/>
        <v>2250</v>
      </c>
      <c r="AL29" s="15">
        <f t="shared" si="16"/>
        <v>2250</v>
      </c>
      <c r="AM29" s="15">
        <f t="shared" si="16"/>
        <v>2250</v>
      </c>
      <c r="AN29" s="15">
        <f t="shared" si="16"/>
        <v>2250</v>
      </c>
      <c r="AO29" s="15">
        <f t="shared" si="16"/>
        <v>2250</v>
      </c>
      <c r="AP29" s="15">
        <f t="shared" ref="AP29:BQ29" si="17">SUM(AP9:AP28)</f>
        <v>2250</v>
      </c>
      <c r="AQ29" s="15">
        <f t="shared" si="17"/>
        <v>2250</v>
      </c>
      <c r="AR29" s="15">
        <f t="shared" si="17"/>
        <v>2250</v>
      </c>
      <c r="AS29" s="15">
        <f t="shared" si="17"/>
        <v>2250</v>
      </c>
      <c r="AT29" s="15">
        <f t="shared" si="17"/>
        <v>2250</v>
      </c>
      <c r="AU29" s="15">
        <f t="shared" si="17"/>
        <v>2250</v>
      </c>
      <c r="AV29" s="15">
        <f t="shared" si="17"/>
        <v>2250</v>
      </c>
      <c r="AW29" s="15">
        <f t="shared" si="17"/>
        <v>2250</v>
      </c>
      <c r="AX29" s="15">
        <f t="shared" si="17"/>
        <v>2250</v>
      </c>
      <c r="AY29" s="15">
        <f t="shared" si="17"/>
        <v>2250</v>
      </c>
      <c r="AZ29" s="15">
        <f t="shared" si="17"/>
        <v>2250</v>
      </c>
      <c r="BA29" s="15">
        <f t="shared" si="17"/>
        <v>2250</v>
      </c>
      <c r="BB29" s="15">
        <f t="shared" si="17"/>
        <v>2250</v>
      </c>
      <c r="BC29" s="15">
        <f t="shared" si="17"/>
        <v>2250</v>
      </c>
      <c r="BD29" s="15">
        <f t="shared" si="17"/>
        <v>2250</v>
      </c>
      <c r="BE29" s="15">
        <f t="shared" si="17"/>
        <v>2250</v>
      </c>
      <c r="BF29" s="15">
        <f t="shared" si="17"/>
        <v>2250</v>
      </c>
      <c r="BG29" s="15">
        <f t="shared" si="17"/>
        <v>2250</v>
      </c>
      <c r="BH29" s="15">
        <f t="shared" si="17"/>
        <v>2250</v>
      </c>
      <c r="BI29" s="15">
        <f t="shared" si="17"/>
        <v>2250</v>
      </c>
      <c r="BJ29" s="15">
        <f t="shared" si="17"/>
        <v>2250</v>
      </c>
      <c r="BK29" s="15">
        <f t="shared" si="17"/>
        <v>2250</v>
      </c>
      <c r="BL29" s="15">
        <f t="shared" si="17"/>
        <v>2250</v>
      </c>
      <c r="BM29" s="15">
        <f t="shared" si="17"/>
        <v>2250</v>
      </c>
      <c r="BN29" s="15">
        <f t="shared" si="17"/>
        <v>2250</v>
      </c>
      <c r="BO29" s="15">
        <f t="shared" si="17"/>
        <v>2250</v>
      </c>
      <c r="BP29" s="15">
        <f t="shared" si="17"/>
        <v>2250</v>
      </c>
      <c r="BQ29" s="15">
        <f t="shared" si="17"/>
        <v>2250</v>
      </c>
      <c r="BR29" s="133"/>
    </row>
    <row r="30" spans="2:70" ht="15.75" thickBot="1">
      <c r="B30" s="91"/>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3"/>
    </row>
    <row r="31" spans="2:70">
      <c r="C31" s="16"/>
    </row>
  </sheetData>
  <sheetProtection sheet="1" objects="1" scenarios="1"/>
  <mergeCells count="7">
    <mergeCell ref="C5:R5"/>
    <mergeCell ref="BF7:BQ7"/>
    <mergeCell ref="J7:U7"/>
    <mergeCell ref="V7:AG7"/>
    <mergeCell ref="AH7:AS7"/>
    <mergeCell ref="AT7:BE7"/>
    <mergeCell ref="D7:H7"/>
  </mergeCells>
  <pageMargins left="0.7" right="0.7" top="0.75" bottom="0.75" header="0.3" footer="0.3"/>
  <pageSetup paperSize="9" orientation="portrait" verticalDpi="300" r:id="rId1"/>
</worksheet>
</file>

<file path=xl/worksheets/sheet8.xml><?xml version="1.0" encoding="utf-8"?>
<worksheet xmlns="http://schemas.openxmlformats.org/spreadsheetml/2006/main" xmlns:r="http://schemas.openxmlformats.org/officeDocument/2006/relationships">
  <sheetPr codeName="Feuil4">
    <tabColor rgb="FF92D050"/>
  </sheetPr>
  <dimension ref="A1:AT30"/>
  <sheetViews>
    <sheetView showGridLines="0" showRowColHeaders="0" zoomScale="85" zoomScaleNormal="85" workbookViewId="0">
      <pane xSplit="3" topLeftCell="D1" activePane="topRight" state="frozen"/>
      <selection activeCell="F37" sqref="F37"/>
      <selection pane="topRight" activeCell="C3" sqref="C3"/>
    </sheetView>
  </sheetViews>
  <sheetFormatPr baseColWidth="10" defaultRowHeight="15"/>
  <cols>
    <col min="1" max="1" width="3.140625" style="54" customWidth="1"/>
    <col min="2" max="2" width="3.7109375" customWidth="1"/>
    <col min="3" max="3" width="35.7109375" style="56" customWidth="1"/>
    <col min="4" max="38" width="10" customWidth="1"/>
    <col min="39" max="39" width="3.7109375" customWidth="1"/>
    <col min="40" max="40" width="30.85546875" customWidth="1"/>
    <col min="41" max="44" width="5.85546875" hidden="1" customWidth="1"/>
    <col min="45" max="45" width="4.140625" hidden="1" customWidth="1"/>
    <col min="46" max="46" width="4" customWidth="1"/>
  </cols>
  <sheetData>
    <row r="1" spans="2:46" s="54" customFormat="1" ht="15.75" thickBot="1">
      <c r="C1" s="56"/>
    </row>
    <row r="2" spans="2:46">
      <c r="B2" s="87"/>
      <c r="C2" s="136"/>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9"/>
    </row>
    <row r="3" spans="2:46" s="42" customFormat="1">
      <c r="B3" s="135"/>
      <c r="C3" s="61" t="s">
        <v>136</v>
      </c>
      <c r="D3" s="140"/>
      <c r="E3" s="140"/>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93"/>
      <c r="AO3" s="141"/>
      <c r="AP3" s="141"/>
      <c r="AQ3" s="141"/>
      <c r="AR3" s="141"/>
      <c r="AS3" s="141"/>
      <c r="AT3" s="142"/>
    </row>
    <row r="4" spans="2:46" s="42" customFormat="1">
      <c r="B4" s="135"/>
      <c r="C4" s="137"/>
      <c r="D4" s="140"/>
      <c r="E4" s="140"/>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3"/>
      <c r="AO4" s="141"/>
      <c r="AP4" s="141"/>
      <c r="AQ4" s="141"/>
      <c r="AR4" s="141"/>
      <c r="AS4" s="141"/>
      <c r="AT4" s="142"/>
    </row>
    <row r="5" spans="2:46" s="42" customFormat="1">
      <c r="B5" s="135"/>
      <c r="C5" s="305" t="s">
        <v>147</v>
      </c>
      <c r="D5" s="306"/>
      <c r="E5" s="306"/>
      <c r="F5" s="306"/>
      <c r="G5" s="306"/>
      <c r="H5" s="306"/>
      <c r="I5" s="306"/>
      <c r="J5" s="306"/>
      <c r="K5" s="306"/>
      <c r="L5" s="306"/>
      <c r="M5" s="306"/>
      <c r="N5" s="306"/>
      <c r="O5" s="306"/>
      <c r="P5" s="30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2"/>
    </row>
    <row r="6" spans="2:46">
      <c r="B6" s="90"/>
      <c r="C6" s="138"/>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6"/>
    </row>
    <row r="7" spans="2:46" ht="15" customHeight="1">
      <c r="B7" s="90"/>
      <c r="C7" s="139"/>
      <c r="D7" s="330" t="s">
        <v>16</v>
      </c>
      <c r="E7" s="330"/>
      <c r="F7" s="330"/>
      <c r="G7" s="330"/>
      <c r="H7" s="330"/>
      <c r="I7" s="330"/>
      <c r="J7" s="330"/>
      <c r="K7" s="330"/>
      <c r="L7" s="330"/>
      <c r="M7" s="330"/>
      <c r="N7" s="330"/>
      <c r="O7" s="330"/>
      <c r="P7" s="330"/>
      <c r="Q7" s="330" t="s">
        <v>17</v>
      </c>
      <c r="R7" s="330"/>
      <c r="S7" s="330"/>
      <c r="T7" s="330"/>
      <c r="U7" s="330"/>
      <c r="V7" s="330"/>
      <c r="W7" s="330"/>
      <c r="X7" s="330"/>
      <c r="Y7" s="330"/>
      <c r="Z7" s="330"/>
      <c r="AA7" s="330"/>
      <c r="AB7" s="330"/>
      <c r="AC7" s="330"/>
      <c r="AD7" s="333" t="s">
        <v>18</v>
      </c>
      <c r="AE7" s="331"/>
      <c r="AF7" s="332"/>
      <c r="AG7" s="330" t="s">
        <v>25</v>
      </c>
      <c r="AH7" s="330"/>
      <c r="AI7" s="330"/>
      <c r="AJ7" s="330" t="s">
        <v>26</v>
      </c>
      <c r="AK7" s="330"/>
      <c r="AL7" s="330"/>
      <c r="AM7" s="94"/>
      <c r="AN7" s="348" t="s">
        <v>215</v>
      </c>
      <c r="AO7" s="192" t="s">
        <v>16</v>
      </c>
      <c r="AP7" s="74" t="s">
        <v>17</v>
      </c>
      <c r="AQ7" s="74" t="s">
        <v>18</v>
      </c>
      <c r="AR7" s="74" t="s">
        <v>25</v>
      </c>
      <c r="AS7" s="74" t="s">
        <v>26</v>
      </c>
      <c r="AT7" s="96"/>
    </row>
    <row r="8" spans="2:46" ht="15" customHeight="1">
      <c r="B8" s="90"/>
      <c r="C8" s="59" t="s">
        <v>27</v>
      </c>
      <c r="D8" s="17">
        <f>CONFIG!$D$7</f>
        <v>41640</v>
      </c>
      <c r="E8" s="17">
        <f>DATE(YEAR(D8),MONTH(D8)+1,DAY(D8))</f>
        <v>41671</v>
      </c>
      <c r="F8" s="17">
        <f t="shared" ref="F8:O8" si="0">DATE(YEAR(E8),MONTH(E8)+1,DAY(E8))</f>
        <v>41699</v>
      </c>
      <c r="G8" s="17">
        <f t="shared" si="0"/>
        <v>41730</v>
      </c>
      <c r="H8" s="17">
        <f t="shared" si="0"/>
        <v>41760</v>
      </c>
      <c r="I8" s="17">
        <f t="shared" si="0"/>
        <v>41791</v>
      </c>
      <c r="J8" s="17">
        <f t="shared" si="0"/>
        <v>41821</v>
      </c>
      <c r="K8" s="17">
        <f t="shared" si="0"/>
        <v>41852</v>
      </c>
      <c r="L8" s="17">
        <f t="shared" si="0"/>
        <v>41883</v>
      </c>
      <c r="M8" s="17">
        <f t="shared" si="0"/>
        <v>41913</v>
      </c>
      <c r="N8" s="17">
        <f t="shared" si="0"/>
        <v>41944</v>
      </c>
      <c r="O8" s="17">
        <f t="shared" si="0"/>
        <v>41974</v>
      </c>
      <c r="P8" s="18" t="s">
        <v>19</v>
      </c>
      <c r="Q8" s="17">
        <f>DATE(YEAR(O8),MONTH(O8)+1,DAY(O8))</f>
        <v>42005</v>
      </c>
      <c r="R8" s="17">
        <f t="shared" ref="R8:AB8" si="1">DATE(YEAR(Q8),MONTH(Q8)+1,DAY(Q8))</f>
        <v>42036</v>
      </c>
      <c r="S8" s="17">
        <f t="shared" si="1"/>
        <v>42064</v>
      </c>
      <c r="T8" s="17">
        <f t="shared" si="1"/>
        <v>42095</v>
      </c>
      <c r="U8" s="17">
        <f t="shared" si="1"/>
        <v>42125</v>
      </c>
      <c r="V8" s="17">
        <f t="shared" si="1"/>
        <v>42156</v>
      </c>
      <c r="W8" s="17">
        <f t="shared" si="1"/>
        <v>42186</v>
      </c>
      <c r="X8" s="17">
        <f t="shared" si="1"/>
        <v>42217</v>
      </c>
      <c r="Y8" s="17">
        <f t="shared" si="1"/>
        <v>42248</v>
      </c>
      <c r="Z8" s="17">
        <f t="shared" si="1"/>
        <v>42278</v>
      </c>
      <c r="AA8" s="17">
        <f t="shared" si="1"/>
        <v>42309</v>
      </c>
      <c r="AB8" s="17">
        <f t="shared" si="1"/>
        <v>42339</v>
      </c>
      <c r="AC8" s="18" t="s">
        <v>19</v>
      </c>
      <c r="AD8" s="23" t="s">
        <v>21</v>
      </c>
      <c r="AE8" s="23" t="s">
        <v>22</v>
      </c>
      <c r="AF8" s="18" t="s">
        <v>19</v>
      </c>
      <c r="AG8" s="23" t="s">
        <v>21</v>
      </c>
      <c r="AH8" s="23" t="s">
        <v>22</v>
      </c>
      <c r="AI8" s="18" t="s">
        <v>19</v>
      </c>
      <c r="AJ8" s="23" t="s">
        <v>21</v>
      </c>
      <c r="AK8" s="23" t="s">
        <v>22</v>
      </c>
      <c r="AL8" s="18" t="s">
        <v>19</v>
      </c>
      <c r="AM8" s="94"/>
      <c r="AN8" s="349"/>
      <c r="AO8" s="94"/>
      <c r="AP8" s="94"/>
      <c r="AQ8" s="94"/>
      <c r="AR8" s="94"/>
      <c r="AS8" s="94"/>
      <c r="AT8" s="96"/>
    </row>
    <row r="9" spans="2:46" ht="15" customHeight="1">
      <c r="B9" s="90"/>
      <c r="C9" s="205"/>
      <c r="D9" s="206"/>
      <c r="E9" s="206"/>
      <c r="F9" s="206"/>
      <c r="G9" s="206"/>
      <c r="H9" s="206"/>
      <c r="I9" s="206"/>
      <c r="J9" s="206"/>
      <c r="K9" s="206"/>
      <c r="L9" s="206"/>
      <c r="M9" s="206"/>
      <c r="N9" s="206"/>
      <c r="O9" s="206"/>
      <c r="P9" s="235">
        <f>SUM(D9:O9)</f>
        <v>0</v>
      </c>
      <c r="Q9" s="206"/>
      <c r="R9" s="206"/>
      <c r="S9" s="206"/>
      <c r="T9" s="206"/>
      <c r="U9" s="206"/>
      <c r="V9" s="206"/>
      <c r="W9" s="206"/>
      <c r="X9" s="206"/>
      <c r="Y9" s="206"/>
      <c r="Z9" s="206"/>
      <c r="AA9" s="206"/>
      <c r="AB9" s="206"/>
      <c r="AC9" s="235">
        <f>SUM(Q9:AB9)</f>
        <v>0</v>
      </c>
      <c r="AD9" s="206"/>
      <c r="AE9" s="206"/>
      <c r="AF9" s="235">
        <f t="shared" ref="AF9:AF27" si="2">SUM(AD9:AE9)</f>
        <v>0</v>
      </c>
      <c r="AG9" s="206"/>
      <c r="AH9" s="206"/>
      <c r="AI9" s="235">
        <f t="shared" ref="AI9:AI27" si="3">SUM(AG9:AH9)</f>
        <v>0</v>
      </c>
      <c r="AJ9" s="206"/>
      <c r="AK9" s="206"/>
      <c r="AL9" s="235">
        <f t="shared" ref="AL9:AL27" si="4">SUM(AJ9:AK9)</f>
        <v>0</v>
      </c>
      <c r="AM9" s="94"/>
      <c r="AN9" s="239">
        <v>3</v>
      </c>
      <c r="AO9" s="207">
        <f>IF($AN9=0,0,P9/$AN9)</f>
        <v>0</v>
      </c>
      <c r="AP9" s="22">
        <f>IF($AN9=0,0,AC9/$AN9+IF($AN9&gt;=2,P9/$AN9,0))</f>
        <v>0</v>
      </c>
      <c r="AQ9" s="22">
        <f>IF($AN9=0,0,AF9/$AN9+IF($AN9&gt;=2,AC9/$AN9,0)+IF($AN9&gt;=3,P9/$AN9,0))</f>
        <v>0</v>
      </c>
      <c r="AR9" s="22">
        <f>IF($AN9=0,0,AI9/$AN9+IF($AN9&gt;=2,AF9/$AN9,0)+IF($AN9&gt;=3,AC9/$AN9,0)+IF($AN9&gt;=4,P9/$AN9,0))</f>
        <v>0</v>
      </c>
      <c r="AS9" s="22">
        <f>IF($AN9=0,0,AL9/$AN9+IF($AN9&gt;=2,AI9/$AN9,0)+IF($AN9&gt;=3,AF9/$AN9,0)+IF($AN9&gt;=4,AC9/$AN9,0)+IF($AN9&gt;=5,P9/$AN9,0))</f>
        <v>0</v>
      </c>
      <c r="AT9" s="96"/>
    </row>
    <row r="10" spans="2:46" ht="15" customHeight="1">
      <c r="B10" s="90"/>
      <c r="C10" s="205"/>
      <c r="D10" s="206"/>
      <c r="E10" s="206"/>
      <c r="F10" s="206"/>
      <c r="G10" s="206"/>
      <c r="H10" s="206"/>
      <c r="I10" s="206"/>
      <c r="J10" s="206"/>
      <c r="K10" s="206"/>
      <c r="L10" s="206"/>
      <c r="M10" s="206"/>
      <c r="N10" s="206"/>
      <c r="O10" s="206"/>
      <c r="P10" s="235">
        <f t="shared" ref="P10:P27" si="5">SUM(D10:O10)</f>
        <v>0</v>
      </c>
      <c r="Q10" s="206"/>
      <c r="R10" s="206"/>
      <c r="S10" s="206"/>
      <c r="T10" s="206"/>
      <c r="U10" s="206"/>
      <c r="V10" s="206"/>
      <c r="W10" s="206"/>
      <c r="X10" s="206"/>
      <c r="Y10" s="206"/>
      <c r="Z10" s="206"/>
      <c r="AA10" s="206"/>
      <c r="AB10" s="206"/>
      <c r="AC10" s="235">
        <f t="shared" ref="AC10:AC27" si="6">SUM(Q10:AB10)</f>
        <v>0</v>
      </c>
      <c r="AD10" s="206"/>
      <c r="AE10" s="206"/>
      <c r="AF10" s="235">
        <f t="shared" si="2"/>
        <v>0</v>
      </c>
      <c r="AG10" s="206"/>
      <c r="AH10" s="206"/>
      <c r="AI10" s="235">
        <f t="shared" si="3"/>
        <v>0</v>
      </c>
      <c r="AJ10" s="206"/>
      <c r="AK10" s="206"/>
      <c r="AL10" s="235">
        <f t="shared" si="4"/>
        <v>0</v>
      </c>
      <c r="AM10" s="94"/>
      <c r="AN10" s="239">
        <v>3</v>
      </c>
      <c r="AO10" s="207">
        <f t="shared" ref="AO10:AO27" si="7">IF($AN10=0,0,P10/$AN10)</f>
        <v>0</v>
      </c>
      <c r="AP10" s="22">
        <f t="shared" ref="AP10:AP27" si="8">IF($AN10=0,0,AC10/$AN10+IF($AN10&gt;=2,P10/$AN10,0))</f>
        <v>0</v>
      </c>
      <c r="AQ10" s="22">
        <f t="shared" ref="AQ10:AQ27" si="9">IF($AN10=0,0,AF10/$AN10+IF($AN10&gt;=2,AC10/$AN10,0)+IF($AN10&gt;=3,P10/$AN10,0))</f>
        <v>0</v>
      </c>
      <c r="AR10" s="22">
        <f t="shared" ref="AR10:AR27" si="10">IF($AN10=0,0,AI10/$AN10+IF($AN10&gt;=2,AF10/$AN10,0)+IF($AN10&gt;=3,AC10/$AN10,0)+IF($AN10&gt;=4,P10/$AN10,0))</f>
        <v>0</v>
      </c>
      <c r="AS10" s="22">
        <f t="shared" ref="AS10:AS27" si="11">IF($AN10=0,0,AL10/$AN10+IF($AN10&gt;=2,AI10/$AN10,0)+IF($AN10&gt;=3,AF10/$AN10,0)+IF($AN10&gt;=4,AC10/$AN10,0)+IF($AN10&gt;=5,P10/$AN10,0))</f>
        <v>0</v>
      </c>
      <c r="AT10" s="96"/>
    </row>
    <row r="11" spans="2:46" ht="15" customHeight="1">
      <c r="B11" s="90"/>
      <c r="C11" s="205"/>
      <c r="D11" s="206"/>
      <c r="E11" s="206"/>
      <c r="F11" s="206"/>
      <c r="G11" s="206"/>
      <c r="H11" s="206"/>
      <c r="I11" s="206"/>
      <c r="J11" s="206"/>
      <c r="K11" s="206"/>
      <c r="L11" s="206"/>
      <c r="M11" s="206"/>
      <c r="N11" s="206"/>
      <c r="O11" s="206"/>
      <c r="P11" s="235">
        <f t="shared" si="5"/>
        <v>0</v>
      </c>
      <c r="Q11" s="206"/>
      <c r="R11" s="206"/>
      <c r="S11" s="206"/>
      <c r="T11" s="206"/>
      <c r="U11" s="206"/>
      <c r="V11" s="206"/>
      <c r="W11" s="206"/>
      <c r="X11" s="206"/>
      <c r="Y11" s="206"/>
      <c r="Z11" s="206"/>
      <c r="AA11" s="206"/>
      <c r="AB11" s="206"/>
      <c r="AC11" s="235">
        <f t="shared" si="6"/>
        <v>0</v>
      </c>
      <c r="AD11" s="206"/>
      <c r="AE11" s="206"/>
      <c r="AF11" s="235">
        <f t="shared" si="2"/>
        <v>0</v>
      </c>
      <c r="AG11" s="206"/>
      <c r="AH11" s="206"/>
      <c r="AI11" s="235">
        <f t="shared" si="3"/>
        <v>0</v>
      </c>
      <c r="AJ11" s="206"/>
      <c r="AK11" s="206"/>
      <c r="AL11" s="235">
        <f t="shared" si="4"/>
        <v>0</v>
      </c>
      <c r="AM11" s="94"/>
      <c r="AN11" s="239">
        <v>3</v>
      </c>
      <c r="AO11" s="207">
        <f t="shared" si="7"/>
        <v>0</v>
      </c>
      <c r="AP11" s="22">
        <f t="shared" si="8"/>
        <v>0</v>
      </c>
      <c r="AQ11" s="22">
        <f t="shared" si="9"/>
        <v>0</v>
      </c>
      <c r="AR11" s="22">
        <f t="shared" si="10"/>
        <v>0</v>
      </c>
      <c r="AS11" s="22">
        <f t="shared" si="11"/>
        <v>0</v>
      </c>
      <c r="AT11" s="96"/>
    </row>
    <row r="12" spans="2:46" ht="15" customHeight="1">
      <c r="B12" s="90"/>
      <c r="C12" s="205"/>
      <c r="D12" s="206"/>
      <c r="E12" s="206"/>
      <c r="F12" s="206"/>
      <c r="G12" s="206"/>
      <c r="H12" s="206"/>
      <c r="I12" s="206"/>
      <c r="J12" s="206"/>
      <c r="K12" s="206"/>
      <c r="L12" s="206"/>
      <c r="M12" s="206"/>
      <c r="N12" s="206"/>
      <c r="O12" s="206"/>
      <c r="P12" s="235">
        <f t="shared" si="5"/>
        <v>0</v>
      </c>
      <c r="Q12" s="206"/>
      <c r="R12" s="206"/>
      <c r="S12" s="206"/>
      <c r="T12" s="206"/>
      <c r="U12" s="206"/>
      <c r="V12" s="206"/>
      <c r="W12" s="206"/>
      <c r="X12" s="206"/>
      <c r="Y12" s="206"/>
      <c r="Z12" s="206"/>
      <c r="AA12" s="206"/>
      <c r="AB12" s="206"/>
      <c r="AC12" s="235">
        <f t="shared" si="6"/>
        <v>0</v>
      </c>
      <c r="AD12" s="206"/>
      <c r="AE12" s="206"/>
      <c r="AF12" s="235">
        <f t="shared" si="2"/>
        <v>0</v>
      </c>
      <c r="AG12" s="206"/>
      <c r="AH12" s="206"/>
      <c r="AI12" s="235">
        <f t="shared" si="3"/>
        <v>0</v>
      </c>
      <c r="AJ12" s="206"/>
      <c r="AK12" s="206"/>
      <c r="AL12" s="235">
        <f t="shared" si="4"/>
        <v>0</v>
      </c>
      <c r="AM12" s="94"/>
      <c r="AN12" s="239">
        <v>3</v>
      </c>
      <c r="AO12" s="207">
        <f t="shared" si="7"/>
        <v>0</v>
      </c>
      <c r="AP12" s="22">
        <f t="shared" si="8"/>
        <v>0</v>
      </c>
      <c r="AQ12" s="22">
        <f t="shared" si="9"/>
        <v>0</v>
      </c>
      <c r="AR12" s="22">
        <f t="shared" si="10"/>
        <v>0</v>
      </c>
      <c r="AS12" s="22">
        <f t="shared" si="11"/>
        <v>0</v>
      </c>
      <c r="AT12" s="96"/>
    </row>
    <row r="13" spans="2:46" ht="15" customHeight="1">
      <c r="B13" s="90"/>
      <c r="C13" s="205"/>
      <c r="D13" s="206"/>
      <c r="E13" s="206"/>
      <c r="F13" s="206"/>
      <c r="G13" s="206"/>
      <c r="H13" s="206"/>
      <c r="I13" s="206"/>
      <c r="J13" s="206"/>
      <c r="K13" s="206"/>
      <c r="L13" s="206"/>
      <c r="M13" s="206"/>
      <c r="N13" s="206"/>
      <c r="O13" s="206"/>
      <c r="P13" s="235">
        <f t="shared" si="5"/>
        <v>0</v>
      </c>
      <c r="Q13" s="206"/>
      <c r="R13" s="206"/>
      <c r="S13" s="206"/>
      <c r="T13" s="206"/>
      <c r="U13" s="206"/>
      <c r="V13" s="206"/>
      <c r="W13" s="206"/>
      <c r="X13" s="206"/>
      <c r="Y13" s="206"/>
      <c r="Z13" s="206"/>
      <c r="AA13" s="206"/>
      <c r="AB13" s="206"/>
      <c r="AC13" s="235">
        <f t="shared" si="6"/>
        <v>0</v>
      </c>
      <c r="AD13" s="206"/>
      <c r="AE13" s="206"/>
      <c r="AF13" s="235">
        <f t="shared" si="2"/>
        <v>0</v>
      </c>
      <c r="AG13" s="206"/>
      <c r="AH13" s="206"/>
      <c r="AI13" s="235">
        <f t="shared" si="3"/>
        <v>0</v>
      </c>
      <c r="AJ13" s="206"/>
      <c r="AK13" s="206"/>
      <c r="AL13" s="235">
        <f t="shared" si="4"/>
        <v>0</v>
      </c>
      <c r="AM13" s="94"/>
      <c r="AN13" s="239">
        <v>3</v>
      </c>
      <c r="AO13" s="207">
        <f t="shared" si="7"/>
        <v>0</v>
      </c>
      <c r="AP13" s="22">
        <f t="shared" si="8"/>
        <v>0</v>
      </c>
      <c r="AQ13" s="22">
        <f t="shared" si="9"/>
        <v>0</v>
      </c>
      <c r="AR13" s="22">
        <f t="shared" si="10"/>
        <v>0</v>
      </c>
      <c r="AS13" s="22">
        <f t="shared" si="11"/>
        <v>0</v>
      </c>
      <c r="AT13" s="96"/>
    </row>
    <row r="14" spans="2:46" ht="15" customHeight="1">
      <c r="B14" s="90"/>
      <c r="C14" s="205"/>
      <c r="D14" s="206"/>
      <c r="E14" s="206"/>
      <c r="F14" s="206"/>
      <c r="G14" s="206"/>
      <c r="H14" s="206"/>
      <c r="I14" s="206"/>
      <c r="J14" s="206"/>
      <c r="K14" s="206"/>
      <c r="L14" s="206"/>
      <c r="M14" s="206"/>
      <c r="N14" s="206"/>
      <c r="O14" s="206"/>
      <c r="P14" s="235">
        <f t="shared" si="5"/>
        <v>0</v>
      </c>
      <c r="Q14" s="206"/>
      <c r="R14" s="206"/>
      <c r="S14" s="206"/>
      <c r="T14" s="206"/>
      <c r="U14" s="206"/>
      <c r="V14" s="206"/>
      <c r="W14" s="206"/>
      <c r="X14" s="206"/>
      <c r="Y14" s="206"/>
      <c r="Z14" s="206"/>
      <c r="AA14" s="206"/>
      <c r="AB14" s="206"/>
      <c r="AC14" s="235">
        <f t="shared" si="6"/>
        <v>0</v>
      </c>
      <c r="AD14" s="206"/>
      <c r="AE14" s="206"/>
      <c r="AF14" s="235">
        <f t="shared" si="2"/>
        <v>0</v>
      </c>
      <c r="AG14" s="206"/>
      <c r="AH14" s="206"/>
      <c r="AI14" s="235">
        <f t="shared" si="3"/>
        <v>0</v>
      </c>
      <c r="AJ14" s="206"/>
      <c r="AK14" s="206"/>
      <c r="AL14" s="235">
        <f t="shared" si="4"/>
        <v>0</v>
      </c>
      <c r="AM14" s="94"/>
      <c r="AN14" s="239">
        <v>3</v>
      </c>
      <c r="AO14" s="207">
        <f t="shared" si="7"/>
        <v>0</v>
      </c>
      <c r="AP14" s="22">
        <f t="shared" si="8"/>
        <v>0</v>
      </c>
      <c r="AQ14" s="22">
        <f t="shared" si="9"/>
        <v>0</v>
      </c>
      <c r="AR14" s="22">
        <f t="shared" si="10"/>
        <v>0</v>
      </c>
      <c r="AS14" s="22">
        <f t="shared" si="11"/>
        <v>0</v>
      </c>
      <c r="AT14" s="96"/>
    </row>
    <row r="15" spans="2:46" ht="15" customHeight="1">
      <c r="B15" s="90"/>
      <c r="C15" s="205"/>
      <c r="D15" s="206"/>
      <c r="E15" s="206"/>
      <c r="F15" s="206"/>
      <c r="G15" s="206"/>
      <c r="H15" s="206"/>
      <c r="I15" s="206"/>
      <c r="J15" s="206"/>
      <c r="K15" s="206"/>
      <c r="L15" s="206"/>
      <c r="M15" s="206"/>
      <c r="N15" s="206"/>
      <c r="O15" s="206"/>
      <c r="P15" s="235">
        <f t="shared" si="5"/>
        <v>0</v>
      </c>
      <c r="Q15" s="206"/>
      <c r="R15" s="206"/>
      <c r="S15" s="206"/>
      <c r="T15" s="206"/>
      <c r="U15" s="206"/>
      <c r="V15" s="206"/>
      <c r="W15" s="206"/>
      <c r="X15" s="206"/>
      <c r="Y15" s="206"/>
      <c r="Z15" s="206"/>
      <c r="AA15" s="206"/>
      <c r="AB15" s="206"/>
      <c r="AC15" s="235">
        <f t="shared" si="6"/>
        <v>0</v>
      </c>
      <c r="AD15" s="206"/>
      <c r="AE15" s="206"/>
      <c r="AF15" s="235">
        <f t="shared" si="2"/>
        <v>0</v>
      </c>
      <c r="AG15" s="206"/>
      <c r="AH15" s="206"/>
      <c r="AI15" s="235">
        <f t="shared" si="3"/>
        <v>0</v>
      </c>
      <c r="AJ15" s="206"/>
      <c r="AK15" s="206"/>
      <c r="AL15" s="235">
        <f t="shared" si="4"/>
        <v>0</v>
      </c>
      <c r="AM15" s="94"/>
      <c r="AN15" s="239">
        <v>3</v>
      </c>
      <c r="AO15" s="207">
        <f t="shared" si="7"/>
        <v>0</v>
      </c>
      <c r="AP15" s="22">
        <f t="shared" si="8"/>
        <v>0</v>
      </c>
      <c r="AQ15" s="22">
        <f t="shared" si="9"/>
        <v>0</v>
      </c>
      <c r="AR15" s="22">
        <f t="shared" si="10"/>
        <v>0</v>
      </c>
      <c r="AS15" s="22">
        <f t="shared" si="11"/>
        <v>0</v>
      </c>
      <c r="AT15" s="96"/>
    </row>
    <row r="16" spans="2:46" ht="15" customHeight="1">
      <c r="B16" s="90"/>
      <c r="C16" s="205"/>
      <c r="D16" s="206"/>
      <c r="E16" s="206"/>
      <c r="F16" s="206"/>
      <c r="G16" s="206"/>
      <c r="H16" s="206"/>
      <c r="I16" s="206"/>
      <c r="J16" s="206"/>
      <c r="K16" s="206"/>
      <c r="L16" s="206"/>
      <c r="M16" s="206"/>
      <c r="N16" s="206"/>
      <c r="O16" s="206"/>
      <c r="P16" s="235">
        <f t="shared" si="5"/>
        <v>0</v>
      </c>
      <c r="Q16" s="206"/>
      <c r="R16" s="206"/>
      <c r="S16" s="206"/>
      <c r="T16" s="206"/>
      <c r="U16" s="206"/>
      <c r="V16" s="206"/>
      <c r="W16" s="206"/>
      <c r="X16" s="206"/>
      <c r="Y16" s="206"/>
      <c r="Z16" s="206"/>
      <c r="AA16" s="206"/>
      <c r="AB16" s="206"/>
      <c r="AC16" s="235">
        <f t="shared" si="6"/>
        <v>0</v>
      </c>
      <c r="AD16" s="206"/>
      <c r="AE16" s="206"/>
      <c r="AF16" s="235">
        <f t="shared" si="2"/>
        <v>0</v>
      </c>
      <c r="AG16" s="206"/>
      <c r="AH16" s="206"/>
      <c r="AI16" s="235">
        <f t="shared" si="3"/>
        <v>0</v>
      </c>
      <c r="AJ16" s="206"/>
      <c r="AK16" s="206"/>
      <c r="AL16" s="235">
        <f t="shared" si="4"/>
        <v>0</v>
      </c>
      <c r="AM16" s="94"/>
      <c r="AN16" s="239">
        <v>3</v>
      </c>
      <c r="AO16" s="207">
        <f t="shared" si="7"/>
        <v>0</v>
      </c>
      <c r="AP16" s="22">
        <f t="shared" si="8"/>
        <v>0</v>
      </c>
      <c r="AQ16" s="22">
        <f t="shared" si="9"/>
        <v>0</v>
      </c>
      <c r="AR16" s="22">
        <f t="shared" si="10"/>
        <v>0</v>
      </c>
      <c r="AS16" s="22">
        <f t="shared" si="11"/>
        <v>0</v>
      </c>
      <c r="AT16" s="96"/>
    </row>
    <row r="17" spans="2:46" ht="15" customHeight="1">
      <c r="B17" s="90"/>
      <c r="C17" s="205"/>
      <c r="D17" s="206"/>
      <c r="E17" s="206"/>
      <c r="F17" s="206"/>
      <c r="G17" s="206"/>
      <c r="H17" s="206"/>
      <c r="I17" s="206"/>
      <c r="J17" s="206"/>
      <c r="K17" s="206"/>
      <c r="L17" s="206"/>
      <c r="M17" s="206"/>
      <c r="N17" s="206"/>
      <c r="O17" s="206"/>
      <c r="P17" s="235">
        <f t="shared" si="5"/>
        <v>0</v>
      </c>
      <c r="Q17" s="206"/>
      <c r="R17" s="206"/>
      <c r="S17" s="206"/>
      <c r="T17" s="206"/>
      <c r="U17" s="206"/>
      <c r="V17" s="206"/>
      <c r="W17" s="206"/>
      <c r="X17" s="206"/>
      <c r="Y17" s="206"/>
      <c r="Z17" s="206"/>
      <c r="AA17" s="206"/>
      <c r="AB17" s="206"/>
      <c r="AC17" s="235">
        <f t="shared" si="6"/>
        <v>0</v>
      </c>
      <c r="AD17" s="206"/>
      <c r="AE17" s="206"/>
      <c r="AF17" s="235">
        <f t="shared" si="2"/>
        <v>0</v>
      </c>
      <c r="AG17" s="206"/>
      <c r="AH17" s="206"/>
      <c r="AI17" s="235">
        <f t="shared" si="3"/>
        <v>0</v>
      </c>
      <c r="AJ17" s="206"/>
      <c r="AK17" s="206"/>
      <c r="AL17" s="235">
        <f t="shared" si="4"/>
        <v>0</v>
      </c>
      <c r="AM17" s="94"/>
      <c r="AN17" s="239">
        <v>3</v>
      </c>
      <c r="AO17" s="207">
        <f t="shared" si="7"/>
        <v>0</v>
      </c>
      <c r="AP17" s="22">
        <f t="shared" si="8"/>
        <v>0</v>
      </c>
      <c r="AQ17" s="22">
        <f t="shared" si="9"/>
        <v>0</v>
      </c>
      <c r="AR17" s="22">
        <f t="shared" si="10"/>
        <v>0</v>
      </c>
      <c r="AS17" s="22">
        <f t="shared" si="11"/>
        <v>0</v>
      </c>
      <c r="AT17" s="96"/>
    </row>
    <row r="18" spans="2:46" ht="15" customHeight="1">
      <c r="B18" s="90"/>
      <c r="C18" s="205"/>
      <c r="D18" s="206"/>
      <c r="E18" s="206"/>
      <c r="F18" s="206"/>
      <c r="G18" s="206"/>
      <c r="H18" s="206"/>
      <c r="I18" s="206"/>
      <c r="J18" s="206"/>
      <c r="K18" s="206"/>
      <c r="L18" s="206"/>
      <c r="M18" s="206"/>
      <c r="N18" s="206"/>
      <c r="O18" s="206"/>
      <c r="P18" s="235">
        <f t="shared" si="5"/>
        <v>0</v>
      </c>
      <c r="Q18" s="206"/>
      <c r="R18" s="206"/>
      <c r="S18" s="206"/>
      <c r="T18" s="206"/>
      <c r="U18" s="206"/>
      <c r="V18" s="206"/>
      <c r="W18" s="206"/>
      <c r="X18" s="206"/>
      <c r="Y18" s="206"/>
      <c r="Z18" s="206"/>
      <c r="AA18" s="206"/>
      <c r="AB18" s="206"/>
      <c r="AC18" s="235">
        <f t="shared" si="6"/>
        <v>0</v>
      </c>
      <c r="AD18" s="206"/>
      <c r="AE18" s="206"/>
      <c r="AF18" s="235">
        <f t="shared" si="2"/>
        <v>0</v>
      </c>
      <c r="AG18" s="206"/>
      <c r="AH18" s="206"/>
      <c r="AI18" s="235">
        <f t="shared" si="3"/>
        <v>0</v>
      </c>
      <c r="AJ18" s="206"/>
      <c r="AK18" s="206"/>
      <c r="AL18" s="235">
        <f t="shared" si="4"/>
        <v>0</v>
      </c>
      <c r="AM18" s="94"/>
      <c r="AN18" s="239">
        <v>3</v>
      </c>
      <c r="AO18" s="207">
        <f t="shared" si="7"/>
        <v>0</v>
      </c>
      <c r="AP18" s="22">
        <f t="shared" si="8"/>
        <v>0</v>
      </c>
      <c r="AQ18" s="22">
        <f t="shared" si="9"/>
        <v>0</v>
      </c>
      <c r="AR18" s="22">
        <f t="shared" si="10"/>
        <v>0</v>
      </c>
      <c r="AS18" s="22">
        <f t="shared" si="11"/>
        <v>0</v>
      </c>
      <c r="AT18" s="96"/>
    </row>
    <row r="19" spans="2:46" ht="15" customHeight="1">
      <c r="B19" s="90"/>
      <c r="C19" s="205"/>
      <c r="D19" s="206"/>
      <c r="E19" s="206"/>
      <c r="F19" s="206"/>
      <c r="G19" s="206"/>
      <c r="H19" s="206"/>
      <c r="I19" s="206"/>
      <c r="J19" s="206"/>
      <c r="K19" s="206"/>
      <c r="L19" s="206"/>
      <c r="M19" s="206"/>
      <c r="N19" s="206"/>
      <c r="O19" s="206"/>
      <c r="P19" s="235">
        <f t="shared" si="5"/>
        <v>0</v>
      </c>
      <c r="Q19" s="206"/>
      <c r="R19" s="206"/>
      <c r="S19" s="206"/>
      <c r="T19" s="206"/>
      <c r="U19" s="206"/>
      <c r="V19" s="206"/>
      <c r="W19" s="206"/>
      <c r="X19" s="206"/>
      <c r="Y19" s="206"/>
      <c r="Z19" s="206"/>
      <c r="AA19" s="206"/>
      <c r="AB19" s="206"/>
      <c r="AC19" s="235">
        <f t="shared" si="6"/>
        <v>0</v>
      </c>
      <c r="AD19" s="206"/>
      <c r="AE19" s="206"/>
      <c r="AF19" s="235">
        <f t="shared" si="2"/>
        <v>0</v>
      </c>
      <c r="AG19" s="206"/>
      <c r="AH19" s="206"/>
      <c r="AI19" s="235">
        <f t="shared" si="3"/>
        <v>0</v>
      </c>
      <c r="AJ19" s="206"/>
      <c r="AK19" s="206"/>
      <c r="AL19" s="235">
        <f t="shared" si="4"/>
        <v>0</v>
      </c>
      <c r="AM19" s="94"/>
      <c r="AN19" s="239">
        <v>3</v>
      </c>
      <c r="AO19" s="207">
        <f t="shared" si="7"/>
        <v>0</v>
      </c>
      <c r="AP19" s="22">
        <f t="shared" si="8"/>
        <v>0</v>
      </c>
      <c r="AQ19" s="22">
        <f t="shared" si="9"/>
        <v>0</v>
      </c>
      <c r="AR19" s="22">
        <f t="shared" si="10"/>
        <v>0</v>
      </c>
      <c r="AS19" s="22">
        <f t="shared" si="11"/>
        <v>0</v>
      </c>
      <c r="AT19" s="96"/>
    </row>
    <row r="20" spans="2:46" ht="15" customHeight="1">
      <c r="B20" s="90"/>
      <c r="C20" s="205"/>
      <c r="D20" s="206"/>
      <c r="E20" s="206"/>
      <c r="F20" s="206"/>
      <c r="G20" s="206"/>
      <c r="H20" s="206"/>
      <c r="I20" s="206"/>
      <c r="J20" s="206"/>
      <c r="K20" s="206"/>
      <c r="L20" s="206"/>
      <c r="M20" s="206"/>
      <c r="N20" s="206"/>
      <c r="O20" s="206"/>
      <c r="P20" s="235">
        <f t="shared" si="5"/>
        <v>0</v>
      </c>
      <c r="Q20" s="206"/>
      <c r="R20" s="206"/>
      <c r="S20" s="206"/>
      <c r="T20" s="206"/>
      <c r="U20" s="206"/>
      <c r="V20" s="206"/>
      <c r="W20" s="206"/>
      <c r="X20" s="206"/>
      <c r="Y20" s="206"/>
      <c r="Z20" s="206"/>
      <c r="AA20" s="206"/>
      <c r="AB20" s="206"/>
      <c r="AC20" s="235">
        <f t="shared" si="6"/>
        <v>0</v>
      </c>
      <c r="AD20" s="206"/>
      <c r="AE20" s="206"/>
      <c r="AF20" s="235">
        <f t="shared" si="2"/>
        <v>0</v>
      </c>
      <c r="AG20" s="206"/>
      <c r="AH20" s="206"/>
      <c r="AI20" s="235">
        <f t="shared" si="3"/>
        <v>0</v>
      </c>
      <c r="AJ20" s="206"/>
      <c r="AK20" s="206"/>
      <c r="AL20" s="235">
        <f t="shared" si="4"/>
        <v>0</v>
      </c>
      <c r="AM20" s="94"/>
      <c r="AN20" s="239">
        <v>3</v>
      </c>
      <c r="AO20" s="207">
        <f t="shared" si="7"/>
        <v>0</v>
      </c>
      <c r="AP20" s="22">
        <f t="shared" si="8"/>
        <v>0</v>
      </c>
      <c r="AQ20" s="22">
        <f t="shared" si="9"/>
        <v>0</v>
      </c>
      <c r="AR20" s="22">
        <f t="shared" si="10"/>
        <v>0</v>
      </c>
      <c r="AS20" s="22">
        <f t="shared" si="11"/>
        <v>0</v>
      </c>
      <c r="AT20" s="96"/>
    </row>
    <row r="21" spans="2:46" ht="15" customHeight="1">
      <c r="B21" s="90"/>
      <c r="C21" s="205"/>
      <c r="D21" s="206"/>
      <c r="E21" s="206"/>
      <c r="F21" s="206"/>
      <c r="G21" s="206"/>
      <c r="H21" s="206"/>
      <c r="I21" s="206"/>
      <c r="J21" s="206"/>
      <c r="K21" s="206"/>
      <c r="L21" s="206"/>
      <c r="M21" s="206"/>
      <c r="N21" s="206"/>
      <c r="O21" s="206"/>
      <c r="P21" s="235">
        <f t="shared" si="5"/>
        <v>0</v>
      </c>
      <c r="Q21" s="206"/>
      <c r="R21" s="206"/>
      <c r="S21" s="206"/>
      <c r="T21" s="206"/>
      <c r="U21" s="206"/>
      <c r="V21" s="206"/>
      <c r="W21" s="206"/>
      <c r="X21" s="206"/>
      <c r="Y21" s="206"/>
      <c r="Z21" s="206"/>
      <c r="AA21" s="206"/>
      <c r="AB21" s="206"/>
      <c r="AC21" s="235">
        <f t="shared" si="6"/>
        <v>0</v>
      </c>
      <c r="AD21" s="206"/>
      <c r="AE21" s="206"/>
      <c r="AF21" s="235">
        <f t="shared" si="2"/>
        <v>0</v>
      </c>
      <c r="AG21" s="206"/>
      <c r="AH21" s="206"/>
      <c r="AI21" s="235">
        <f t="shared" si="3"/>
        <v>0</v>
      </c>
      <c r="AJ21" s="206"/>
      <c r="AK21" s="206"/>
      <c r="AL21" s="235">
        <f t="shared" si="4"/>
        <v>0</v>
      </c>
      <c r="AM21" s="94"/>
      <c r="AN21" s="239">
        <v>3</v>
      </c>
      <c r="AO21" s="207">
        <f t="shared" si="7"/>
        <v>0</v>
      </c>
      <c r="AP21" s="22">
        <f t="shared" si="8"/>
        <v>0</v>
      </c>
      <c r="AQ21" s="22">
        <f t="shared" si="9"/>
        <v>0</v>
      </c>
      <c r="AR21" s="22">
        <f t="shared" si="10"/>
        <v>0</v>
      </c>
      <c r="AS21" s="22">
        <f t="shared" si="11"/>
        <v>0</v>
      </c>
      <c r="AT21" s="96"/>
    </row>
    <row r="22" spans="2:46" ht="15" customHeight="1">
      <c r="B22" s="90"/>
      <c r="C22" s="205"/>
      <c r="D22" s="206"/>
      <c r="E22" s="206"/>
      <c r="F22" s="206"/>
      <c r="G22" s="206"/>
      <c r="H22" s="206"/>
      <c r="I22" s="206"/>
      <c r="J22" s="206"/>
      <c r="K22" s="206"/>
      <c r="L22" s="206"/>
      <c r="M22" s="206"/>
      <c r="N22" s="206"/>
      <c r="O22" s="206"/>
      <c r="P22" s="235">
        <f t="shared" si="5"/>
        <v>0</v>
      </c>
      <c r="Q22" s="206"/>
      <c r="R22" s="206"/>
      <c r="S22" s="206"/>
      <c r="T22" s="206"/>
      <c r="U22" s="206"/>
      <c r="V22" s="206"/>
      <c r="W22" s="206"/>
      <c r="X22" s="206"/>
      <c r="Y22" s="206"/>
      <c r="Z22" s="206"/>
      <c r="AA22" s="206"/>
      <c r="AB22" s="206"/>
      <c r="AC22" s="235">
        <f t="shared" si="6"/>
        <v>0</v>
      </c>
      <c r="AD22" s="206"/>
      <c r="AE22" s="206"/>
      <c r="AF22" s="235">
        <f t="shared" si="2"/>
        <v>0</v>
      </c>
      <c r="AG22" s="206"/>
      <c r="AH22" s="206"/>
      <c r="AI22" s="235">
        <f t="shared" si="3"/>
        <v>0</v>
      </c>
      <c r="AJ22" s="206"/>
      <c r="AK22" s="206"/>
      <c r="AL22" s="235">
        <f t="shared" si="4"/>
        <v>0</v>
      </c>
      <c r="AM22" s="94"/>
      <c r="AN22" s="239">
        <v>3</v>
      </c>
      <c r="AO22" s="207">
        <f t="shared" si="7"/>
        <v>0</v>
      </c>
      <c r="AP22" s="22">
        <f t="shared" si="8"/>
        <v>0</v>
      </c>
      <c r="AQ22" s="22">
        <f t="shared" si="9"/>
        <v>0</v>
      </c>
      <c r="AR22" s="22">
        <f t="shared" si="10"/>
        <v>0</v>
      </c>
      <c r="AS22" s="22">
        <f t="shared" si="11"/>
        <v>0</v>
      </c>
      <c r="AT22" s="96"/>
    </row>
    <row r="23" spans="2:46" ht="15" customHeight="1">
      <c r="B23" s="90"/>
      <c r="C23" s="205"/>
      <c r="D23" s="206"/>
      <c r="E23" s="206"/>
      <c r="F23" s="206"/>
      <c r="G23" s="206"/>
      <c r="H23" s="206"/>
      <c r="I23" s="206"/>
      <c r="J23" s="206"/>
      <c r="K23" s="206"/>
      <c r="L23" s="206"/>
      <c r="M23" s="206"/>
      <c r="N23" s="206"/>
      <c r="O23" s="206"/>
      <c r="P23" s="235">
        <f t="shared" si="5"/>
        <v>0</v>
      </c>
      <c r="Q23" s="206"/>
      <c r="R23" s="206"/>
      <c r="S23" s="206"/>
      <c r="T23" s="206"/>
      <c r="U23" s="206"/>
      <c r="V23" s="206"/>
      <c r="W23" s="206"/>
      <c r="X23" s="206"/>
      <c r="Y23" s="206"/>
      <c r="Z23" s="206"/>
      <c r="AA23" s="206"/>
      <c r="AB23" s="206"/>
      <c r="AC23" s="235">
        <f t="shared" si="6"/>
        <v>0</v>
      </c>
      <c r="AD23" s="206"/>
      <c r="AE23" s="206"/>
      <c r="AF23" s="235">
        <f t="shared" si="2"/>
        <v>0</v>
      </c>
      <c r="AG23" s="206"/>
      <c r="AH23" s="206"/>
      <c r="AI23" s="235">
        <f t="shared" si="3"/>
        <v>0</v>
      </c>
      <c r="AJ23" s="206"/>
      <c r="AK23" s="206"/>
      <c r="AL23" s="235">
        <f t="shared" si="4"/>
        <v>0</v>
      </c>
      <c r="AM23" s="94"/>
      <c r="AN23" s="239">
        <v>3</v>
      </c>
      <c r="AO23" s="207">
        <f t="shared" si="7"/>
        <v>0</v>
      </c>
      <c r="AP23" s="22">
        <f t="shared" si="8"/>
        <v>0</v>
      </c>
      <c r="AQ23" s="22">
        <f t="shared" si="9"/>
        <v>0</v>
      </c>
      <c r="AR23" s="22">
        <f t="shared" si="10"/>
        <v>0</v>
      </c>
      <c r="AS23" s="22">
        <f t="shared" si="11"/>
        <v>0</v>
      </c>
      <c r="AT23" s="96"/>
    </row>
    <row r="24" spans="2:46" ht="15" customHeight="1">
      <c r="B24" s="90"/>
      <c r="C24" s="205"/>
      <c r="D24" s="206"/>
      <c r="E24" s="206"/>
      <c r="F24" s="206"/>
      <c r="G24" s="206"/>
      <c r="H24" s="206"/>
      <c r="I24" s="206"/>
      <c r="J24" s="206"/>
      <c r="K24" s="206"/>
      <c r="L24" s="206"/>
      <c r="M24" s="206"/>
      <c r="N24" s="206"/>
      <c r="O24" s="206"/>
      <c r="P24" s="235">
        <f t="shared" si="5"/>
        <v>0</v>
      </c>
      <c r="Q24" s="206"/>
      <c r="R24" s="206"/>
      <c r="S24" s="206"/>
      <c r="T24" s="206"/>
      <c r="U24" s="206"/>
      <c r="V24" s="206"/>
      <c r="W24" s="206"/>
      <c r="X24" s="206"/>
      <c r="Y24" s="206"/>
      <c r="Z24" s="206"/>
      <c r="AA24" s="206"/>
      <c r="AB24" s="206"/>
      <c r="AC24" s="235">
        <f t="shared" si="6"/>
        <v>0</v>
      </c>
      <c r="AD24" s="206"/>
      <c r="AE24" s="206"/>
      <c r="AF24" s="235">
        <f t="shared" si="2"/>
        <v>0</v>
      </c>
      <c r="AG24" s="206"/>
      <c r="AH24" s="206"/>
      <c r="AI24" s="235">
        <f t="shared" si="3"/>
        <v>0</v>
      </c>
      <c r="AJ24" s="206"/>
      <c r="AK24" s="206"/>
      <c r="AL24" s="235">
        <f t="shared" si="4"/>
        <v>0</v>
      </c>
      <c r="AM24" s="94"/>
      <c r="AN24" s="239">
        <v>3</v>
      </c>
      <c r="AO24" s="207">
        <f t="shared" si="7"/>
        <v>0</v>
      </c>
      <c r="AP24" s="22">
        <f t="shared" si="8"/>
        <v>0</v>
      </c>
      <c r="AQ24" s="22">
        <f t="shared" si="9"/>
        <v>0</v>
      </c>
      <c r="AR24" s="22">
        <f t="shared" si="10"/>
        <v>0</v>
      </c>
      <c r="AS24" s="22">
        <f t="shared" si="11"/>
        <v>0</v>
      </c>
      <c r="AT24" s="96"/>
    </row>
    <row r="25" spans="2:46" ht="15" customHeight="1">
      <c r="B25" s="90"/>
      <c r="C25" s="205"/>
      <c r="D25" s="206"/>
      <c r="E25" s="206"/>
      <c r="F25" s="206"/>
      <c r="G25" s="206"/>
      <c r="H25" s="206"/>
      <c r="I25" s="206"/>
      <c r="J25" s="206"/>
      <c r="K25" s="206"/>
      <c r="L25" s="206"/>
      <c r="M25" s="206"/>
      <c r="N25" s="206"/>
      <c r="O25" s="206"/>
      <c r="P25" s="235">
        <f t="shared" si="5"/>
        <v>0</v>
      </c>
      <c r="Q25" s="206"/>
      <c r="R25" s="206"/>
      <c r="S25" s="206"/>
      <c r="T25" s="206"/>
      <c r="U25" s="206"/>
      <c r="V25" s="206"/>
      <c r="W25" s="206"/>
      <c r="X25" s="206"/>
      <c r="Y25" s="206"/>
      <c r="Z25" s="206"/>
      <c r="AA25" s="206"/>
      <c r="AB25" s="206"/>
      <c r="AC25" s="235">
        <f t="shared" si="6"/>
        <v>0</v>
      </c>
      <c r="AD25" s="206"/>
      <c r="AE25" s="206"/>
      <c r="AF25" s="235">
        <f t="shared" si="2"/>
        <v>0</v>
      </c>
      <c r="AG25" s="206"/>
      <c r="AH25" s="206"/>
      <c r="AI25" s="235">
        <f t="shared" si="3"/>
        <v>0</v>
      </c>
      <c r="AJ25" s="206"/>
      <c r="AK25" s="206"/>
      <c r="AL25" s="235">
        <f t="shared" si="4"/>
        <v>0</v>
      </c>
      <c r="AM25" s="94"/>
      <c r="AN25" s="239">
        <v>3</v>
      </c>
      <c r="AO25" s="207">
        <f t="shared" si="7"/>
        <v>0</v>
      </c>
      <c r="AP25" s="22">
        <f t="shared" si="8"/>
        <v>0</v>
      </c>
      <c r="AQ25" s="22">
        <f t="shared" si="9"/>
        <v>0</v>
      </c>
      <c r="AR25" s="22">
        <f t="shared" si="10"/>
        <v>0</v>
      </c>
      <c r="AS25" s="22">
        <f t="shared" si="11"/>
        <v>0</v>
      </c>
      <c r="AT25" s="96"/>
    </row>
    <row r="26" spans="2:46" ht="15" customHeight="1">
      <c r="B26" s="90"/>
      <c r="C26" s="205"/>
      <c r="D26" s="206"/>
      <c r="E26" s="206"/>
      <c r="F26" s="206"/>
      <c r="G26" s="206"/>
      <c r="H26" s="206"/>
      <c r="I26" s="206"/>
      <c r="J26" s="206"/>
      <c r="K26" s="206"/>
      <c r="L26" s="206"/>
      <c r="M26" s="206"/>
      <c r="N26" s="206"/>
      <c r="O26" s="206"/>
      <c r="P26" s="235">
        <f t="shared" si="5"/>
        <v>0</v>
      </c>
      <c r="Q26" s="206"/>
      <c r="R26" s="206"/>
      <c r="S26" s="206"/>
      <c r="T26" s="206"/>
      <c r="U26" s="206"/>
      <c r="V26" s="206"/>
      <c r="W26" s="206"/>
      <c r="X26" s="206"/>
      <c r="Y26" s="206"/>
      <c r="Z26" s="206"/>
      <c r="AA26" s="206"/>
      <c r="AB26" s="206"/>
      <c r="AC26" s="235">
        <f t="shared" si="6"/>
        <v>0</v>
      </c>
      <c r="AD26" s="206"/>
      <c r="AE26" s="206"/>
      <c r="AF26" s="235">
        <f t="shared" si="2"/>
        <v>0</v>
      </c>
      <c r="AG26" s="206"/>
      <c r="AH26" s="206"/>
      <c r="AI26" s="235">
        <f t="shared" si="3"/>
        <v>0</v>
      </c>
      <c r="AJ26" s="206"/>
      <c r="AK26" s="206"/>
      <c r="AL26" s="235">
        <f t="shared" si="4"/>
        <v>0</v>
      </c>
      <c r="AM26" s="94"/>
      <c r="AN26" s="239">
        <v>3</v>
      </c>
      <c r="AO26" s="207">
        <f t="shared" si="7"/>
        <v>0</v>
      </c>
      <c r="AP26" s="22">
        <f t="shared" si="8"/>
        <v>0</v>
      </c>
      <c r="AQ26" s="22">
        <f t="shared" si="9"/>
        <v>0</v>
      </c>
      <c r="AR26" s="22">
        <f t="shared" si="10"/>
        <v>0</v>
      </c>
      <c r="AS26" s="22">
        <f t="shared" si="11"/>
        <v>0</v>
      </c>
      <c r="AT26" s="96"/>
    </row>
    <row r="27" spans="2:46" ht="15" customHeight="1">
      <c r="B27" s="90"/>
      <c r="C27" s="205"/>
      <c r="D27" s="206"/>
      <c r="E27" s="206"/>
      <c r="F27" s="206"/>
      <c r="G27" s="206"/>
      <c r="H27" s="206"/>
      <c r="I27" s="206"/>
      <c r="J27" s="206"/>
      <c r="K27" s="206"/>
      <c r="L27" s="206"/>
      <c r="M27" s="206"/>
      <c r="N27" s="206"/>
      <c r="O27" s="206"/>
      <c r="P27" s="235">
        <f t="shared" si="5"/>
        <v>0</v>
      </c>
      <c r="Q27" s="206"/>
      <c r="R27" s="206"/>
      <c r="S27" s="206"/>
      <c r="T27" s="206"/>
      <c r="U27" s="206"/>
      <c r="V27" s="206"/>
      <c r="W27" s="206"/>
      <c r="X27" s="206"/>
      <c r="Y27" s="206"/>
      <c r="Z27" s="206"/>
      <c r="AA27" s="206"/>
      <c r="AB27" s="206"/>
      <c r="AC27" s="235">
        <f t="shared" si="6"/>
        <v>0</v>
      </c>
      <c r="AD27" s="206"/>
      <c r="AE27" s="206"/>
      <c r="AF27" s="235">
        <f t="shared" si="2"/>
        <v>0</v>
      </c>
      <c r="AG27" s="206"/>
      <c r="AH27" s="206"/>
      <c r="AI27" s="235">
        <f t="shared" si="3"/>
        <v>0</v>
      </c>
      <c r="AJ27" s="206"/>
      <c r="AK27" s="206"/>
      <c r="AL27" s="235">
        <f t="shared" si="4"/>
        <v>0</v>
      </c>
      <c r="AM27" s="94"/>
      <c r="AN27" s="239">
        <v>3</v>
      </c>
      <c r="AO27" s="207">
        <f t="shared" si="7"/>
        <v>0</v>
      </c>
      <c r="AP27" s="22">
        <f t="shared" si="8"/>
        <v>0</v>
      </c>
      <c r="AQ27" s="22">
        <f t="shared" si="9"/>
        <v>0</v>
      </c>
      <c r="AR27" s="22">
        <f t="shared" si="10"/>
        <v>0</v>
      </c>
      <c r="AS27" s="22">
        <f t="shared" si="11"/>
        <v>0</v>
      </c>
      <c r="AT27" s="96"/>
    </row>
    <row r="28" spans="2:46" ht="15" customHeight="1">
      <c r="B28" s="90"/>
      <c r="C28" s="144"/>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94"/>
      <c r="AN28" s="94"/>
      <c r="AO28" s="94"/>
      <c r="AP28" s="94"/>
      <c r="AQ28" s="94"/>
      <c r="AR28" s="94"/>
      <c r="AS28" s="94"/>
      <c r="AT28" s="96"/>
    </row>
    <row r="29" spans="2:46">
      <c r="B29" s="90"/>
      <c r="C29" s="58" t="s">
        <v>19</v>
      </c>
      <c r="D29" s="19">
        <f t="shared" ref="D29:AL29" si="12">SUM(D9:D27)</f>
        <v>0</v>
      </c>
      <c r="E29" s="19">
        <f t="shared" si="12"/>
        <v>0</v>
      </c>
      <c r="F29" s="19">
        <f t="shared" si="12"/>
        <v>0</v>
      </c>
      <c r="G29" s="19">
        <f t="shared" si="12"/>
        <v>0</v>
      </c>
      <c r="H29" s="19">
        <f t="shared" si="12"/>
        <v>0</v>
      </c>
      <c r="I29" s="19">
        <f t="shared" si="12"/>
        <v>0</v>
      </c>
      <c r="J29" s="19">
        <f t="shared" si="12"/>
        <v>0</v>
      </c>
      <c r="K29" s="19">
        <f t="shared" si="12"/>
        <v>0</v>
      </c>
      <c r="L29" s="19">
        <f t="shared" si="12"/>
        <v>0</v>
      </c>
      <c r="M29" s="19">
        <f t="shared" si="12"/>
        <v>0</v>
      </c>
      <c r="N29" s="19">
        <f t="shared" si="12"/>
        <v>0</v>
      </c>
      <c r="O29" s="19">
        <f t="shared" si="12"/>
        <v>0</v>
      </c>
      <c r="P29" s="20">
        <f t="shared" si="12"/>
        <v>0</v>
      </c>
      <c r="Q29" s="19">
        <f t="shared" si="12"/>
        <v>0</v>
      </c>
      <c r="R29" s="19">
        <f t="shared" si="12"/>
        <v>0</v>
      </c>
      <c r="S29" s="19">
        <f t="shared" si="12"/>
        <v>0</v>
      </c>
      <c r="T29" s="19">
        <f t="shared" si="12"/>
        <v>0</v>
      </c>
      <c r="U29" s="19">
        <f t="shared" si="12"/>
        <v>0</v>
      </c>
      <c r="V29" s="19">
        <f t="shared" si="12"/>
        <v>0</v>
      </c>
      <c r="W29" s="19">
        <f t="shared" si="12"/>
        <v>0</v>
      </c>
      <c r="X29" s="19">
        <f t="shared" si="12"/>
        <v>0</v>
      </c>
      <c r="Y29" s="19">
        <f t="shared" si="12"/>
        <v>0</v>
      </c>
      <c r="Z29" s="19">
        <f t="shared" si="12"/>
        <v>0</v>
      </c>
      <c r="AA29" s="19">
        <f t="shared" si="12"/>
        <v>0</v>
      </c>
      <c r="AB29" s="19">
        <f t="shared" si="12"/>
        <v>0</v>
      </c>
      <c r="AC29" s="20">
        <f t="shared" si="12"/>
        <v>0</v>
      </c>
      <c r="AD29" s="19">
        <f t="shared" si="12"/>
        <v>0</v>
      </c>
      <c r="AE29" s="19">
        <f t="shared" si="12"/>
        <v>0</v>
      </c>
      <c r="AF29" s="20">
        <f t="shared" si="12"/>
        <v>0</v>
      </c>
      <c r="AG29" s="19">
        <f t="shared" si="12"/>
        <v>0</v>
      </c>
      <c r="AH29" s="19">
        <f t="shared" si="12"/>
        <v>0</v>
      </c>
      <c r="AI29" s="20">
        <f t="shared" si="12"/>
        <v>0</v>
      </c>
      <c r="AJ29" s="19">
        <f t="shared" si="12"/>
        <v>0</v>
      </c>
      <c r="AK29" s="19">
        <f t="shared" si="12"/>
        <v>0</v>
      </c>
      <c r="AL29" s="20">
        <f t="shared" si="12"/>
        <v>0</v>
      </c>
      <c r="AM29" s="94"/>
      <c r="AN29" s="94"/>
      <c r="AO29" s="20">
        <f>SUM(AO9:AO27)</f>
        <v>0</v>
      </c>
      <c r="AP29" s="20">
        <f>SUM(AP9:AP27)</f>
        <v>0</v>
      </c>
      <c r="AQ29" s="20">
        <f>SUM(AQ9:AQ27)</f>
        <v>0</v>
      </c>
      <c r="AR29" s="20">
        <f>SUM(AR9:AR27)</f>
        <v>0</v>
      </c>
      <c r="AS29" s="20">
        <f>SUM(AS9:AS27)</f>
        <v>0</v>
      </c>
      <c r="AT29" s="96"/>
    </row>
    <row r="30" spans="2:46" ht="15.75" thickBot="1">
      <c r="B30" s="91"/>
      <c r="C30" s="134"/>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3"/>
    </row>
  </sheetData>
  <sheetProtection sheet="1" objects="1" scenarios="1"/>
  <mergeCells count="7">
    <mergeCell ref="AN7:AN8"/>
    <mergeCell ref="C5:P5"/>
    <mergeCell ref="AJ7:AL7"/>
    <mergeCell ref="AG7:AI7"/>
    <mergeCell ref="AD7:AF7"/>
    <mergeCell ref="Q7:AC7"/>
    <mergeCell ref="D7:P7"/>
  </mergeCells>
  <dataValidations count="1">
    <dataValidation type="whole" operator="greaterThanOrEqual" allowBlank="1" showInputMessage="1" showErrorMessage="1" errorTitle="Amortissement incorrect" error="L'amortissement doit être compris entre 1 et 20 ans." sqref="AN9:AN27">
      <formula1>0</formula1>
    </dataValidation>
  </dataValidation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sheetPr codeName="Feuil6">
    <tabColor rgb="FF92D050"/>
  </sheetPr>
  <dimension ref="A1:BL17"/>
  <sheetViews>
    <sheetView showGridLines="0" showRowColHeaders="0" zoomScale="85" zoomScaleNormal="85" workbookViewId="0">
      <pane xSplit="3" topLeftCell="D1" activePane="topRight" state="frozen"/>
      <selection activeCell="F37" sqref="F37"/>
      <selection pane="topRight" activeCell="C3" sqref="C3"/>
    </sheetView>
  </sheetViews>
  <sheetFormatPr baseColWidth="10" defaultRowHeight="15"/>
  <cols>
    <col min="1" max="1" width="3.42578125" style="54" customWidth="1"/>
    <col min="2" max="2" width="3.140625" customWidth="1"/>
    <col min="3" max="3" width="35.7109375" customWidth="1"/>
    <col min="64" max="64" width="3" customWidth="1"/>
  </cols>
  <sheetData>
    <row r="1" spans="2:64" s="54" customFormat="1" ht="15.75" thickBot="1"/>
    <row r="2" spans="2:64">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9"/>
    </row>
    <row r="3" spans="2:64">
      <c r="B3" s="90"/>
      <c r="C3" s="71" t="s">
        <v>165</v>
      </c>
      <c r="D3" s="146"/>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6"/>
    </row>
    <row r="4" spans="2:64">
      <c r="B4" s="90"/>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6"/>
    </row>
    <row r="5" spans="2:64" s="54" customFormat="1" ht="34.5" customHeight="1">
      <c r="B5" s="90"/>
      <c r="C5" s="305" t="s">
        <v>191</v>
      </c>
      <c r="D5" s="350"/>
      <c r="E5" s="350"/>
      <c r="F5" s="350"/>
      <c r="G5" s="350"/>
      <c r="H5" s="350"/>
      <c r="I5" s="350"/>
      <c r="J5" s="350"/>
      <c r="K5" s="350"/>
      <c r="L5" s="350"/>
      <c r="M5" s="350"/>
      <c r="N5" s="350"/>
      <c r="O5" s="350"/>
      <c r="P5" s="351"/>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6"/>
    </row>
    <row r="6" spans="2:64" s="54" customFormat="1">
      <c r="B6" s="90"/>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6"/>
    </row>
    <row r="7" spans="2:64">
      <c r="B7" s="90"/>
      <c r="C7" s="147"/>
      <c r="D7" s="333" t="s">
        <v>16</v>
      </c>
      <c r="E7" s="331"/>
      <c r="F7" s="331"/>
      <c r="G7" s="331"/>
      <c r="H7" s="331"/>
      <c r="I7" s="331"/>
      <c r="J7" s="331"/>
      <c r="K7" s="331"/>
      <c r="L7" s="331"/>
      <c r="M7" s="331"/>
      <c r="N7" s="331"/>
      <c r="O7" s="331"/>
      <c r="P7" s="330" t="s">
        <v>17</v>
      </c>
      <c r="Q7" s="330"/>
      <c r="R7" s="330"/>
      <c r="S7" s="330"/>
      <c r="T7" s="330"/>
      <c r="U7" s="330"/>
      <c r="V7" s="330"/>
      <c r="W7" s="330"/>
      <c r="X7" s="330"/>
      <c r="Y7" s="330"/>
      <c r="Z7" s="330"/>
      <c r="AA7" s="330"/>
      <c r="AB7" s="333" t="s">
        <v>18</v>
      </c>
      <c r="AC7" s="331"/>
      <c r="AD7" s="331"/>
      <c r="AE7" s="331"/>
      <c r="AF7" s="331"/>
      <c r="AG7" s="331"/>
      <c r="AH7" s="331"/>
      <c r="AI7" s="331"/>
      <c r="AJ7" s="331"/>
      <c r="AK7" s="331"/>
      <c r="AL7" s="331"/>
      <c r="AM7" s="331"/>
      <c r="AN7" s="330" t="s">
        <v>25</v>
      </c>
      <c r="AO7" s="330"/>
      <c r="AP7" s="330"/>
      <c r="AQ7" s="330"/>
      <c r="AR7" s="330"/>
      <c r="AS7" s="330"/>
      <c r="AT7" s="330"/>
      <c r="AU7" s="330"/>
      <c r="AV7" s="330"/>
      <c r="AW7" s="330"/>
      <c r="AX7" s="330"/>
      <c r="AY7" s="330"/>
      <c r="AZ7" s="330" t="s">
        <v>26</v>
      </c>
      <c r="BA7" s="330"/>
      <c r="BB7" s="330"/>
      <c r="BC7" s="330"/>
      <c r="BD7" s="330"/>
      <c r="BE7" s="330"/>
      <c r="BF7" s="330"/>
      <c r="BG7" s="330"/>
      <c r="BH7" s="330"/>
      <c r="BI7" s="330"/>
      <c r="BJ7" s="330"/>
      <c r="BK7" s="330"/>
      <c r="BL7" s="96"/>
    </row>
    <row r="8" spans="2:64">
      <c r="B8" s="90"/>
      <c r="C8" s="74" t="s">
        <v>37</v>
      </c>
      <c r="D8" s="17">
        <f>CONFIG!$D$7</f>
        <v>41640</v>
      </c>
      <c r="E8" s="17">
        <f>DATE(YEAR(D8),MONTH(D8)+1,DAY(D8))</f>
        <v>41671</v>
      </c>
      <c r="F8" s="17">
        <f t="shared" ref="F8:BK8" si="0">DATE(YEAR(E8),MONTH(E8)+1,DAY(E8))</f>
        <v>41699</v>
      </c>
      <c r="G8" s="17">
        <f t="shared" si="0"/>
        <v>41730</v>
      </c>
      <c r="H8" s="17">
        <f t="shared" si="0"/>
        <v>41760</v>
      </c>
      <c r="I8" s="17">
        <f t="shared" si="0"/>
        <v>41791</v>
      </c>
      <c r="J8" s="17">
        <f t="shared" si="0"/>
        <v>41821</v>
      </c>
      <c r="K8" s="17">
        <f t="shared" si="0"/>
        <v>41852</v>
      </c>
      <c r="L8" s="17">
        <f t="shared" si="0"/>
        <v>41883</v>
      </c>
      <c r="M8" s="17">
        <f t="shared" si="0"/>
        <v>41913</v>
      </c>
      <c r="N8" s="17">
        <f t="shared" si="0"/>
        <v>41944</v>
      </c>
      <c r="O8" s="17">
        <f t="shared" si="0"/>
        <v>41974</v>
      </c>
      <c r="P8" s="17">
        <f t="shared" si="0"/>
        <v>42005</v>
      </c>
      <c r="Q8" s="17">
        <f t="shared" si="0"/>
        <v>42036</v>
      </c>
      <c r="R8" s="17">
        <f t="shared" si="0"/>
        <v>42064</v>
      </c>
      <c r="S8" s="17">
        <f t="shared" si="0"/>
        <v>42095</v>
      </c>
      <c r="T8" s="17">
        <f t="shared" si="0"/>
        <v>42125</v>
      </c>
      <c r="U8" s="17">
        <f t="shared" si="0"/>
        <v>42156</v>
      </c>
      <c r="V8" s="17">
        <f t="shared" si="0"/>
        <v>42186</v>
      </c>
      <c r="W8" s="17">
        <f t="shared" si="0"/>
        <v>42217</v>
      </c>
      <c r="X8" s="17">
        <f t="shared" si="0"/>
        <v>42248</v>
      </c>
      <c r="Y8" s="17">
        <f t="shared" si="0"/>
        <v>42278</v>
      </c>
      <c r="Z8" s="17">
        <f t="shared" si="0"/>
        <v>42309</v>
      </c>
      <c r="AA8" s="17">
        <f t="shared" si="0"/>
        <v>42339</v>
      </c>
      <c r="AB8" s="17">
        <f t="shared" si="0"/>
        <v>42370</v>
      </c>
      <c r="AC8" s="17">
        <f t="shared" si="0"/>
        <v>42401</v>
      </c>
      <c r="AD8" s="17">
        <f t="shared" si="0"/>
        <v>42430</v>
      </c>
      <c r="AE8" s="17">
        <f t="shared" si="0"/>
        <v>42461</v>
      </c>
      <c r="AF8" s="17">
        <f t="shared" si="0"/>
        <v>42491</v>
      </c>
      <c r="AG8" s="17">
        <f t="shared" si="0"/>
        <v>42522</v>
      </c>
      <c r="AH8" s="17">
        <f t="shared" si="0"/>
        <v>42552</v>
      </c>
      <c r="AI8" s="17">
        <f t="shared" si="0"/>
        <v>42583</v>
      </c>
      <c r="AJ8" s="17">
        <f t="shared" si="0"/>
        <v>42614</v>
      </c>
      <c r="AK8" s="17">
        <f t="shared" si="0"/>
        <v>42644</v>
      </c>
      <c r="AL8" s="17">
        <f t="shared" si="0"/>
        <v>42675</v>
      </c>
      <c r="AM8" s="17">
        <f t="shared" si="0"/>
        <v>42705</v>
      </c>
      <c r="AN8" s="17">
        <f t="shared" si="0"/>
        <v>42736</v>
      </c>
      <c r="AO8" s="17">
        <f t="shared" si="0"/>
        <v>42767</v>
      </c>
      <c r="AP8" s="17">
        <f t="shared" si="0"/>
        <v>42795</v>
      </c>
      <c r="AQ8" s="17">
        <f t="shared" si="0"/>
        <v>42826</v>
      </c>
      <c r="AR8" s="17">
        <f t="shared" si="0"/>
        <v>42856</v>
      </c>
      <c r="AS8" s="17">
        <f t="shared" si="0"/>
        <v>42887</v>
      </c>
      <c r="AT8" s="17">
        <f t="shared" si="0"/>
        <v>42917</v>
      </c>
      <c r="AU8" s="17">
        <f t="shared" si="0"/>
        <v>42948</v>
      </c>
      <c r="AV8" s="17">
        <f t="shared" si="0"/>
        <v>42979</v>
      </c>
      <c r="AW8" s="17">
        <f t="shared" si="0"/>
        <v>43009</v>
      </c>
      <c r="AX8" s="17">
        <f t="shared" si="0"/>
        <v>43040</v>
      </c>
      <c r="AY8" s="17">
        <f t="shared" si="0"/>
        <v>43070</v>
      </c>
      <c r="AZ8" s="17">
        <f t="shared" si="0"/>
        <v>43101</v>
      </c>
      <c r="BA8" s="17">
        <f t="shared" si="0"/>
        <v>43132</v>
      </c>
      <c r="BB8" s="17">
        <f t="shared" si="0"/>
        <v>43160</v>
      </c>
      <c r="BC8" s="17">
        <f t="shared" si="0"/>
        <v>43191</v>
      </c>
      <c r="BD8" s="17">
        <f t="shared" si="0"/>
        <v>43221</v>
      </c>
      <c r="BE8" s="17">
        <f t="shared" si="0"/>
        <v>43252</v>
      </c>
      <c r="BF8" s="17">
        <f t="shared" si="0"/>
        <v>43282</v>
      </c>
      <c r="BG8" s="17">
        <f t="shared" si="0"/>
        <v>43313</v>
      </c>
      <c r="BH8" s="17">
        <f t="shared" si="0"/>
        <v>43344</v>
      </c>
      <c r="BI8" s="17">
        <f t="shared" si="0"/>
        <v>43374</v>
      </c>
      <c r="BJ8" s="17">
        <f t="shared" si="0"/>
        <v>43405</v>
      </c>
      <c r="BK8" s="17">
        <f t="shared" si="0"/>
        <v>43435</v>
      </c>
      <c r="BL8" s="96"/>
    </row>
    <row r="9" spans="2:64">
      <c r="B9" s="90"/>
      <c r="C9" s="224" t="str">
        <f>CONFIG!$C$14</f>
        <v>Activité de revenu 1</v>
      </c>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96"/>
    </row>
    <row r="10" spans="2:64">
      <c r="B10" s="90"/>
      <c r="C10" s="224" t="str">
        <f>CONFIG!$C$15</f>
        <v>Activité de revenu 2</v>
      </c>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96"/>
    </row>
    <row r="11" spans="2:64">
      <c r="B11" s="90"/>
      <c r="C11" s="224" t="str">
        <f>CONFIG!$C$16</f>
        <v>ETC …</v>
      </c>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96"/>
    </row>
    <row r="12" spans="2:64">
      <c r="B12" s="90"/>
      <c r="C12" s="224">
        <f>CONFIG!$C$17</f>
        <v>0</v>
      </c>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96"/>
    </row>
    <row r="13" spans="2:64">
      <c r="B13" s="90"/>
      <c r="C13" s="224">
        <f>CONFIG!$C$18</f>
        <v>0</v>
      </c>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96"/>
    </row>
    <row r="14" spans="2:64">
      <c r="B14" s="90"/>
      <c r="C14" s="224">
        <f>CONFIG!$C$19</f>
        <v>0</v>
      </c>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96"/>
    </row>
    <row r="15" spans="2:64">
      <c r="B15" s="90"/>
      <c r="C15" s="224">
        <f>CONFIG!$C$20</f>
        <v>0</v>
      </c>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96"/>
    </row>
    <row r="16" spans="2:64">
      <c r="B16" s="90"/>
      <c r="C16" s="224">
        <f>CONFIG!$C$21</f>
        <v>0</v>
      </c>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96"/>
    </row>
    <row r="17" spans="2:64" ht="15.75" thickBot="1">
      <c r="B17" s="91"/>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3"/>
    </row>
  </sheetData>
  <sheetProtection sheet="1" objects="1" scenarios="1"/>
  <mergeCells count="6">
    <mergeCell ref="C5:P5"/>
    <mergeCell ref="AZ7:BK7"/>
    <mergeCell ref="P7:AA7"/>
    <mergeCell ref="AB7:AM7"/>
    <mergeCell ref="D7:O7"/>
    <mergeCell ref="AN7:AY7"/>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INFO</vt:lpstr>
      <vt:lpstr>GUIDE</vt:lpstr>
      <vt:lpstr>CONFIG</vt:lpstr>
      <vt:lpstr>Personnel</vt:lpstr>
      <vt:lpstr>Charges variables</vt:lpstr>
      <vt:lpstr>Personnel - Calculs auto</vt:lpstr>
      <vt:lpstr>Charges externes</vt:lpstr>
      <vt:lpstr>Investissements</vt:lpstr>
      <vt:lpstr>Commandes</vt:lpstr>
      <vt:lpstr>Trésorerie</vt:lpstr>
      <vt:lpstr>Tableau de bord</vt:lpstr>
      <vt:lpstr>Comptes de résultats</vt:lpstr>
      <vt:lpstr>Plan de financement</vt:lpstr>
      <vt:lpstr>Commandes - Calculs auto</vt:lpstr>
      <vt:lpstr>Bilans</vt:lpstr>
      <vt:lpstr>TVA</vt:lpstr>
      <vt:lpstr>BFR</vt:lpstr>
      <vt:lpstr>Impôts et taxes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2014-02-03T14:59:24Z</dcterms:modified>
</cp:coreProperties>
</file>