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65281" windowWidth="14505" windowHeight="9660" tabRatio="748" activeTab="1"/>
  </bookViews>
  <sheets>
    <sheet name="page de garde" sheetId="1" r:id="rId1"/>
    <sheet name="grille d'évaluation" sheetId="2" r:id="rId2"/>
    <sheet name="grille de cotation" sheetId="3" r:id="rId3"/>
    <sheet name="résultats" sheetId="4" r:id="rId4"/>
    <sheet name="cartographie" sheetId="5" r:id="rId5"/>
    <sheet name="Amélioration" sheetId="6" r:id="rId6"/>
  </sheets>
  <definedNames/>
  <calcPr fullCalcOnLoad="1"/>
</workbook>
</file>

<file path=xl/comments2.xml><?xml version="1.0" encoding="utf-8"?>
<comments xmlns="http://schemas.openxmlformats.org/spreadsheetml/2006/main">
  <authors>
    <author>TAMAMES</author>
  </authors>
  <commentList>
    <comment ref="I5" authorId="0">
      <text>
        <r>
          <rPr>
            <b/>
            <sz val="8"/>
            <rFont val="Tahoma"/>
            <family val="0"/>
          </rPr>
          <t>partie réservé aux commentaires des auditeurs afin de préciser si nécessaire leur position</t>
        </r>
        <r>
          <rPr>
            <sz val="8"/>
            <rFont val="Tahoma"/>
            <family val="0"/>
          </rPr>
          <t xml:space="preserve">
</t>
        </r>
      </text>
    </comment>
    <comment ref="C5" authorId="0">
      <text>
        <r>
          <rPr>
            <b/>
            <sz val="8"/>
            <rFont val="Tahoma"/>
            <family val="0"/>
          </rPr>
          <t>rappel de la codification alphanumérique du guide des bonnes pratiques biomédicales</t>
        </r>
        <r>
          <rPr>
            <sz val="8"/>
            <rFont val="Tahoma"/>
            <family val="0"/>
          </rPr>
          <t xml:space="preserve">
</t>
        </r>
      </text>
    </comment>
  </commentList>
</comments>
</file>

<file path=xl/comments3.xml><?xml version="1.0" encoding="utf-8"?>
<comments xmlns="http://schemas.openxmlformats.org/spreadsheetml/2006/main">
  <authors>
    <author>TAMAMES</author>
  </authors>
  <commentList>
    <comment ref="B3" authorId="0">
      <text>
        <r>
          <rPr>
            <b/>
            <sz val="8"/>
            <rFont val="Tahoma"/>
            <family val="0"/>
          </rPr>
          <t>cotation sans point milieu ce qui entraîne l'obligation de se positionner</t>
        </r>
        <r>
          <rPr>
            <sz val="8"/>
            <rFont val="Tahoma"/>
            <family val="0"/>
          </rPr>
          <t xml:space="preserve">
</t>
        </r>
      </text>
    </comment>
    <comment ref="H4" authorId="0">
      <text>
        <r>
          <rPr>
            <b/>
            <sz val="8"/>
            <rFont val="Tahoma"/>
            <family val="0"/>
          </rPr>
          <t>poids attribué à chacune des affirmations en fonction du degré d'importance de l'obligation</t>
        </r>
        <r>
          <rPr>
            <sz val="8"/>
            <rFont val="Tahoma"/>
            <family val="0"/>
          </rPr>
          <t xml:space="preserve">
</t>
        </r>
      </text>
    </comment>
    <comment ref="B4" authorId="0">
      <text>
        <r>
          <rPr>
            <b/>
            <sz val="8"/>
            <rFont val="Tahoma"/>
            <family val="0"/>
          </rPr>
          <t>échelle de cotation non linéaire rendant les premières améliorations très encourageantes au regard du niveau d'exigence requis</t>
        </r>
        <r>
          <rPr>
            <sz val="8"/>
            <rFont val="Tahoma"/>
            <family val="0"/>
          </rPr>
          <t xml:space="preserve">
</t>
        </r>
      </text>
    </comment>
  </commentList>
</comments>
</file>

<file path=xl/sharedStrings.xml><?xml version="1.0" encoding="utf-8"?>
<sst xmlns="http://schemas.openxmlformats.org/spreadsheetml/2006/main" count="364" uniqueCount="220">
  <si>
    <t>Avez-vous des procédures (maîtrise des documents et des enregistrements) ?</t>
  </si>
  <si>
    <t>Un contrôle adéquat de la documentation est il en place :</t>
  </si>
  <si>
    <t>La documentation employée dans le cadre du Système Qualité est-elle communiquée au personnel concerné ?</t>
  </si>
  <si>
    <t>Des suppléants aux personnels en position clé sont-ils nommés ?</t>
  </si>
  <si>
    <t>Les documents clients sont ils identifiés ?</t>
  </si>
  <si>
    <t>Les documents clients sont ils au bon indice (dernière version) ?</t>
  </si>
  <si>
    <t>Les documents clients obsolètes sont ils enlevés ?</t>
  </si>
  <si>
    <t>La protection des informations confidentielles clients est-elle assurée ?</t>
  </si>
  <si>
    <t>Avez-vous des enregistrements relatifs à la qualité ?</t>
  </si>
  <si>
    <t>Avez-vous un système en place pour stocker les enregistrements et les données informatiques ?</t>
  </si>
  <si>
    <t>RESPONSABILITE DE LA DIRECTION</t>
  </si>
  <si>
    <t>En matière de qualité, politique, objectifs et engagement sont ils précisés dans un document écrit ?</t>
  </si>
  <si>
    <t>La direction s'assure t-elle que les objectifs qualité sont établis (avez-vous des objectifs qualité) ?</t>
  </si>
  <si>
    <t>Vérifiez-vous que les exigences du client sont définies et documentées ?</t>
  </si>
  <si>
    <t>La Direction a t-elle défini les responsabilités et autorités de toutes les personnes et sont-elles communiquées (organigramme + affichage) ?</t>
  </si>
  <si>
    <t>Un Responsable « Qualité » du laboratoire est-il nommé ?</t>
  </si>
  <si>
    <t>La Direction planifie t-elle et fait-elle des revues qualité ?</t>
  </si>
  <si>
    <t>Ces rapports sont-ils enregistrés et archivés ?</t>
  </si>
  <si>
    <t>REALISATION DE L'ESSAI</t>
  </si>
  <si>
    <t>Planification de la réalisation de l'essai : selon le cas :</t>
  </si>
  <si>
    <t>a) objectifs qualité et exigences relatives à l'essai</t>
  </si>
  <si>
    <t>b) établir des documents (instructions de travail et de contrôle), fournir des ressources spécifiques au produit</t>
  </si>
  <si>
    <t>c) déterminer les activités requises de vérification, validation, surveillance, contrôle de l'essai et les critères d'acceptation de l'essai</t>
  </si>
  <si>
    <t>d) fournir les enregistrements nécessaires pour apporter la preuve que le processus de réalisation de l'essai et le rapport d'essai satisfont aux exigences</t>
  </si>
  <si>
    <t>Le laboratoire détermine t-il les exigences relatives à l'essai (CdC) ?</t>
  </si>
  <si>
    <t>Le laboratoire fait-il des revues de soumission d'offres, d'acceptation de contrats ou de commandes, d'acceptation d'avenants aux contrats ou aux commandes (revue de contrat) ?</t>
  </si>
  <si>
    <t>Le laboratoire communique t-il avec les clients :</t>
  </si>
  <si>
    <t>a) catalogue, site internet … ?</t>
  </si>
  <si>
    <t>b) traitement des consultations, des contrats, commandes, avenants ?</t>
  </si>
  <si>
    <t>c) des retours d'information des clients, y compris de leurs réclamations ?</t>
  </si>
  <si>
    <t>PROPRIETE DU CLIENT :</t>
  </si>
  <si>
    <t>Le laboratoire prend t-il soin de la propriété du client ?</t>
  </si>
  <si>
    <t>Le laboratoire alerte t-il le client en cas de perte, endommagement … ?</t>
  </si>
  <si>
    <t>PRESERVATION DU PRODUIT :</t>
  </si>
  <si>
    <t>Le laboratoire préserve t'il la conformité du produit au cours des opérations internes et lors de la livraison à la destination prévue ? cette préservation doit inclure :</t>
  </si>
  <si>
    <t>l'identification,</t>
  </si>
  <si>
    <t>la manutention,</t>
  </si>
  <si>
    <t>le conditionnement,</t>
  </si>
  <si>
    <t>le stockage</t>
  </si>
  <si>
    <t>la protection</t>
  </si>
  <si>
    <t>ETALONNAGE :</t>
  </si>
  <si>
    <t>Les équipements de mesure sont-ils étalonnés (ou vérifiés) avant utilisation ?</t>
  </si>
  <si>
    <t>Tenez-vous à jour un planning d'étalonnage (fréquence d'étalonnage) ?</t>
  </si>
  <si>
    <t>Avez-vous les fiches de vie des instruments de mesure ?</t>
  </si>
  <si>
    <t>Utilisez-vous un logiciel pour gérer métrologiquement votre parc d'instruments de mesure ?</t>
  </si>
  <si>
    <t>Etalonnez-vous l’équipement de mesure après une intervention susceptible d'impacter les résultats de mesure ?</t>
  </si>
  <si>
    <t>Comment l'équipement déclaré non-conforme est il traité ?</t>
  </si>
  <si>
    <t>Tout équipement sous contrôle du laboratoire et exigeant un étalonnage est-il étiqueté, codé , ou autrement identifié pour indiquer le statut de l’étalonnage et la date d’échéance du prochain  étalonnage ?</t>
  </si>
  <si>
    <t>Existe t-il une traçabilité des résultats d’étalonnage ?</t>
  </si>
  <si>
    <t>MESURE, ANALYSE ET AMELIORATION</t>
  </si>
  <si>
    <t>Le laboratoire améliore t-il en permanence l'efficacité du système de management de la qualité en utilisant la politique qualité, les objectifs qualité, les résultats d'audits, l'analyse des données, les actions correctives et préventives ainsi que la revue de direction ?</t>
  </si>
  <si>
    <t>PERSONNEL :</t>
  </si>
  <si>
    <t>Les compétences nécessaires pour le personnel effectuant un travail ayant une incidence sur la qualité du produit sont-elles déterminées (fiche de compétence requise pour le poste) ?</t>
  </si>
  <si>
    <t>Évaluez-vous les compétences du personnel du laboratoire ?</t>
  </si>
  <si>
    <t>Un plan de formation du personnel est-il établi annuellement (identification préalable des besoin de formation lors d'un entretien annuel d'évaluation) ?</t>
  </si>
  <si>
    <t>Avez-vous fourni la formation pour satisfaire à ces besoins ?</t>
  </si>
  <si>
    <t>Y a-t-il des enregistrements des formations réalisées ?</t>
  </si>
  <si>
    <t>Évaluez-vous l'efficacité des actions de formation (du collaborateur : juste après ; quelques mois après) ?</t>
  </si>
  <si>
    <t>INSTALLATION ET CONDITIONS AMBIANTES</t>
  </si>
  <si>
    <t>Le laboratoire a-t-il des zones de travail, des équipements et un environnement de travail adéquats ?</t>
  </si>
  <si>
    <t>Les installations d’essais permettent-elles une exécution correcte des essais ?</t>
  </si>
  <si>
    <t>Le laboratoire surveille-t-il les conditions ambiantes conformément  aux exigences de spécifications pertinentes ou lorsque ces conditions peuvent influencer la qualité des résultats ?</t>
  </si>
  <si>
    <t>Le laboratoire maîtrise-t-il les conditions ambiantes conformément  aux exigences de spécifications pertinentes ou lorsque ces conditions peuvent influencer la qualité des résultats ?</t>
  </si>
  <si>
    <t>Le laboratoire enregistre-t-il les conditions ambiantes conformément  aux exigences de spécifications pertinentes ou lorsque ces conditions peuvent influencer la qualité des résultats ?</t>
  </si>
  <si>
    <t>Des mesures sont-elles prises pour assurer une bonne tenue et un bon entretien du laboratoire ?</t>
  </si>
  <si>
    <t>SELECTION DES METHODES D'ESSAI :</t>
  </si>
  <si>
    <t>Dans le cas où le client ne spécifie pas de méthode d’essai particulière, le laboratoire  donne-t-il préférence à des méthodes normalisées ?</t>
  </si>
  <si>
    <t>Dans le cas d’utilisation de méthodes normalisées, le laboratoire s’assure-t-il qu’il utilise la dernière version de la norme ?</t>
  </si>
  <si>
    <t>Dans le cas où le client ne spécifie pas de méthode particulière, le laboratoire le tient-il informé de la méthode retenue ?</t>
  </si>
  <si>
    <t>METHODES D'ESSAI DEVELOPPEES PAR LE LABORATOIRE</t>
  </si>
  <si>
    <t>Le développement de méthodes propres au laboratoire est elle une activité confiée à du personnel qualifié ?</t>
  </si>
  <si>
    <t>MAITRISE DES DONNEES</t>
  </si>
  <si>
    <t>Lorsque des ordinateurs ou un équipement automatisé sont utilisés pour l’acquisition, le traitement , l’enregistrement, le rapport, le stockage ou la recherche de données d’essai, le laboratoire s’assure-t-il que :</t>
  </si>
  <si>
    <t>a) les logiciels développés par l’utilisateur sont documentés avec une précision suffisante et convenablement validés comme étant aptes à l'emploi ?</t>
  </si>
  <si>
    <t>b) des procédures sont mises en place et appliquées pour protéger les données (intégrité et confidentialité de la saisie ou du recueil des données, leur stockage, leur transmission et leur traitement) ?</t>
  </si>
  <si>
    <t>c)  l’ordinateur et appareils automatisés sont entretenus  afin de garantir un bon fonctionnement  et disposent des conditions ambiantes et opérationnelles nécessaires à la préservation  de l’intégrité des données d’essai ?</t>
  </si>
  <si>
    <t>SYNTHESE DES RESULTATS</t>
  </si>
  <si>
    <t>note</t>
  </si>
  <si>
    <t>NOTE TOTALE OBTENU POUR L'ENSEMBLE des BP</t>
  </si>
  <si>
    <t>Items</t>
  </si>
  <si>
    <t xml:space="preserve">Notes </t>
  </si>
  <si>
    <t>NOTE TOTALE</t>
  </si>
  <si>
    <t>Cotation</t>
  </si>
  <si>
    <t>NA</t>
  </si>
  <si>
    <t>pondération</t>
  </si>
  <si>
    <t>QUESTIONS</t>
  </si>
  <si>
    <t>réservé aux observations des évaluateurs</t>
  </si>
  <si>
    <t>EQUIPEMENT</t>
  </si>
  <si>
    <t>Des programmes d’étalonnage sont-ils établis pour des grandeurs ou valeurs essentielles des instruments lorsque ces propriétés affectent significativement les résultats ?</t>
  </si>
  <si>
    <t>L'équipement est-il utilisé par du personnel autorisé ?</t>
  </si>
  <si>
    <t>Les instructions à jour concernant l'utilisation et l'entretien de l'équipement sont-elles facilement accessibles au personnel du laboratoire ?</t>
  </si>
  <si>
    <t>Les équipement ayant une incidence sur les essais et/ou les étalonnage font-ils l’objet d’enregistrements comportant :</t>
  </si>
  <si>
    <r>
      <t>b)</t>
    </r>
    <r>
      <rPr>
        <sz val="7"/>
        <rFont val="Arial"/>
        <family val="2"/>
      </rPr>
      <t xml:space="preserve">       </t>
    </r>
    <r>
      <rPr>
        <sz val="10"/>
        <rFont val="Arial"/>
        <family val="2"/>
      </rPr>
      <t>le nom, l’identification de type et le numéro de série ou autre identification unique du fabricant ?</t>
    </r>
  </si>
  <si>
    <r>
      <t>f)</t>
    </r>
    <r>
      <rPr>
        <sz val="7"/>
        <rFont val="Arial"/>
        <family val="2"/>
      </rPr>
      <t xml:space="preserve">        </t>
    </r>
    <r>
      <rPr>
        <sz val="10"/>
        <rFont val="Arial"/>
        <family val="2"/>
      </rPr>
      <t>les dates, les résultats et les copies de rapports et de certificats  de l’ensemble des étalonnages, ajustements, critères d’acceptation et date prévue du prochain étalonnage ?</t>
    </r>
  </si>
  <si>
    <t xml:space="preserve">    g)  l’entretien effectué à ce jour et le plan de maintenance ?</t>
  </si>
  <si>
    <r>
      <t>h)</t>
    </r>
    <r>
      <rPr>
        <sz val="7"/>
        <rFont val="Arial"/>
        <family val="2"/>
      </rPr>
      <t xml:space="preserve">       </t>
    </r>
    <r>
      <rPr>
        <sz val="10"/>
        <rFont val="Arial"/>
        <family val="2"/>
      </rPr>
      <t>l’endommagement , le dysfonctionnement , la modification ou la réparation de l'équipement ?</t>
    </r>
  </si>
  <si>
    <t>Le laboratoire dispose t-il de procédure pour la manutention sûre, le transport, le stockage, l'utilisation et la maintenance planifiée des instruments de mesure ?</t>
  </si>
  <si>
    <t>Un équipement est-il mis hors service en cas de surcharge, mauvaise manutention ?</t>
  </si>
  <si>
    <t>Est-il isolé pour empêcher son utilisation ou est-il clairement étiqueté ou marqué comme étant hors service (jusqu'à ce qu'il ait été réparé et qu'un étalonnage ou un essai ait montré qu'il fonctionne correctement) ?</t>
  </si>
  <si>
    <t>L'équipement (y compris les logiciels) est-il protégé contre des réglages qui invalideraient les résultats d'essai ?</t>
  </si>
  <si>
    <t>Le laboratoire dispose t-il de procédures de maîtrise de la qualité pour surveiller la validité des essais entrepris ?</t>
  </si>
  <si>
    <t>Les données résultantes sont-elles enregistrées pour détecter des tendances ?</t>
  </si>
  <si>
    <t>Si faisable, des techniques statistiques sont-elles appliquées à l'examen des résultats ?</t>
  </si>
  <si>
    <t>Cette surveillance planifiée et revue contient-elle par exemple :</t>
  </si>
  <si>
    <t>a) utilisation régulière de matériaux de référence certifiés ?</t>
  </si>
  <si>
    <t>b) participation à des programmes de comparaison entre laboratoires ?</t>
  </si>
  <si>
    <t>c) essais réitérés à l'aide de méthodes identiques ou différentes ?</t>
  </si>
  <si>
    <t>d) nouvel essai d'objets conservés ?</t>
  </si>
  <si>
    <t>e) corrélation de résultats pour des caractéristiques différentes d'un objet ?</t>
  </si>
  <si>
    <t>Une action programmée est-elle prise pour corriger le problème et éviter de rapporter des résultats incorrects lorsqu' après analyse, les données de maîtrise de la qualité ne satisfont pas à des critères prédéfinis ?</t>
  </si>
  <si>
    <t>RAPPORTS D'ESSAIS</t>
  </si>
  <si>
    <t>Le rapport d’essai permet-il de retrouver les éléments suivants :</t>
  </si>
  <si>
    <t>a) un titre </t>
  </si>
  <si>
    <t>b) le nom et l’adresse du laboratoire, ainsi que le lieu où les essais ont été effectués, s'il diffère de l'adresse du laboratoire</t>
  </si>
  <si>
    <t>c) l’indication unique du rapport d’essai et, sur chaque page, une indication permettant d’assurer que la page est reconnue comme faisant partie du rapport d'essai, avec une indication claire de la fin du rapport d'essai</t>
  </si>
  <si>
    <t>d) Le nom et l’adresse du client</t>
  </si>
  <si>
    <t>e) l'identification de la méthode employée,  la description, la condition et l’identification non ambiguë de l’objet soumis à l’essai </t>
  </si>
  <si>
    <t>f) la date d’exécution de chaque essai</t>
  </si>
  <si>
    <t>g) les résultats de l’essai avec les unités de mesure </t>
  </si>
  <si>
    <t>h) Le(s) nom(s), fonction(s) et signature(s) de(s) personne(s) homologuant le rapport d’essai.</t>
  </si>
  <si>
    <t>¤ n° de page et nombre total de pages pour un rapport d'essai papier</t>
  </si>
  <si>
    <t>¤ avertissement (recommandé) spécifiant que le rapport ne doit pas être reproduit, sinon en entier, sans l'autorisation du laboratoire</t>
  </si>
  <si>
    <t>¤ une information relative aux conditions spécifiques de l'essai, telles que les conditions ambiantes</t>
  </si>
  <si>
    <t>¤ une déclaration relative à l'incertitude de mesure estimée (si elle est importante pour la validité ou l'application des résultats d'essai, si le client l'exige ou si l'incertitude affecte la conformité aux limites d'une spécification</t>
  </si>
  <si>
    <t>¤ avis et interprétations, si nécessaire ou approprié</t>
  </si>
  <si>
    <t>AVIS ET INTERPRETATIONS</t>
  </si>
  <si>
    <t>Le laboratoire formule t-il par écrit les bases sur lesquelles reposent les avis et interprétations, lorsque ceux-ci sont donnés ?</t>
  </si>
  <si>
    <t>Le document est il approuvé ?</t>
  </si>
  <si>
    <t>Est-il au bon indice de révision ?</t>
  </si>
  <si>
    <t>Est-il classé au bon endroit ?</t>
  </si>
  <si>
    <t>Est-elle comprise ?</t>
  </si>
  <si>
    <t>Est-elle accessible ?</t>
  </si>
  <si>
    <t>Est-elle mise en œuvre par lui ?</t>
  </si>
  <si>
    <t>EXIGENCES RELATIVES A LA DOCUMENTATION</t>
  </si>
  <si>
    <t>4.2</t>
  </si>
  <si>
    <t>7.1</t>
  </si>
  <si>
    <t>7.2.1</t>
  </si>
  <si>
    <t>7.2.2</t>
  </si>
  <si>
    <t>7.2.3</t>
  </si>
  <si>
    <t>7.5.4</t>
  </si>
  <si>
    <t>7.5.5</t>
  </si>
  <si>
    <t>7.6</t>
  </si>
  <si>
    <t>7.6a</t>
  </si>
  <si>
    <t>8.2.1</t>
  </si>
  <si>
    <t>8.5.1</t>
  </si>
  <si>
    <t>5.2</t>
  </si>
  <si>
    <t>5.3</t>
  </si>
  <si>
    <t>5.4.2</t>
  </si>
  <si>
    <t>5.4.3</t>
  </si>
  <si>
    <t>5.4.7</t>
  </si>
  <si>
    <t>5.5.2</t>
  </si>
  <si>
    <t>5.5.3</t>
  </si>
  <si>
    <t>5.5.5</t>
  </si>
  <si>
    <t>5.5.6</t>
  </si>
  <si>
    <t>5.5.7</t>
  </si>
  <si>
    <t>5.5.12</t>
  </si>
  <si>
    <t>5.9.1</t>
  </si>
  <si>
    <t>5.9.2</t>
  </si>
  <si>
    <t>5.10.2</t>
  </si>
  <si>
    <t>5.10.3.1c &amp; 5.4.6.2</t>
  </si>
  <si>
    <t>5.10.5</t>
  </si>
  <si>
    <t>Planification de la réalisation de l'essai</t>
  </si>
  <si>
    <t>a) l’identité de l’équipement.</t>
  </si>
  <si>
    <t>c) les contrôles de la conformité de l’équipement  aux spécifications ?</t>
  </si>
  <si>
    <t>d) son emplacement actuel ?</t>
  </si>
  <si>
    <t>e) les instructions du fabriquant ou les coordonnées du lieu où elles se trouvent ?</t>
  </si>
  <si>
    <t>ISO 9001</t>
  </si>
  <si>
    <t xml:space="preserve">    </t>
  </si>
  <si>
    <t>ISO 17025</t>
  </si>
  <si>
    <t>Norme</t>
  </si>
  <si>
    <t>Chap</t>
  </si>
  <si>
    <t xml:space="preserve"> QUALITE DES RESULTATS D'ESSAI :</t>
  </si>
  <si>
    <t>5.10;3.1c &amp; 5.4.6.2</t>
  </si>
  <si>
    <t>Réalisation de l'essai</t>
  </si>
  <si>
    <t>g)  l’entretien effectué à ce jour et le plan de maintenance ?</t>
  </si>
  <si>
    <t>PLANIFICATION DE LA REALISATION D'ESSAI</t>
  </si>
  <si>
    <r>
      <t xml:space="preserve">Les instructions </t>
    </r>
    <r>
      <rPr>
        <sz val="10"/>
        <color indexed="53"/>
        <rFont val="Arial"/>
        <family val="2"/>
      </rPr>
      <t>à jour</t>
    </r>
    <r>
      <rPr>
        <sz val="10"/>
        <rFont val="Arial"/>
        <family val="2"/>
      </rPr>
      <t xml:space="preserve"> concernant l'utilisation et l'entretien de l'équipement sont-elles facilement accessibles au personnel du laboratoire ?</t>
    </r>
  </si>
  <si>
    <t>PROPRIETE DU CLIENT</t>
  </si>
  <si>
    <t xml:space="preserve">PROPRIETE DU CLIENT </t>
  </si>
  <si>
    <t xml:space="preserve">PRESERVATION DU PRODUIT </t>
  </si>
  <si>
    <t xml:space="preserve">ETALONNAGE </t>
  </si>
  <si>
    <t xml:space="preserve">PERSONNEL </t>
  </si>
  <si>
    <t xml:space="preserve">SELECTION DES METHODES D'ESSAI </t>
  </si>
  <si>
    <t>QUALITE DES RESULTATS D'ESSAI</t>
  </si>
  <si>
    <t xml:space="preserve">QUALITE DES RESULTATS D'ESSAI </t>
  </si>
  <si>
    <t>N.M</t>
  </si>
  <si>
    <t>M.M</t>
  </si>
  <si>
    <t>S.M</t>
  </si>
  <si>
    <t>B.M</t>
  </si>
  <si>
    <r>
      <t>N.M</t>
    </r>
    <r>
      <rPr>
        <sz val="10"/>
        <rFont val="Arial"/>
        <family val="0"/>
      </rPr>
      <t xml:space="preserve">  : Non maîtrisé
</t>
    </r>
    <r>
      <rPr>
        <b/>
        <sz val="10"/>
        <rFont val="Arial"/>
        <family val="2"/>
      </rPr>
      <t>M.M</t>
    </r>
    <r>
      <rPr>
        <sz val="10"/>
        <rFont val="Arial"/>
        <family val="0"/>
      </rPr>
      <t xml:space="preserve"> : Moyennement maîtrisé
</t>
    </r>
    <r>
      <rPr>
        <b/>
        <sz val="10"/>
        <rFont val="Arial"/>
        <family val="2"/>
      </rPr>
      <t>S.M</t>
    </r>
    <r>
      <rPr>
        <sz val="10"/>
        <rFont val="Arial"/>
        <family val="0"/>
      </rPr>
      <t xml:space="preserve">  : Suffisamment maîtrisé
</t>
    </r>
    <r>
      <rPr>
        <b/>
        <sz val="10"/>
        <rFont val="Arial"/>
        <family val="2"/>
      </rPr>
      <t>B.M</t>
    </r>
    <r>
      <rPr>
        <sz val="10"/>
        <rFont val="Arial"/>
        <family val="0"/>
      </rPr>
      <t xml:space="preserve">  : Bien Maîtrisé
</t>
    </r>
    <r>
      <rPr>
        <b/>
        <sz val="10"/>
        <rFont val="Arial"/>
        <family val="2"/>
      </rPr>
      <t>N.A</t>
    </r>
    <r>
      <rPr>
        <sz val="10"/>
        <rFont val="Arial"/>
        <family val="0"/>
      </rPr>
      <t xml:space="preserve">  : Non Applicable
</t>
    </r>
  </si>
  <si>
    <t>2 collaboratrices seulement dans le Labo.</t>
  </si>
  <si>
    <t>Disque dur, clef USB …</t>
  </si>
  <si>
    <t>voir un PV d'essai</t>
  </si>
  <si>
    <t>CdC rédigé par client</t>
  </si>
  <si>
    <t>oui, mais implicite</t>
  </si>
  <si>
    <t>éprouvettes protégées et confidentialité garantie</t>
  </si>
  <si>
    <t>oui, par écrit, e-mail</t>
  </si>
  <si>
    <t>réalisé par le CETIM pour le TE77 et piloté par le labo Roberval pour la balance</t>
  </si>
  <si>
    <t>non</t>
  </si>
  <si>
    <t>peu d'instruments</t>
  </si>
  <si>
    <t>tout est à reprendre suite intervention PLINT du 12/12/06 non efficace</t>
  </si>
  <si>
    <t>la balance uniquement</t>
  </si>
  <si>
    <t>pas de démarche structurée</t>
  </si>
  <si>
    <t>pas de procédure</t>
  </si>
  <si>
    <t>3 personnes envoyées en stage</t>
  </si>
  <si>
    <t>labo froid l'hivers (12°)</t>
  </si>
  <si>
    <t>oui, selon méthode du labo</t>
  </si>
  <si>
    <t>en cours ; non programmé</t>
  </si>
  <si>
    <t>de fait</t>
  </si>
  <si>
    <t>reporté car contrat maintenance trop cher (TE77)</t>
  </si>
  <si>
    <t>gros pb de logiciel</t>
  </si>
  <si>
    <t>bouche à oreille, comparaison entre collègues … (prend du temps)</t>
  </si>
  <si>
    <t>réseau de neurones : méthode statistique (data mining)</t>
  </si>
  <si>
    <t>avec CETIM</t>
  </si>
  <si>
    <t>manque fonction</t>
  </si>
  <si>
    <t>non faisable dans certains cas (écartype dans ces cas la)</t>
  </si>
  <si>
    <t>&gt; 90% : très bien maitrisé</t>
  </si>
  <si>
    <t>&gt; 75% : suffisamment maitrisé, on peut améliorer</t>
  </si>
  <si>
    <t>&gt; 50% : moyennement maitrisé, revoir les points défectueux</t>
  </si>
  <si>
    <t>&lt; 50% : insuffisamment maitrisé, revoir point par point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</si>
</sst>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numFmt numFmtId="181" formatCode="&quot;Vrai&quot;;&quot;Vrai&quot;;&quot;Faux&quot;"/>
    <numFmt numFmtId="182" formatCode="&quot;Actif&quot;;&quot;Actif&quot;;&quot;Inactif&quot;"/>
    <numFmt numFmtId="183" formatCode="0.0000%"/>
    <numFmt numFmtId="184" formatCode="0.0%"/>
  </numFmts>
  <fonts count="26">
    <font>
      <sz val="10"/>
      <name val="Arial"/>
      <family val="0"/>
    </font>
    <font>
      <u val="single"/>
      <sz val="10"/>
      <color indexed="12"/>
      <name val="Arial"/>
      <family val="0"/>
    </font>
    <font>
      <u val="single"/>
      <sz val="10"/>
      <color indexed="36"/>
      <name val="Arial"/>
      <family val="0"/>
    </font>
    <font>
      <sz val="8"/>
      <name val="Arial"/>
      <family val="2"/>
    </font>
    <font>
      <b/>
      <sz val="10"/>
      <name val="Arial"/>
      <family val="2"/>
    </font>
    <font>
      <sz val="8"/>
      <name val="Tahoma"/>
      <family val="0"/>
    </font>
    <font>
      <b/>
      <sz val="8"/>
      <name val="Tahoma"/>
      <family val="0"/>
    </font>
    <font>
      <sz val="10"/>
      <color indexed="10"/>
      <name val="Arial"/>
      <family val="2"/>
    </font>
    <font>
      <b/>
      <sz val="12"/>
      <name val="Times-Bold"/>
      <family val="0"/>
    </font>
    <font>
      <sz val="19.5"/>
      <name val="Arial"/>
      <family val="0"/>
    </font>
    <font>
      <b/>
      <sz val="15.25"/>
      <name val="Arial"/>
      <family val="2"/>
    </font>
    <font>
      <sz val="7"/>
      <name val="Arial"/>
      <family val="2"/>
    </font>
    <font>
      <b/>
      <sz val="20"/>
      <name val="Arial"/>
      <family val="2"/>
    </font>
    <font>
      <sz val="10"/>
      <color indexed="53"/>
      <name val="Arial"/>
      <family val="2"/>
    </font>
    <font>
      <b/>
      <sz val="22"/>
      <name val="Arial"/>
      <family val="2"/>
    </font>
    <font>
      <sz val="32"/>
      <color indexed="9"/>
      <name val="Futura"/>
      <family val="0"/>
    </font>
    <font>
      <sz val="20"/>
      <color indexed="9"/>
      <name val="Futura"/>
      <family val="0"/>
    </font>
    <font>
      <b/>
      <sz val="32"/>
      <color indexed="9"/>
      <name val="Futura"/>
      <family val="0"/>
    </font>
    <font>
      <b/>
      <sz val="10"/>
      <color indexed="9"/>
      <name val="Futura"/>
      <family val="0"/>
    </font>
    <font>
      <b/>
      <u val="single"/>
      <sz val="16"/>
      <color indexed="9"/>
      <name val="Futura"/>
      <family val="0"/>
    </font>
    <font>
      <b/>
      <sz val="20"/>
      <color indexed="9"/>
      <name val="Futura"/>
      <family val="0"/>
    </font>
    <font>
      <sz val="16"/>
      <color indexed="51"/>
      <name val="Futura"/>
      <family val="0"/>
    </font>
    <font>
      <sz val="16"/>
      <color indexed="31"/>
      <name val="Futura"/>
      <family val="0"/>
    </font>
    <font>
      <b/>
      <sz val="18"/>
      <name val="Arial"/>
      <family val="2"/>
    </font>
    <font>
      <b/>
      <sz val="10"/>
      <color indexed="10"/>
      <name val="Arial"/>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49"/>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45"/>
        <bgColor indexed="64"/>
      </patternFill>
    </fill>
    <fill>
      <patternFill patternType="solid">
        <fgColor indexed="43"/>
        <bgColor indexed="64"/>
      </patternFill>
    </fill>
  </fills>
  <borders count="36">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medium"/>
      <right style="thin"/>
      <top style="thin"/>
      <bottom style="medium"/>
    </border>
    <border>
      <left style="thin"/>
      <right style="medium"/>
      <top style="thin"/>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0" borderId="1" xfId="0" applyFont="1" applyBorder="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1" xfId="0" applyFill="1" applyBorder="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4" fillId="0" borderId="3" xfId="0" applyFont="1" applyBorder="1" applyAlignment="1">
      <alignment horizontal="center"/>
    </xf>
    <xf numFmtId="0" fontId="4" fillId="0" borderId="4" xfId="0" applyFont="1"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2" fontId="0" fillId="0" borderId="0" xfId="0" applyNumberFormat="1" applyFill="1" applyAlignment="1">
      <alignment vertical="top" wrapText="1"/>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1" xfId="0" applyFont="1" applyFill="1" applyBorder="1" applyAlignment="1">
      <alignment horizontal="center" vertical="center" wrapText="1"/>
    </xf>
    <xf numFmtId="0" fontId="0" fillId="0" borderId="1" xfId="0" applyFill="1" applyBorder="1" applyAlignment="1">
      <alignment vertical="top" wrapText="1"/>
    </xf>
    <xf numFmtId="0" fontId="4" fillId="0" borderId="5" xfId="0" applyFont="1" applyFill="1" applyBorder="1" applyAlignment="1">
      <alignment horizontal="center" vertical="center" wrapText="1"/>
    </xf>
    <xf numFmtId="0" fontId="8" fillId="0" borderId="0" xfId="0" applyFont="1" applyAlignment="1">
      <alignment/>
    </xf>
    <xf numFmtId="0" fontId="7" fillId="0" borderId="0" xfId="0" applyFont="1"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alignment horizontal="center"/>
    </xf>
    <xf numFmtId="10" fontId="4" fillId="2" borderId="5" xfId="0" applyNumberFormat="1" applyFont="1" applyFill="1" applyBorder="1" applyAlignment="1">
      <alignment horizontal="center"/>
    </xf>
    <xf numFmtId="0" fontId="0" fillId="0" borderId="0" xfId="0" applyAlignment="1">
      <alignment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xf>
    <xf numFmtId="0" fontId="4" fillId="0" borderId="4" xfId="0" applyFont="1" applyBorder="1" applyAlignment="1">
      <alignment horizontal="center" vertical="center" wrapText="1"/>
    </xf>
    <xf numFmtId="0" fontId="0" fillId="0" borderId="4" xfId="0" applyBorder="1" applyAlignment="1">
      <alignment/>
    </xf>
    <xf numFmtId="0" fontId="0" fillId="0" borderId="5" xfId="0" applyFont="1" applyFill="1" applyBorder="1" applyAlignment="1">
      <alignment wrapText="1"/>
    </xf>
    <xf numFmtId="0" fontId="0" fillId="0" borderId="5" xfId="0" applyFont="1" applyBorder="1" applyAlignment="1">
      <alignment wrapText="1"/>
    </xf>
    <xf numFmtId="0" fontId="0" fillId="0" borderId="8" xfId="0" applyFont="1" applyBorder="1" applyAlignment="1">
      <alignment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3" borderId="11" xfId="0" applyFont="1" applyFill="1" applyBorder="1" applyAlignment="1">
      <alignment wrapText="1"/>
    </xf>
    <xf numFmtId="0" fontId="0" fillId="0" borderId="5" xfId="0" applyFont="1" applyFill="1" applyBorder="1" applyAlignment="1">
      <alignment horizontal="left" wrapText="1"/>
    </xf>
    <xf numFmtId="0" fontId="0" fillId="0" borderId="5" xfId="0" applyFont="1" applyBorder="1" applyAlignment="1">
      <alignment horizontal="left" wrapText="1"/>
    </xf>
    <xf numFmtId="0" fontId="4" fillId="4" borderId="1" xfId="0" applyFont="1" applyFill="1" applyBorder="1" applyAlignment="1">
      <alignment horizontal="center" vertical="center" wrapText="1"/>
    </xf>
    <xf numFmtId="0" fontId="0" fillId="4" borderId="1" xfId="0" applyFill="1" applyBorder="1" applyAlignment="1">
      <alignment/>
    </xf>
    <xf numFmtId="0" fontId="0" fillId="4" borderId="6" xfId="0" applyFill="1" applyBorder="1" applyAlignment="1">
      <alignment horizontal="left"/>
    </xf>
    <xf numFmtId="0" fontId="0" fillId="4" borderId="5" xfId="0" applyFill="1" applyBorder="1" applyAlignment="1">
      <alignment horizontal="left"/>
    </xf>
    <xf numFmtId="0" fontId="12" fillId="5" borderId="0" xfId="0" applyFont="1" applyFill="1" applyAlignment="1">
      <alignment horizontal="center"/>
    </xf>
    <xf numFmtId="0" fontId="0" fillId="6" borderId="0" xfId="0" applyFill="1" applyAlignment="1">
      <alignment/>
    </xf>
    <xf numFmtId="0" fontId="12" fillId="6" borderId="0" xfId="0" applyFont="1" applyFill="1" applyAlignment="1">
      <alignment horizontal="center"/>
    </xf>
    <xf numFmtId="0" fontId="4" fillId="0" borderId="0" xfId="0" applyFont="1" applyAlignment="1">
      <alignment horizontal="center"/>
    </xf>
    <xf numFmtId="0" fontId="4" fillId="7" borderId="0" xfId="0" applyFont="1" applyFill="1" applyBorder="1" applyAlignment="1">
      <alignment horizontal="center" wrapText="1"/>
    </xf>
    <xf numFmtId="0" fontId="4" fillId="7" borderId="0" xfId="0" applyFont="1" applyFill="1" applyAlignment="1">
      <alignment horizontal="center" wrapText="1"/>
    </xf>
    <xf numFmtId="0" fontId="4" fillId="8" borderId="0" xfId="0" applyFont="1" applyFill="1" applyAlignment="1">
      <alignment horizontal="center" wrapText="1"/>
    </xf>
    <xf numFmtId="0" fontId="4" fillId="8" borderId="0" xfId="0" applyFont="1" applyFill="1" applyAlignment="1">
      <alignment horizontal="center"/>
    </xf>
    <xf numFmtId="0" fontId="4" fillId="4" borderId="12" xfId="0" applyFont="1" applyFill="1" applyBorder="1" applyAlignment="1">
      <alignment/>
    </xf>
    <xf numFmtId="0" fontId="4" fillId="4" borderId="13" xfId="0" applyFont="1" applyFill="1" applyBorder="1" applyAlignment="1">
      <alignment/>
    </xf>
    <xf numFmtId="0" fontId="4" fillId="4" borderId="12" xfId="0" applyFont="1" applyFill="1" applyBorder="1" applyAlignment="1">
      <alignment vertical="top"/>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4" borderId="5" xfId="0" applyFill="1" applyBorder="1" applyAlignment="1">
      <alignment/>
    </xf>
    <xf numFmtId="0" fontId="4" fillId="4" borderId="6" xfId="0" applyFont="1" applyFill="1" applyBorder="1" applyAlignment="1">
      <alignment horizontal="center" vertical="center" wrapText="1"/>
    </xf>
    <xf numFmtId="0" fontId="4" fillId="4" borderId="14" xfId="0" applyFont="1" applyFill="1" applyBorder="1" applyAlignment="1">
      <alignment vertical="top"/>
    </xf>
    <xf numFmtId="0" fontId="0" fillId="0" borderId="6" xfId="0" applyFont="1" applyBorder="1" applyAlignment="1">
      <alignment wrapText="1"/>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vertical="top" wrapText="1"/>
    </xf>
    <xf numFmtId="0" fontId="0" fillId="4" borderId="15" xfId="0" applyFill="1" applyBorder="1" applyAlignment="1">
      <alignment/>
    </xf>
    <xf numFmtId="0" fontId="0" fillId="4" borderId="1" xfId="0" applyFill="1" applyBorder="1" applyAlignment="1">
      <alignment horizontal="center" vertical="center"/>
    </xf>
    <xf numFmtId="0" fontId="4" fillId="4" borderId="1" xfId="0" applyFont="1" applyFill="1" applyBorder="1" applyAlignment="1">
      <alignment horizontal="center"/>
    </xf>
    <xf numFmtId="0" fontId="4" fillId="4" borderId="13" xfId="0" applyFont="1" applyFill="1" applyBorder="1" applyAlignment="1">
      <alignment vertical="top"/>
    </xf>
    <xf numFmtId="0" fontId="0" fillId="0" borderId="11" xfId="0" applyFill="1" applyBorder="1" applyAlignment="1">
      <alignment/>
    </xf>
    <xf numFmtId="0" fontId="0" fillId="0" borderId="3" xfId="0" applyFill="1" applyBorder="1" applyAlignment="1">
      <alignment horizontal="center"/>
    </xf>
    <xf numFmtId="0" fontId="4" fillId="0" borderId="3" xfId="0" applyFont="1" applyFill="1" applyBorder="1" applyAlignment="1">
      <alignment horizontal="center"/>
    </xf>
    <xf numFmtId="0" fontId="4" fillId="9" borderId="1" xfId="0" applyFont="1" applyFill="1" applyBorder="1" applyAlignment="1">
      <alignment horizontal="center"/>
    </xf>
    <xf numFmtId="0" fontId="4" fillId="9" borderId="3" xfId="0" applyFont="1" applyFill="1" applyBorder="1" applyAlignment="1">
      <alignment horizontal="center"/>
    </xf>
    <xf numFmtId="0" fontId="0" fillId="9" borderId="1" xfId="0" applyFill="1" applyBorder="1" applyAlignment="1">
      <alignment horizontal="center" vertical="center"/>
    </xf>
    <xf numFmtId="0" fontId="4" fillId="9" borderId="12" xfId="0" applyFont="1" applyFill="1" applyBorder="1" applyAlignment="1">
      <alignment vertical="top"/>
    </xf>
    <xf numFmtId="0" fontId="4" fillId="9" borderId="12" xfId="0" applyFont="1" applyFill="1" applyBorder="1" applyAlignment="1">
      <alignment/>
    </xf>
    <xf numFmtId="0" fontId="4" fillId="9" borderId="13" xfId="0" applyFont="1" applyFill="1" applyBorder="1" applyAlignment="1">
      <alignment/>
    </xf>
    <xf numFmtId="0" fontId="0" fillId="9" borderId="0" xfId="0" applyFill="1" applyBorder="1" applyAlignment="1">
      <alignment horizontal="center"/>
    </xf>
    <xf numFmtId="0" fontId="4" fillId="9" borderId="16" xfId="0" applyFont="1" applyFill="1" applyBorder="1" applyAlignment="1">
      <alignment horizontal="left" vertical="top" wrapText="1"/>
    </xf>
    <xf numFmtId="0" fontId="0" fillId="9" borderId="5" xfId="0" applyFill="1" applyBorder="1" applyAlignment="1">
      <alignment horizont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9" borderId="10" xfId="0" applyFill="1" applyBorder="1" applyAlignment="1">
      <alignment horizontal="center"/>
    </xf>
    <xf numFmtId="0" fontId="0" fillId="4" borderId="5" xfId="0" applyFill="1" applyBorder="1" applyAlignment="1">
      <alignment horizontal="center"/>
    </xf>
    <xf numFmtId="0" fontId="4" fillId="9" borderId="17" xfId="0" applyFont="1" applyFill="1" applyBorder="1" applyAlignment="1">
      <alignment vertical="top"/>
    </xf>
    <xf numFmtId="0" fontId="0" fillId="9" borderId="6" xfId="0" applyFill="1" applyBorder="1" applyAlignment="1">
      <alignment horizontal="center" vertical="center"/>
    </xf>
    <xf numFmtId="0" fontId="0" fillId="9" borderId="5" xfId="0" applyFill="1" applyBorder="1" applyAlignment="1">
      <alignment horizontal="center" vertical="center"/>
    </xf>
    <xf numFmtId="0" fontId="0" fillId="9" borderId="7" xfId="0" applyFill="1" applyBorder="1" applyAlignment="1">
      <alignment horizontal="center" vertical="center"/>
    </xf>
    <xf numFmtId="0" fontId="0" fillId="9" borderId="6" xfId="0" applyFill="1" applyBorder="1" applyAlignment="1">
      <alignment horizontal="center"/>
    </xf>
    <xf numFmtId="0" fontId="0" fillId="9" borderId="10" xfId="0" applyFill="1" applyBorder="1" applyAlignment="1">
      <alignment horizontal="center" vertical="center"/>
    </xf>
    <xf numFmtId="0" fontId="0" fillId="9" borderId="15" xfId="0" applyFill="1" applyBorder="1" applyAlignment="1">
      <alignment horizontal="center" vertical="center"/>
    </xf>
    <xf numFmtId="0" fontId="0" fillId="9" borderId="11" xfId="0" applyFill="1" applyBorder="1" applyAlignment="1">
      <alignment horizontal="center" vertical="center"/>
    </xf>
    <xf numFmtId="0" fontId="0" fillId="2" borderId="6" xfId="0" applyFill="1" applyBorder="1" applyAlignment="1">
      <alignment vertical="top" wrapText="1"/>
    </xf>
    <xf numFmtId="0" fontId="0" fillId="2" borderId="5" xfId="0" applyFill="1" applyBorder="1" applyAlignment="1">
      <alignment vertical="top" wrapText="1"/>
    </xf>
    <xf numFmtId="0" fontId="4" fillId="0" borderId="0" xfId="0" applyFont="1" applyAlignment="1">
      <alignment wrapText="1"/>
    </xf>
    <xf numFmtId="0" fontId="4" fillId="0" borderId="0" xfId="0" applyFont="1" applyBorder="1" applyAlignment="1">
      <alignment vertical="top"/>
    </xf>
    <xf numFmtId="0" fontId="0" fillId="4" borderId="9" xfId="0" applyFill="1" applyBorder="1" applyAlignment="1">
      <alignment horizontal="left"/>
    </xf>
    <xf numFmtId="0" fontId="4" fillId="2" borderId="6" xfId="0" applyFont="1" applyFill="1" applyBorder="1" applyAlignment="1">
      <alignment vertical="top" wrapText="1"/>
    </xf>
    <xf numFmtId="0" fontId="0" fillId="0" borderId="1" xfId="0" applyFont="1" applyBorder="1" applyAlignment="1">
      <alignment horizontal="left" wrapText="1"/>
    </xf>
    <xf numFmtId="0" fontId="0" fillId="0" borderId="18" xfId="0" applyFont="1" applyBorder="1" applyAlignment="1">
      <alignment horizontal="left" wrapText="1"/>
    </xf>
    <xf numFmtId="0" fontId="0" fillId="0" borderId="1" xfId="0" applyFont="1" applyFill="1" applyBorder="1" applyAlignment="1">
      <alignment horizontal="left" wrapText="1"/>
    </xf>
    <xf numFmtId="0" fontId="0" fillId="0" borderId="18" xfId="0" applyFont="1" applyFill="1" applyBorder="1" applyAlignment="1">
      <alignment horizontal="left" wrapText="1"/>
    </xf>
    <xf numFmtId="0" fontId="0" fillId="2" borderId="6" xfId="0" applyFill="1" applyBorder="1" applyAlignment="1">
      <alignment/>
    </xf>
    <xf numFmtId="0" fontId="0" fillId="2" borderId="5" xfId="0" applyFill="1" applyBorder="1" applyAlignment="1">
      <alignment/>
    </xf>
    <xf numFmtId="0" fontId="0" fillId="2" borderId="6" xfId="0" applyFont="1" applyFill="1" applyBorder="1" applyAlignment="1">
      <alignment vertical="top" wrapText="1"/>
    </xf>
    <xf numFmtId="0" fontId="0" fillId="2" borderId="5" xfId="0" applyFont="1" applyFill="1" applyBorder="1" applyAlignment="1">
      <alignment vertical="top" wrapText="1"/>
    </xf>
    <xf numFmtId="0" fontId="4" fillId="4" borderId="19" xfId="0" applyFont="1" applyFill="1" applyBorder="1" applyAlignment="1">
      <alignment vertical="top" wrapText="1"/>
    </xf>
    <xf numFmtId="0" fontId="0" fillId="4" borderId="15" xfId="0" applyFill="1" applyBorder="1" applyAlignment="1">
      <alignment/>
    </xf>
    <xf numFmtId="0" fontId="24" fillId="0" borderId="0" xfId="0" applyFont="1" applyBorder="1" applyAlignment="1">
      <alignment horizontal="center" vertical="center" wrapText="1"/>
    </xf>
    <xf numFmtId="0" fontId="24"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0" fillId="4" borderId="5" xfId="0" applyFont="1" applyFill="1" applyBorder="1" applyAlignment="1">
      <alignment horizontal="left"/>
    </xf>
    <xf numFmtId="0" fontId="4" fillId="0" borderId="0" xfId="0" applyFont="1" applyBorder="1" applyAlignment="1">
      <alignment horizontal="center"/>
    </xf>
    <xf numFmtId="0" fontId="4" fillId="2" borderId="7" xfId="0" applyFont="1" applyFill="1" applyBorder="1" applyAlignment="1">
      <alignment vertical="top" wrapText="1"/>
    </xf>
    <xf numFmtId="0" fontId="4" fillId="5" borderId="20" xfId="0" applyFont="1" applyFill="1" applyBorder="1" applyAlignment="1">
      <alignment horizontal="center"/>
    </xf>
    <xf numFmtId="0" fontId="4" fillId="8" borderId="21" xfId="0" applyFont="1" applyFill="1" applyBorder="1" applyAlignment="1">
      <alignment horizontal="center" vertical="center" wrapText="1"/>
    </xf>
    <xf numFmtId="0" fontId="4" fillId="8" borderId="22" xfId="0" applyFont="1" applyFill="1" applyBorder="1" applyAlignment="1">
      <alignment horizontal="center" vertical="center"/>
    </xf>
    <xf numFmtId="0" fontId="0" fillId="0" borderId="23" xfId="0" applyFont="1" applyFill="1" applyBorder="1" applyAlignment="1">
      <alignment horizontal="center" vertical="top" wrapText="1"/>
    </xf>
    <xf numFmtId="9" fontId="0" fillId="0" borderId="24" xfId="0" applyNumberFormat="1" applyBorder="1" applyAlignment="1">
      <alignment horizontal="center"/>
    </xf>
    <xf numFmtId="0" fontId="0" fillId="0" borderId="25" xfId="0" applyFont="1" applyFill="1" applyBorder="1" applyAlignment="1">
      <alignment horizontal="center" vertical="top" wrapText="1"/>
    </xf>
    <xf numFmtId="9" fontId="0" fillId="0" borderId="26" xfId="0" applyNumberFormat="1" applyBorder="1" applyAlignment="1">
      <alignment horizontal="center"/>
    </xf>
    <xf numFmtId="0" fontId="14" fillId="0" borderId="27" xfId="0" applyFont="1" applyBorder="1" applyAlignment="1">
      <alignment horizontal="center" vertical="top" wrapText="1"/>
    </xf>
    <xf numFmtId="0" fontId="0" fillId="0" borderId="28" xfId="0" applyFont="1" applyFill="1" applyBorder="1" applyAlignment="1">
      <alignment horizontal="center" vertical="top" wrapText="1"/>
    </xf>
    <xf numFmtId="9" fontId="0" fillId="0" borderId="29" xfId="0" applyNumberFormat="1" applyBorder="1" applyAlignment="1">
      <alignment horizontal="center"/>
    </xf>
    <xf numFmtId="10" fontId="12" fillId="10" borderId="30" xfId="0" applyNumberFormat="1" applyFont="1" applyFill="1" applyBorder="1" applyAlignment="1">
      <alignment horizontal="center"/>
    </xf>
    <xf numFmtId="0" fontId="0" fillId="11" borderId="31" xfId="0" applyFill="1" applyBorder="1" applyAlignment="1">
      <alignment wrapText="1"/>
    </xf>
    <xf numFmtId="0" fontId="0" fillId="11" borderId="32" xfId="0" applyFill="1" applyBorder="1" applyAlignment="1">
      <alignment wrapText="1"/>
    </xf>
    <xf numFmtId="0" fontId="0" fillId="11" borderId="33" xfId="0" applyFill="1" applyBorder="1" applyAlignment="1">
      <alignment wrapText="1"/>
    </xf>
    <xf numFmtId="0" fontId="4" fillId="2" borderId="7" xfId="0" applyFont="1" applyFill="1" applyBorder="1" applyAlignment="1">
      <alignment horizontal="left" vertical="top" wrapText="1"/>
    </xf>
    <xf numFmtId="0" fontId="0" fillId="0" borderId="6" xfId="0" applyFont="1" applyBorder="1" applyAlignment="1">
      <alignment horizontal="left"/>
    </xf>
    <xf numFmtId="0" fontId="0" fillId="0" borderId="5" xfId="0" applyFont="1"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1" xfId="0" applyBorder="1" applyAlignment="1">
      <alignment horizontal="center"/>
    </xf>
    <xf numFmtId="0" fontId="0" fillId="0" borderId="35" xfId="0" applyBorder="1" applyAlignment="1">
      <alignment horizontal="center"/>
    </xf>
    <xf numFmtId="0" fontId="0" fillId="0" borderId="10" xfId="0" applyBorder="1" applyAlignment="1">
      <alignment horizontal="center"/>
    </xf>
    <xf numFmtId="0" fontId="0" fillId="3" borderId="3"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0" borderId="15" xfId="0" applyBorder="1" applyAlignment="1">
      <alignment horizontal="left"/>
    </xf>
    <xf numFmtId="0" fontId="4" fillId="4" borderId="7" xfId="0" applyFont="1" applyFill="1" applyBorder="1" applyAlignment="1">
      <alignment horizontal="left" vertical="top" wrapText="1"/>
    </xf>
    <xf numFmtId="0" fontId="0" fillId="4" borderId="6" xfId="0" applyFont="1" applyFill="1" applyBorder="1" applyAlignment="1">
      <alignment horizontal="left"/>
    </xf>
    <xf numFmtId="0" fontId="0" fillId="4" borderId="11" xfId="0" applyFill="1" applyBorder="1" applyAlignment="1">
      <alignment/>
    </xf>
    <xf numFmtId="0" fontId="0" fillId="2" borderId="6" xfId="0" applyFill="1" applyBorder="1" applyAlignment="1">
      <alignment vertical="top" wrapText="1"/>
    </xf>
    <xf numFmtId="0" fontId="0" fillId="2" borderId="5" xfId="0" applyFill="1" applyBorder="1" applyAlignment="1">
      <alignment vertical="top" wrapText="1"/>
    </xf>
    <xf numFmtId="0" fontId="0" fillId="5" borderId="0" xfId="0" applyFill="1" applyAlignment="1">
      <alignment horizontal="center"/>
    </xf>
    <xf numFmtId="0" fontId="4" fillId="4" borderId="7" xfId="0" applyFont="1" applyFill="1" applyBorder="1" applyAlignment="1">
      <alignment vertical="top" wrapText="1"/>
    </xf>
    <xf numFmtId="0" fontId="4" fillId="4" borderId="6" xfId="0" applyFont="1" applyFill="1" applyBorder="1" applyAlignment="1">
      <alignment vertical="top" wrapText="1"/>
    </xf>
    <xf numFmtId="0" fontId="4" fillId="4" borderId="5" xfId="0" applyFont="1" applyFill="1" applyBorder="1" applyAlignment="1">
      <alignment vertical="top" wrapText="1"/>
    </xf>
    <xf numFmtId="0" fontId="0" fillId="2" borderId="34" xfId="0" applyFont="1"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0" borderId="6" xfId="0" applyBorder="1" applyAlignment="1">
      <alignment/>
    </xf>
    <xf numFmtId="0" fontId="0" fillId="0" borderId="5" xfId="0" applyBorder="1" applyAlignment="1">
      <alignment/>
    </xf>
    <xf numFmtId="0" fontId="0" fillId="4" borderId="6" xfId="0" applyFill="1" applyBorder="1" applyAlignment="1">
      <alignment horizontal="left"/>
    </xf>
    <xf numFmtId="0" fontId="0" fillId="4" borderId="5" xfId="0" applyFill="1" applyBorder="1" applyAlignment="1">
      <alignment horizontal="left"/>
    </xf>
    <xf numFmtId="0" fontId="4" fillId="2" borderId="34" xfId="0" applyFont="1" applyFill="1" applyBorder="1" applyAlignment="1">
      <alignment horizontal="left" vertical="top" wrapText="1"/>
    </xf>
    <xf numFmtId="0" fontId="0" fillId="0" borderId="9" xfId="0" applyBorder="1" applyAlignment="1">
      <alignment horizontal="left"/>
    </xf>
    <xf numFmtId="0" fontId="0" fillId="0" borderId="10" xfId="0" applyBorder="1" applyAlignment="1">
      <alignment horizontal="left"/>
    </xf>
    <xf numFmtId="0" fontId="4" fillId="2" borderId="7"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9" borderId="7" xfId="0" applyFont="1" applyFill="1" applyBorder="1" applyAlignment="1">
      <alignment vertical="top" wrapText="1"/>
    </xf>
    <xf numFmtId="0" fontId="4" fillId="9" borderId="6" xfId="0" applyFont="1" applyFill="1" applyBorder="1" applyAlignment="1">
      <alignment vertical="top" wrapText="1"/>
    </xf>
    <xf numFmtId="0" fontId="0" fillId="9" borderId="6" xfId="0" applyFill="1" applyBorder="1" applyAlignment="1">
      <alignment/>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CARTOGRAPHIE RADAR DE L'ETAT QUALITE DU LABORATOIRE ROBERVAL, ACTIVITES DE TRIBOLOGIE </a:t>
            </a:r>
          </a:p>
        </c:rich>
      </c:tx>
      <c:layout/>
      <c:spPr>
        <a:noFill/>
        <a:ln>
          <a:noFill/>
        </a:ln>
      </c:spPr>
    </c:title>
    <c:plotArea>
      <c:layout>
        <c:manualLayout>
          <c:xMode val="edge"/>
          <c:yMode val="edge"/>
          <c:x val="0.345"/>
          <c:y val="0.231"/>
          <c:w val="0.3335"/>
          <c:h val="0.55625"/>
        </c:manualLayout>
      </c:layout>
      <c:radarChart>
        <c:radarStyle val="filled"/>
        <c:varyColors val="0"/>
        <c:ser>
          <c:idx val="0"/>
          <c:order val="0"/>
          <c:tx>
            <c:v>notes obtenues au regard des références minimales en bonnes pratiques en%</c:v>
          </c:tx>
          <c:extLst>
            <c:ext xmlns:c14="http://schemas.microsoft.com/office/drawing/2007/8/2/chart" uri="{6F2FDCE9-48DA-4B69-8628-5D25D57E5C99}">
              <c14:invertSolidFillFmt>
                <c14:spPr>
                  <a:solidFill>
                    <a:srgbClr val="000000"/>
                  </a:solidFill>
                </c14:spPr>
              </c14:invertSolidFillFmt>
            </c:ext>
          </c:extLst>
          <c:cat>
            <c:strRef>
              <c:f>résultats!$B$5:$B$20</c:f>
              <c:strCache>
                <c:ptCount val="16"/>
                <c:pt idx="0">
                  <c:v>EXIGENCES RELATIVES A LA DOCUMENTATION</c:v>
                </c:pt>
                <c:pt idx="1">
                  <c:v>RESPONSABILITE DE LA DIRECTION</c:v>
                </c:pt>
                <c:pt idx="2">
                  <c:v>PLANIFICATION DE LA REALISATION D'ESSAI</c:v>
                </c:pt>
                <c:pt idx="3">
                  <c:v>PROPRIETE DU CLIENT</c:v>
                </c:pt>
                <c:pt idx="4">
                  <c:v>PRESERVATION DU PRODUIT </c:v>
                </c:pt>
                <c:pt idx="5">
                  <c:v>ETALONNAGE </c:v>
                </c:pt>
                <c:pt idx="6">
                  <c:v>MESURE, ANALYSE ET AMELIORATION</c:v>
                </c:pt>
                <c:pt idx="7">
                  <c:v>PERSONNEL </c:v>
                </c:pt>
                <c:pt idx="8">
                  <c:v>INSTALLATION ET CONDITIONS AMBIANTES</c:v>
                </c:pt>
                <c:pt idx="9">
                  <c:v>SELECTION DES METHODES D'ESSAI </c:v>
                </c:pt>
                <c:pt idx="10">
                  <c:v>METHODES D'ESSAI DEVELOPPEES PAR LE LABORATOIRE</c:v>
                </c:pt>
                <c:pt idx="11">
                  <c:v>MAITRISE DES DONNEES</c:v>
                </c:pt>
                <c:pt idx="12">
                  <c:v>EQUIPEMENT</c:v>
                </c:pt>
                <c:pt idx="13">
                  <c:v>QUALITE DES RESULTATS D'ESSAI</c:v>
                </c:pt>
                <c:pt idx="14">
                  <c:v>RAPPORTS D'ESSAIS</c:v>
                </c:pt>
                <c:pt idx="15">
                  <c:v>AVIS ET INTERPRETATIONS</c:v>
                </c:pt>
              </c:strCache>
            </c:strRef>
          </c:cat>
          <c:val>
            <c:numRef>
              <c:f>résultats!$C$5:$C$20</c:f>
              <c:numCache>
                <c:ptCount val="16"/>
                <c:pt idx="0">
                  <c:v>0.41000000000000003</c:v>
                </c:pt>
                <c:pt idx="1">
                  <c:v>0.045</c:v>
                </c:pt>
                <c:pt idx="2">
                  <c:v>0.635</c:v>
                </c:pt>
                <c:pt idx="3">
                  <c:v>1</c:v>
                </c:pt>
                <c:pt idx="4">
                  <c:v>1</c:v>
                </c:pt>
                <c:pt idx="5">
                  <c:v>0.37</c:v>
                </c:pt>
                <c:pt idx="6">
                  <c:v>0.3</c:v>
                </c:pt>
                <c:pt idx="7">
                  <c:v>0.305</c:v>
                </c:pt>
                <c:pt idx="8">
                  <c:v>0.625</c:v>
                </c:pt>
                <c:pt idx="9">
                  <c:v>0.48</c:v>
                </c:pt>
                <c:pt idx="10">
                  <c:v>1</c:v>
                </c:pt>
                <c:pt idx="11">
                  <c:v>0.32999999999999996</c:v>
                </c:pt>
                <c:pt idx="12">
                  <c:v>0.3725</c:v>
                </c:pt>
                <c:pt idx="13">
                  <c:v>0.5650000000000001</c:v>
                </c:pt>
                <c:pt idx="14">
                  <c:v>0.67</c:v>
                </c:pt>
                <c:pt idx="15">
                  <c:v>1</c:v>
                </c:pt>
              </c:numCache>
            </c:numRef>
          </c:val>
        </c:ser>
        <c:axId val="5509929"/>
        <c:axId val="49589362"/>
      </c:radarChart>
      <c:catAx>
        <c:axId val="5509929"/>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589362"/>
        <c:crosses val="autoZero"/>
        <c:auto val="1"/>
        <c:lblOffset val="100"/>
        <c:noMultiLvlLbl val="0"/>
      </c:catAx>
      <c:valAx>
        <c:axId val="49589362"/>
        <c:scaling>
          <c:orientation val="minMax"/>
          <c:max val="1"/>
          <c:min val="0"/>
        </c:scaling>
        <c:axPos val="l"/>
        <c:majorGridlines/>
        <c:delete val="0"/>
        <c:numFmt formatCode="General" sourceLinked="1"/>
        <c:majorTickMark val="in"/>
        <c:minorTickMark val="none"/>
        <c:tickLblPos val="nextTo"/>
        <c:spPr>
          <a:ln w="3175">
            <a:solidFill/>
          </a:ln>
        </c:spPr>
        <c:crossAx val="5509929"/>
        <c:crossesAt val="1"/>
        <c:crossBetween val="between"/>
        <c:dispUnits/>
        <c:majorUnit val="1"/>
      </c:valAx>
      <c:spPr>
        <a:noFill/>
        <a:ln>
          <a:noFill/>
        </a:ln>
      </c:spPr>
    </c:plotArea>
    <c:plotVisOnly val="1"/>
    <c:dispBlanksAs val="gap"/>
    <c:showDLblsOverMax val="0"/>
  </c:chart>
  <c:txPr>
    <a:bodyPr vert="horz" rot="0"/>
    <a:lstStyle/>
    <a:p>
      <a:pPr>
        <a:defRPr lang="en-US" cap="none" sz="1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15</xdr:col>
      <xdr:colOff>352425</xdr:colOff>
      <xdr:row>50</xdr:row>
      <xdr:rowOff>152400</xdr:rowOff>
    </xdr:to>
    <xdr:pic>
      <xdr:nvPicPr>
        <xdr:cNvPr id="1" name="Picture 6"/>
        <xdr:cNvPicPr preferRelativeResize="1">
          <a:picLocks noChangeAspect="1"/>
        </xdr:cNvPicPr>
      </xdr:nvPicPr>
      <xdr:blipFill>
        <a:blip r:embed="rId1"/>
        <a:srcRect r="4772"/>
        <a:stretch>
          <a:fillRect/>
        </a:stretch>
      </xdr:blipFill>
      <xdr:spPr>
        <a:xfrm>
          <a:off x="0" y="762000"/>
          <a:ext cx="11782425" cy="7486650"/>
        </a:xfrm>
        <a:prstGeom prst="rect">
          <a:avLst/>
        </a:prstGeom>
        <a:noFill/>
        <a:ln w="9525" cmpd="sng">
          <a:noFill/>
        </a:ln>
      </xdr:spPr>
    </xdr:pic>
    <xdr:clientData/>
  </xdr:twoCellAnchor>
  <xdr:twoCellAnchor>
    <xdr:from>
      <xdr:col>2</xdr:col>
      <xdr:colOff>628650</xdr:colOff>
      <xdr:row>9</xdr:row>
      <xdr:rowOff>28575</xdr:rowOff>
    </xdr:from>
    <xdr:to>
      <xdr:col>13</xdr:col>
      <xdr:colOff>409575</xdr:colOff>
      <xdr:row>41</xdr:row>
      <xdr:rowOff>28575</xdr:rowOff>
    </xdr:to>
    <xdr:sp>
      <xdr:nvSpPr>
        <xdr:cNvPr id="2" name="AutoShape 9"/>
        <xdr:cNvSpPr>
          <a:spLocks/>
        </xdr:cNvSpPr>
      </xdr:nvSpPr>
      <xdr:spPr>
        <a:xfrm>
          <a:off x="2152650" y="1485900"/>
          <a:ext cx="8162925" cy="5181600"/>
        </a:xfrm>
        <a:prstGeom prst="rect">
          <a:avLst/>
        </a:prstGeom>
        <a:noFill/>
        <a:ln w="9525" cmpd="sng">
          <a:noFill/>
        </a:ln>
      </xdr:spPr>
      <xdr:txBody>
        <a:bodyPr vertOverflow="clip" wrap="square" lIns="205200" tIns="154800" rIns="205200" bIns="154800"/>
        <a:p>
          <a:pPr algn="ctr">
            <a:defRPr/>
          </a:pPr>
          <a:r>
            <a:rPr lang="en-US" cap="none" sz="3200" b="1" i="0" u="none" baseline="0">
              <a:solidFill>
                <a:srgbClr val="FFFFFF"/>
              </a:solidFill>
            </a:rPr>
            <a:t>
Grille d'Autoévaluation
pour le Laboratoire ROBERVAL 
Activité Tribologie
Normes: ISO9001 &amp; ISO17025
</a:t>
          </a:r>
          <a:r>
            <a:rPr lang="en-US" cap="none" sz="1000" b="1" i="0" u="none" baseline="0">
              <a:solidFill>
                <a:srgbClr val="FFFFFF"/>
              </a:solidFill>
            </a:rPr>
            <a:t>
</a:t>
          </a:r>
          <a:r>
            <a:rPr lang="en-US" cap="none" sz="1600" b="1" i="0" u="sng" baseline="0">
              <a:solidFill>
                <a:srgbClr val="FFFFFF"/>
              </a:solidFill>
            </a:rPr>
            <a:t>Groupe d'évaluation:</a:t>
          </a:r>
          <a:r>
            <a:rPr lang="en-US" cap="none" sz="2000" b="1" i="0" u="none" baseline="0">
              <a:solidFill>
                <a:srgbClr val="FFFFFF"/>
              </a:solidFill>
            </a:rPr>
            <a:t>
MEKKAOUI Mohamed Rida
 BOUTHORS Vincent
 FLAMENT Patrice
</a:t>
          </a:r>
          <a:r>
            <a:rPr lang="en-US" cap="none" sz="2000" b="0" i="0" u="none" baseline="0">
              <a:solidFill>
                <a:srgbClr val="FFFFFF"/>
              </a:solidFill>
            </a:rPr>
            <a:t>
</a:t>
          </a:r>
          <a:r>
            <a:rPr lang="en-US" cap="none" sz="3200" b="0" i="0" u="none" baseline="0">
              <a:solidFill>
                <a:srgbClr val="FFFFFF"/>
              </a:solidFill>
            </a:rPr>
            <a:t>
</a:t>
          </a:r>
        </a:p>
      </xdr:txBody>
    </xdr:sp>
    <xdr:clientData/>
  </xdr:twoCellAnchor>
  <xdr:twoCellAnchor>
    <xdr:from>
      <xdr:col>0</xdr:col>
      <xdr:colOff>0</xdr:colOff>
      <xdr:row>0</xdr:row>
      <xdr:rowOff>0</xdr:rowOff>
    </xdr:from>
    <xdr:to>
      <xdr:col>15</xdr:col>
      <xdr:colOff>371475</xdr:colOff>
      <xdr:row>4</xdr:row>
      <xdr:rowOff>114300</xdr:rowOff>
    </xdr:to>
    <xdr:grpSp>
      <xdr:nvGrpSpPr>
        <xdr:cNvPr id="3" name="Group 10"/>
        <xdr:cNvGrpSpPr>
          <a:grpSpLocks/>
        </xdr:cNvGrpSpPr>
      </xdr:nvGrpSpPr>
      <xdr:grpSpPr>
        <a:xfrm>
          <a:off x="0" y="0"/>
          <a:ext cx="11801475" cy="762000"/>
          <a:chOff x="0" y="0"/>
          <a:chExt cx="6245" cy="500"/>
        </a:xfrm>
        <a:solidFill>
          <a:srgbClr val="FFFFFF"/>
        </a:solidFill>
      </xdr:grpSpPr>
      <xdr:sp>
        <xdr:nvSpPr>
          <xdr:cNvPr id="4" name="AutoShape 11"/>
          <xdr:cNvSpPr>
            <a:spLocks/>
          </xdr:cNvSpPr>
        </xdr:nvSpPr>
        <xdr:spPr>
          <a:xfrm>
            <a:off x="0" y="0"/>
            <a:ext cx="6245" cy="500"/>
          </a:xfrm>
          <a:prstGeom prst="rect">
            <a:avLst/>
          </a:prstGeom>
          <a:solidFill>
            <a:srgbClr val="5A5B5E"/>
          </a:solidFill>
          <a:ln w="19050" cmpd="sng">
            <a:noFill/>
          </a:ln>
        </xdr:spPr>
        <xdr:txBody>
          <a:bodyPr vertOverflow="clip" wrap="square" lIns="0" tIns="0" rIns="0" bIns="0"/>
          <a:p>
            <a:pPr algn="l">
              <a:defRPr/>
            </a:pPr>
            <a:r>
              <a:rPr lang="en-US" cap="none" u="none" baseline="0">
                <a:latin typeface="Arial"/>
                <a:ea typeface="Arial"/>
                <a:cs typeface="Arial"/>
              </a:rPr>
              <a:t/>
            </a:r>
          </a:p>
        </xdr:txBody>
      </xdr:sp>
      <xdr:sp>
        <xdr:nvSpPr>
          <xdr:cNvPr id="5" name="AutoShape 12"/>
          <xdr:cNvSpPr>
            <a:spLocks/>
          </xdr:cNvSpPr>
        </xdr:nvSpPr>
        <xdr:spPr>
          <a:xfrm>
            <a:off x="0" y="0"/>
            <a:ext cx="6245" cy="500"/>
          </a:xfrm>
          <a:prstGeom prst="rect">
            <a:avLst/>
          </a:prstGeom>
          <a:solidFill>
            <a:srgbClr val="5A5B5E"/>
          </a:solidFill>
          <a:ln w="19050" cmpd="sng">
            <a:noFill/>
          </a:ln>
        </xdr:spPr>
        <xdr:txBody>
          <a:bodyPr vertOverflow="clip" wrap="square" lIns="0" tIns="0" rIns="0" bIns="0"/>
          <a:p>
            <a:pPr algn="ctr">
              <a:defRPr/>
            </a:pPr>
            <a:r>
              <a:rPr lang="en-US" cap="none" sz="1600" b="0" i="0" u="none" baseline="0">
                <a:solidFill>
                  <a:srgbClr val="FFCC00"/>
                </a:solidFill>
              </a:rPr>
              <a:t>UNIVERSITÉ DE TECHNOLOGIE
 COMPIÈGNE</a:t>
            </a:r>
            <a:r>
              <a:rPr lang="en-US" cap="none" sz="1600" b="0" i="0" u="none" baseline="0">
                <a:solidFill>
                  <a:srgbClr val="CCCCFF"/>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2247900</xdr:colOff>
      <xdr:row>0</xdr:row>
      <xdr:rowOff>95250</xdr:rowOff>
    </xdr:from>
    <xdr:to>
      <xdr:col>8</xdr:col>
      <xdr:colOff>1743075</xdr:colOff>
      <xdr:row>0</xdr:row>
      <xdr:rowOff>1419225</xdr:rowOff>
    </xdr:to>
    <xdr:sp>
      <xdr:nvSpPr>
        <xdr:cNvPr id="1" name="Rectangle 160"/>
        <xdr:cNvSpPr>
          <a:spLocks/>
        </xdr:cNvSpPr>
      </xdr:nvSpPr>
      <xdr:spPr>
        <a:xfrm>
          <a:off x="4181475" y="95250"/>
          <a:ext cx="4562475" cy="1323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1" i="0" u="none" baseline="0">
              <a:latin typeface="Arial"/>
              <a:ea typeface="Arial"/>
              <a:cs typeface="Arial"/>
            </a:rPr>
            <a:t>GRILLE D'EVALUATION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2</xdr:col>
      <xdr:colOff>285750</xdr:colOff>
      <xdr:row>1</xdr:row>
      <xdr:rowOff>0</xdr:rowOff>
    </xdr:to>
    <xdr:sp>
      <xdr:nvSpPr>
        <xdr:cNvPr id="1" name="Rectangle 6"/>
        <xdr:cNvSpPr>
          <a:spLocks/>
        </xdr:cNvSpPr>
      </xdr:nvSpPr>
      <xdr:spPr>
        <a:xfrm>
          <a:off x="2152650" y="9525"/>
          <a:ext cx="1628775" cy="1809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GRILLE DE COTATION</a:t>
          </a:r>
        </a:p>
      </xdr:txBody>
    </xdr:sp>
    <xdr:clientData/>
  </xdr:twoCellAnchor>
  <xdr:twoCellAnchor editAs="oneCell">
    <xdr:from>
      <xdr:col>9</xdr:col>
      <xdr:colOff>228600</xdr:colOff>
      <xdr:row>140</xdr:row>
      <xdr:rowOff>19050</xdr:rowOff>
    </xdr:from>
    <xdr:to>
      <xdr:col>13</xdr:col>
      <xdr:colOff>295275</xdr:colOff>
      <xdr:row>142</xdr:row>
      <xdr:rowOff>0</xdr:rowOff>
    </xdr:to>
    <xdr:pic>
      <xdr:nvPicPr>
        <xdr:cNvPr id="2" name="Picture 12"/>
        <xdr:cNvPicPr preferRelativeResize="1">
          <a:picLocks noChangeAspect="1"/>
        </xdr:cNvPicPr>
      </xdr:nvPicPr>
      <xdr:blipFill>
        <a:blip r:embed="rId1"/>
        <a:stretch>
          <a:fillRect/>
        </a:stretch>
      </xdr:blipFill>
      <xdr:spPr>
        <a:xfrm>
          <a:off x="6343650" y="46358175"/>
          <a:ext cx="31146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12</xdr:col>
      <xdr:colOff>9525</xdr:colOff>
      <xdr:row>36</xdr:row>
      <xdr:rowOff>9525</xdr:rowOff>
    </xdr:to>
    <xdr:graphicFrame>
      <xdr:nvGraphicFramePr>
        <xdr:cNvPr id="1" name="Chart 1"/>
        <xdr:cNvGraphicFramePr/>
      </xdr:nvGraphicFramePr>
      <xdr:xfrm>
        <a:off x="57150" y="66675"/>
        <a:ext cx="9096375" cy="57721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workbookViewId="0" topLeftCell="A4">
      <selection activeCell="Q8" sqref="Q8"/>
    </sheetView>
  </sheetViews>
  <sheetFormatPr defaultColWidth="11.421875" defaultRowHeight="12.75"/>
  <sheetData/>
  <printOptions/>
  <pageMargins left="0.2" right="0.07"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L172"/>
  <sheetViews>
    <sheetView tabSelected="1" workbookViewId="0" topLeftCell="C1">
      <selection activeCell="C1" sqref="C1:I1"/>
    </sheetView>
  </sheetViews>
  <sheetFormatPr defaultColWidth="11.421875" defaultRowHeight="12.75" outlineLevelCol="1"/>
  <cols>
    <col min="1" max="1" width="19.57421875" style="0" customWidth="1"/>
    <col min="2" max="2" width="9.421875" style="49" customWidth="1"/>
    <col min="3" max="3" width="46.00390625" style="8" customWidth="1"/>
    <col min="4" max="8" width="6.00390625" style="0" customWidth="1"/>
    <col min="9" max="9" width="45.7109375" style="0" customWidth="1"/>
    <col min="10" max="10" width="11.421875" style="0" hidden="1" customWidth="1" outlineLevel="1"/>
    <col min="11" max="11" width="11.421875" style="0" customWidth="1" collapsed="1"/>
    <col min="12" max="12" width="21.7109375" style="0" customWidth="1"/>
  </cols>
  <sheetData>
    <row r="1" spans="3:12" ht="127.5">
      <c r="C1" s="115"/>
      <c r="D1" s="115"/>
      <c r="E1" s="115"/>
      <c r="F1" s="115"/>
      <c r="G1" s="115"/>
      <c r="H1" s="115"/>
      <c r="I1" s="115"/>
      <c r="L1" s="97" t="s">
        <v>189</v>
      </c>
    </row>
    <row r="2" spans="3:8" ht="12.75">
      <c r="C2" s="7"/>
      <c r="D2" s="15"/>
      <c r="E2" s="5"/>
      <c r="F2" s="14"/>
      <c r="G2" s="14"/>
      <c r="H2" s="14"/>
    </row>
    <row r="3" spans="3:8" ht="12.75">
      <c r="C3" s="7"/>
      <c r="D3" s="15"/>
      <c r="E3" s="5"/>
      <c r="F3" s="14"/>
      <c r="G3" s="14"/>
      <c r="H3" s="14"/>
    </row>
    <row r="4" ht="12.75"/>
    <row r="5" spans="1:9" ht="12.75">
      <c r="A5" s="49" t="s">
        <v>169</v>
      </c>
      <c r="B5" s="49" t="s">
        <v>170</v>
      </c>
      <c r="C5" s="17" t="s">
        <v>85</v>
      </c>
      <c r="D5" s="1" t="s">
        <v>185</v>
      </c>
      <c r="E5" s="1" t="s">
        <v>186</v>
      </c>
      <c r="F5" s="1" t="s">
        <v>187</v>
      </c>
      <c r="G5" s="1" t="s">
        <v>188</v>
      </c>
      <c r="H5" s="1" t="s">
        <v>83</v>
      </c>
      <c r="I5" s="1" t="s">
        <v>86</v>
      </c>
    </row>
    <row r="6" spans="1:9" ht="48.75" customHeight="1">
      <c r="A6" s="46" t="s">
        <v>166</v>
      </c>
      <c r="B6" s="50" t="s">
        <v>134</v>
      </c>
      <c r="C6" s="152" t="s">
        <v>133</v>
      </c>
      <c r="D6" s="153"/>
      <c r="E6" s="153"/>
      <c r="F6" s="153"/>
      <c r="G6" s="153"/>
      <c r="H6" s="153"/>
      <c r="I6" s="154"/>
    </row>
    <row r="7" spans="1:9" ht="54.75" customHeight="1" hidden="1">
      <c r="A7" s="151"/>
      <c r="B7" s="50"/>
      <c r="C7" s="152"/>
      <c r="D7" s="153"/>
      <c r="E7" s="153"/>
      <c r="F7" s="153"/>
      <c r="G7" s="153"/>
      <c r="H7" s="153"/>
      <c r="I7" s="154"/>
    </row>
    <row r="8" spans="1:10" ht="51" customHeight="1">
      <c r="A8" s="151"/>
      <c r="B8" s="51"/>
      <c r="C8" s="34" t="s">
        <v>0</v>
      </c>
      <c r="D8" s="17"/>
      <c r="E8" s="17"/>
      <c r="F8" s="17"/>
      <c r="G8" s="17"/>
      <c r="H8" s="17"/>
      <c r="I8" s="19"/>
      <c r="J8">
        <v>2</v>
      </c>
    </row>
    <row r="9" spans="1:10" ht="51" customHeight="1">
      <c r="A9" s="151"/>
      <c r="B9" s="51"/>
      <c r="C9" s="34" t="s">
        <v>1</v>
      </c>
      <c r="D9" s="57"/>
      <c r="E9" s="58"/>
      <c r="F9" s="58"/>
      <c r="G9" s="58"/>
      <c r="H9" s="59"/>
      <c r="I9" s="18"/>
      <c r="J9">
        <v>0</v>
      </c>
    </row>
    <row r="10" spans="1:10" ht="51" customHeight="1">
      <c r="A10" s="151"/>
      <c r="B10" s="51"/>
      <c r="C10" s="40" t="s">
        <v>127</v>
      </c>
      <c r="D10" s="17"/>
      <c r="E10" s="17"/>
      <c r="F10" s="17"/>
      <c r="G10" s="17"/>
      <c r="H10" s="17"/>
      <c r="I10" s="4"/>
      <c r="J10">
        <v>1</v>
      </c>
    </row>
    <row r="11" spans="1:9" ht="0.75" customHeight="1" hidden="1">
      <c r="A11" s="151"/>
      <c r="B11" s="51"/>
      <c r="C11" s="116"/>
      <c r="D11" s="105"/>
      <c r="E11" s="105"/>
      <c r="F11" s="105"/>
      <c r="G11" s="105"/>
      <c r="H11" s="105"/>
      <c r="I11" s="106"/>
    </row>
    <row r="12" spans="1:10" ht="51" customHeight="1">
      <c r="A12" s="151"/>
      <c r="B12" s="51"/>
      <c r="C12" s="35" t="s">
        <v>128</v>
      </c>
      <c r="D12" s="1"/>
      <c r="E12" s="1"/>
      <c r="F12" s="1"/>
      <c r="G12" s="1"/>
      <c r="H12" s="1"/>
      <c r="I12" s="2"/>
      <c r="J12">
        <v>1</v>
      </c>
    </row>
    <row r="13" spans="1:10" ht="51" customHeight="1">
      <c r="A13" s="151"/>
      <c r="B13" s="51"/>
      <c r="C13" s="35" t="s">
        <v>129</v>
      </c>
      <c r="D13" s="1"/>
      <c r="E13" s="1"/>
      <c r="F13" s="1"/>
      <c r="G13" s="1"/>
      <c r="H13" s="1"/>
      <c r="I13" s="4"/>
      <c r="J13">
        <v>2</v>
      </c>
    </row>
    <row r="14" spans="1:10" ht="51" customHeight="1">
      <c r="A14" s="151"/>
      <c r="B14" s="51"/>
      <c r="C14" s="35" t="s">
        <v>2</v>
      </c>
      <c r="D14" s="1"/>
      <c r="E14" s="1"/>
      <c r="F14" s="1"/>
      <c r="G14" s="1"/>
      <c r="H14" s="1"/>
      <c r="I14" s="2"/>
      <c r="J14">
        <v>3</v>
      </c>
    </row>
    <row r="15" spans="1:10" ht="51" customHeight="1">
      <c r="A15" s="151"/>
      <c r="B15" s="51"/>
      <c r="C15" s="41" t="s">
        <v>130</v>
      </c>
      <c r="D15" s="1"/>
      <c r="E15" s="1"/>
      <c r="F15" s="1"/>
      <c r="G15" s="1"/>
      <c r="H15" s="1"/>
      <c r="I15" s="2"/>
      <c r="J15">
        <v>4</v>
      </c>
    </row>
    <row r="16" spans="1:9" ht="16.5" customHeight="1" hidden="1">
      <c r="A16" s="151"/>
      <c r="B16" s="51"/>
      <c r="C16" s="116"/>
      <c r="D16" s="107"/>
      <c r="E16" s="107"/>
      <c r="F16" s="107"/>
      <c r="G16" s="107"/>
      <c r="H16" s="107"/>
      <c r="I16" s="108"/>
    </row>
    <row r="17" spans="1:10" ht="51" customHeight="1">
      <c r="A17" s="151"/>
      <c r="B17" s="51"/>
      <c r="C17" s="35" t="s">
        <v>131</v>
      </c>
      <c r="D17" s="1"/>
      <c r="E17" s="1"/>
      <c r="F17" s="1"/>
      <c r="G17" s="1"/>
      <c r="H17" s="1"/>
      <c r="I17" s="3"/>
      <c r="J17">
        <v>4</v>
      </c>
    </row>
    <row r="18" spans="1:10" ht="51" customHeight="1">
      <c r="A18" s="151"/>
      <c r="B18" s="51"/>
      <c r="C18" s="35" t="s">
        <v>132</v>
      </c>
      <c r="D18" s="1"/>
      <c r="E18" s="1"/>
      <c r="F18" s="1"/>
      <c r="G18" s="1"/>
      <c r="H18" s="1"/>
      <c r="I18" s="2"/>
      <c r="J18">
        <v>4</v>
      </c>
    </row>
    <row r="19" spans="1:10" ht="51" customHeight="1">
      <c r="A19" s="151"/>
      <c r="B19" s="51"/>
      <c r="C19" s="35" t="s">
        <v>3</v>
      </c>
      <c r="D19" s="1"/>
      <c r="E19" s="1"/>
      <c r="F19" s="1"/>
      <c r="G19" s="1"/>
      <c r="H19" s="1"/>
      <c r="I19" s="101" t="s">
        <v>190</v>
      </c>
      <c r="J19">
        <v>1</v>
      </c>
    </row>
    <row r="20" spans="1:9" ht="25.5" customHeight="1" hidden="1">
      <c r="A20" s="151"/>
      <c r="B20" s="51"/>
      <c r="C20" s="116"/>
      <c r="D20" s="149"/>
      <c r="E20" s="149"/>
      <c r="F20" s="149"/>
      <c r="G20" s="149"/>
      <c r="H20" s="149"/>
      <c r="I20" s="150"/>
    </row>
    <row r="21" spans="1:10" ht="51" customHeight="1">
      <c r="A21" s="151"/>
      <c r="B21" s="51"/>
      <c r="C21" s="35" t="s">
        <v>4</v>
      </c>
      <c r="D21" s="1"/>
      <c r="E21" s="1"/>
      <c r="F21" s="1"/>
      <c r="G21" s="1"/>
      <c r="H21" s="1"/>
      <c r="I21" s="2"/>
      <c r="J21">
        <v>1</v>
      </c>
    </row>
    <row r="22" spans="1:10" ht="51" customHeight="1">
      <c r="A22" s="151"/>
      <c r="B22" s="51"/>
      <c r="C22" s="35" t="s">
        <v>5</v>
      </c>
      <c r="D22" s="1"/>
      <c r="E22" s="1"/>
      <c r="F22" s="1"/>
      <c r="G22" s="1"/>
      <c r="H22" s="1"/>
      <c r="I22" s="2"/>
      <c r="J22">
        <v>5</v>
      </c>
    </row>
    <row r="23" spans="1:11" ht="51" customHeight="1">
      <c r="A23" s="151"/>
      <c r="B23" s="51"/>
      <c r="C23" s="35" t="s">
        <v>6</v>
      </c>
      <c r="D23" s="1"/>
      <c r="E23" s="1"/>
      <c r="F23" s="1"/>
      <c r="G23" s="1"/>
      <c r="H23" s="1"/>
      <c r="I23" s="2"/>
      <c r="J23">
        <v>5</v>
      </c>
      <c r="K23" s="20"/>
    </row>
    <row r="24" spans="1:9" ht="11.25" customHeight="1" hidden="1">
      <c r="A24" s="151"/>
      <c r="B24" s="51">
        <v>5</v>
      </c>
      <c r="C24" s="116"/>
      <c r="D24" s="107"/>
      <c r="E24" s="107"/>
      <c r="F24" s="107"/>
      <c r="G24" s="107"/>
      <c r="H24" s="107"/>
      <c r="I24" s="108"/>
    </row>
    <row r="25" spans="1:10" ht="51" customHeight="1">
      <c r="A25" s="151"/>
      <c r="B25" s="51"/>
      <c r="C25" s="35" t="s">
        <v>7</v>
      </c>
      <c r="D25" s="1"/>
      <c r="E25" s="1"/>
      <c r="F25" s="1"/>
      <c r="G25" s="1"/>
      <c r="H25" s="1"/>
      <c r="I25" s="2"/>
      <c r="J25">
        <v>3</v>
      </c>
    </row>
    <row r="26" spans="1:10" ht="51" customHeight="1">
      <c r="A26" s="151"/>
      <c r="B26" s="51"/>
      <c r="C26" s="35" t="s">
        <v>8</v>
      </c>
      <c r="D26" s="1"/>
      <c r="E26" s="1"/>
      <c r="F26" s="1"/>
      <c r="G26" s="1"/>
      <c r="H26" s="1"/>
      <c r="I26" s="2"/>
      <c r="J26">
        <v>4</v>
      </c>
    </row>
    <row r="27" spans="1:10" ht="51" customHeight="1" thickBot="1">
      <c r="A27" s="151"/>
      <c r="B27" s="51"/>
      <c r="C27" s="36" t="s">
        <v>9</v>
      </c>
      <c r="D27" s="1"/>
      <c r="E27" s="1"/>
      <c r="F27" s="1"/>
      <c r="G27" s="1"/>
      <c r="H27" s="1"/>
      <c r="I27" s="102" t="s">
        <v>191</v>
      </c>
      <c r="J27">
        <v>2</v>
      </c>
    </row>
    <row r="28" spans="1:9" ht="51" customHeight="1">
      <c r="A28" s="151"/>
      <c r="B28" s="51">
        <v>5</v>
      </c>
      <c r="C28" s="56" t="s">
        <v>10</v>
      </c>
      <c r="D28" s="61"/>
      <c r="E28" s="61"/>
      <c r="F28" s="61"/>
      <c r="G28" s="61"/>
      <c r="H28" s="61"/>
      <c r="I28" s="60"/>
    </row>
    <row r="29" spans="1:10" ht="51" customHeight="1">
      <c r="A29" s="151"/>
      <c r="B29" s="51"/>
      <c r="C29" s="35" t="s">
        <v>11</v>
      </c>
      <c r="D29" s="1"/>
      <c r="E29" s="1"/>
      <c r="F29" s="1"/>
      <c r="G29" s="1"/>
      <c r="H29" s="1"/>
      <c r="I29" s="2"/>
      <c r="J29">
        <v>1</v>
      </c>
    </row>
    <row r="30" spans="1:10" ht="51" customHeight="1">
      <c r="A30" s="151"/>
      <c r="B30" s="51"/>
      <c r="C30" s="35" t="s">
        <v>12</v>
      </c>
      <c r="D30" s="1"/>
      <c r="E30" s="1"/>
      <c r="F30" s="1"/>
      <c r="G30" s="1"/>
      <c r="H30" s="1"/>
      <c r="I30" s="2"/>
      <c r="J30">
        <v>1</v>
      </c>
    </row>
    <row r="31" spans="1:9" ht="11.25" customHeight="1" hidden="1">
      <c r="A31" s="151"/>
      <c r="B31" s="51"/>
      <c r="C31" s="116"/>
      <c r="D31" s="149"/>
      <c r="E31" s="149"/>
      <c r="F31" s="149"/>
      <c r="G31" s="149"/>
      <c r="H31" s="149"/>
      <c r="I31" s="150"/>
    </row>
    <row r="32" spans="1:11" ht="51" customHeight="1">
      <c r="A32" s="151"/>
      <c r="B32" s="51"/>
      <c r="C32" s="35" t="s">
        <v>13</v>
      </c>
      <c r="D32" s="1"/>
      <c r="E32" s="1"/>
      <c r="F32" s="1"/>
      <c r="G32" s="1"/>
      <c r="H32" s="1"/>
      <c r="I32" s="4"/>
      <c r="J32">
        <v>2</v>
      </c>
      <c r="K32" s="21"/>
    </row>
    <row r="33" spans="1:10" ht="51" customHeight="1">
      <c r="A33" s="151"/>
      <c r="B33" s="51"/>
      <c r="C33" s="35" t="s">
        <v>14</v>
      </c>
      <c r="D33" s="1"/>
      <c r="E33" s="1"/>
      <c r="F33" s="1"/>
      <c r="G33" s="1"/>
      <c r="H33" s="1"/>
      <c r="I33" s="4"/>
      <c r="J33">
        <v>1</v>
      </c>
    </row>
    <row r="34" spans="1:10" ht="51" customHeight="1">
      <c r="A34" s="151"/>
      <c r="B34" s="51"/>
      <c r="C34" s="35" t="s">
        <v>15</v>
      </c>
      <c r="D34" s="1"/>
      <c r="E34" s="1"/>
      <c r="F34" s="1"/>
      <c r="G34" s="1"/>
      <c r="H34" s="1"/>
      <c r="I34" s="2"/>
      <c r="J34">
        <v>1</v>
      </c>
    </row>
    <row r="35" spans="1:10" ht="51" customHeight="1">
      <c r="A35" s="151"/>
      <c r="B35" s="51"/>
      <c r="C35" s="35" t="s">
        <v>16</v>
      </c>
      <c r="D35" s="1"/>
      <c r="E35" s="1"/>
      <c r="F35" s="1"/>
      <c r="G35" s="1"/>
      <c r="H35" s="1"/>
      <c r="I35" s="2"/>
      <c r="J35">
        <v>1</v>
      </c>
    </row>
    <row r="36" spans="1:10" ht="51" customHeight="1" thickBot="1">
      <c r="A36" s="151"/>
      <c r="B36" s="51"/>
      <c r="C36" s="36" t="s">
        <v>17</v>
      </c>
      <c r="D36" s="32"/>
      <c r="E36" s="32"/>
      <c r="F36" s="32"/>
      <c r="G36" s="32"/>
      <c r="H36" s="32"/>
      <c r="I36" s="33"/>
      <c r="J36">
        <v>1</v>
      </c>
    </row>
    <row r="37" spans="1:9" ht="60" customHeight="1">
      <c r="A37" s="151"/>
      <c r="B37" s="51">
        <v>7</v>
      </c>
      <c r="C37" s="109" t="s">
        <v>173</v>
      </c>
      <c r="D37" s="110"/>
      <c r="E37" s="110"/>
      <c r="F37" s="110"/>
      <c r="G37" s="110"/>
      <c r="H37" s="110"/>
      <c r="I37" s="148"/>
    </row>
    <row r="38" spans="1:9" ht="29.25" customHeight="1" hidden="1">
      <c r="A38" s="151"/>
      <c r="B38" s="51" t="s">
        <v>136</v>
      </c>
      <c r="C38" s="155"/>
      <c r="D38" s="156"/>
      <c r="E38" s="156"/>
      <c r="F38" s="156"/>
      <c r="G38" s="156"/>
      <c r="H38" s="156"/>
      <c r="I38" s="157"/>
    </row>
    <row r="39" spans="1:9" ht="29.25" customHeight="1">
      <c r="A39" s="151"/>
      <c r="B39" s="51" t="s">
        <v>135</v>
      </c>
      <c r="C39" s="100" t="s">
        <v>161</v>
      </c>
      <c r="D39" s="95"/>
      <c r="E39" s="95"/>
      <c r="F39" s="95"/>
      <c r="G39" s="95"/>
      <c r="H39" s="95"/>
      <c r="I39" s="96"/>
    </row>
    <row r="40" spans="1:9" ht="29.25" customHeight="1">
      <c r="A40" s="151"/>
      <c r="B40" s="51"/>
      <c r="C40" s="35" t="s">
        <v>19</v>
      </c>
      <c r="D40" s="37"/>
      <c r="E40" s="37"/>
      <c r="F40" s="37"/>
      <c r="G40" s="37"/>
      <c r="H40" s="37"/>
      <c r="I40" s="38"/>
    </row>
    <row r="41" spans="1:10" ht="51" customHeight="1">
      <c r="A41" s="151"/>
      <c r="B41" s="51"/>
      <c r="C41" s="35" t="s">
        <v>20</v>
      </c>
      <c r="D41" s="1"/>
      <c r="E41" s="1"/>
      <c r="F41" s="1"/>
      <c r="G41" s="1"/>
      <c r="H41" s="1"/>
      <c r="I41" s="4"/>
      <c r="J41">
        <v>3</v>
      </c>
    </row>
    <row r="42" spans="1:10" ht="51" customHeight="1">
      <c r="A42" s="151"/>
      <c r="B42" s="51"/>
      <c r="C42" s="35" t="s">
        <v>21</v>
      </c>
      <c r="D42" s="1"/>
      <c r="E42" s="1"/>
      <c r="F42" s="1"/>
      <c r="G42" s="1"/>
      <c r="H42" s="1"/>
      <c r="I42" s="4"/>
      <c r="J42">
        <v>3</v>
      </c>
    </row>
    <row r="43" spans="1:10" ht="51" customHeight="1">
      <c r="A43" s="151"/>
      <c r="B43" s="51"/>
      <c r="C43" s="35" t="s">
        <v>22</v>
      </c>
      <c r="D43" s="1"/>
      <c r="E43" s="1"/>
      <c r="F43" s="1"/>
      <c r="G43" s="1"/>
      <c r="H43" s="1"/>
      <c r="I43" s="4"/>
      <c r="J43">
        <v>2</v>
      </c>
    </row>
    <row r="44" spans="1:10" ht="51" customHeight="1">
      <c r="A44" s="151"/>
      <c r="B44" s="51"/>
      <c r="C44" s="35" t="s">
        <v>23</v>
      </c>
      <c r="D44" s="1"/>
      <c r="E44" s="1"/>
      <c r="F44" s="1"/>
      <c r="G44" s="1"/>
      <c r="H44" s="1"/>
      <c r="I44" s="103" t="s">
        <v>192</v>
      </c>
      <c r="J44">
        <v>4</v>
      </c>
    </row>
    <row r="45" spans="1:10" ht="51" customHeight="1">
      <c r="A45" s="151"/>
      <c r="B45" s="51" t="s">
        <v>136</v>
      </c>
      <c r="C45" s="35" t="s">
        <v>24</v>
      </c>
      <c r="D45" s="1"/>
      <c r="E45" s="1"/>
      <c r="F45" s="1"/>
      <c r="G45" s="1"/>
      <c r="H45" s="1"/>
      <c r="I45" s="103" t="s">
        <v>193</v>
      </c>
      <c r="J45">
        <v>5</v>
      </c>
    </row>
    <row r="46" spans="1:10" ht="51" customHeight="1">
      <c r="A46" s="151"/>
      <c r="B46" s="51" t="s">
        <v>137</v>
      </c>
      <c r="C46" s="35" t="s">
        <v>25</v>
      </c>
      <c r="D46" s="1"/>
      <c r="E46" s="1"/>
      <c r="F46" s="1"/>
      <c r="G46" s="1"/>
      <c r="H46" s="1"/>
      <c r="I46" s="103" t="s">
        <v>194</v>
      </c>
      <c r="J46">
        <v>2</v>
      </c>
    </row>
    <row r="47" spans="1:9" ht="51" customHeight="1">
      <c r="A47" s="151"/>
      <c r="B47" s="51" t="s">
        <v>138</v>
      </c>
      <c r="C47" s="35" t="s">
        <v>26</v>
      </c>
      <c r="D47" s="57"/>
      <c r="E47" s="58"/>
      <c r="F47" s="58"/>
      <c r="G47" s="58"/>
      <c r="H47" s="59"/>
      <c r="I47" s="4"/>
    </row>
    <row r="48" spans="1:10" ht="51" customHeight="1">
      <c r="A48" s="151"/>
      <c r="B48" s="51"/>
      <c r="C48" s="35" t="s">
        <v>27</v>
      </c>
      <c r="D48" s="1"/>
      <c r="E48" s="1"/>
      <c r="F48" s="1"/>
      <c r="G48" s="1"/>
      <c r="H48" s="1"/>
      <c r="I48" s="4"/>
      <c r="J48">
        <v>4</v>
      </c>
    </row>
    <row r="49" spans="1:10" ht="51" customHeight="1">
      <c r="A49" s="151"/>
      <c r="B49" s="51"/>
      <c r="C49" s="35" t="s">
        <v>28</v>
      </c>
      <c r="D49" s="1"/>
      <c r="E49" s="1"/>
      <c r="F49" s="1"/>
      <c r="G49" s="1"/>
      <c r="H49" s="1"/>
      <c r="I49" s="4"/>
      <c r="J49">
        <v>4</v>
      </c>
    </row>
    <row r="50" spans="1:10" ht="51" customHeight="1">
      <c r="A50" s="151"/>
      <c r="B50" s="51"/>
      <c r="C50" s="35" t="s">
        <v>29</v>
      </c>
      <c r="D50" s="1"/>
      <c r="E50" s="1"/>
      <c r="F50" s="1"/>
      <c r="G50" s="1"/>
      <c r="H50" s="1"/>
      <c r="I50" s="4"/>
      <c r="J50">
        <v>4</v>
      </c>
    </row>
    <row r="51" spans="1:9" ht="53.25" customHeight="1">
      <c r="A51" s="151"/>
      <c r="B51" s="51" t="s">
        <v>139</v>
      </c>
      <c r="C51" s="70" t="s">
        <v>30</v>
      </c>
      <c r="D51" s="44"/>
      <c r="E51" s="44"/>
      <c r="F51" s="44"/>
      <c r="G51" s="44"/>
      <c r="H51" s="44"/>
      <c r="I51" s="45"/>
    </row>
    <row r="52" spans="1:10" ht="51" customHeight="1">
      <c r="A52" s="151"/>
      <c r="B52" s="51"/>
      <c r="C52" s="35" t="s">
        <v>31</v>
      </c>
      <c r="D52" s="1"/>
      <c r="E52" s="1"/>
      <c r="F52" s="1"/>
      <c r="G52" s="1"/>
      <c r="H52" s="1"/>
      <c r="I52" s="103" t="s">
        <v>195</v>
      </c>
      <c r="J52">
        <v>4</v>
      </c>
    </row>
    <row r="53" spans="1:10" ht="51" customHeight="1">
      <c r="A53" s="151"/>
      <c r="B53" s="51"/>
      <c r="C53" s="35" t="s">
        <v>32</v>
      </c>
      <c r="D53" s="1"/>
      <c r="E53" s="1"/>
      <c r="F53" s="1"/>
      <c r="G53" s="1"/>
      <c r="H53" s="1"/>
      <c r="I53" s="103" t="s">
        <v>196</v>
      </c>
      <c r="J53">
        <v>4</v>
      </c>
    </row>
    <row r="54" spans="1:9" ht="51" customHeight="1">
      <c r="A54" s="151"/>
      <c r="B54" s="51" t="s">
        <v>140</v>
      </c>
      <c r="C54" s="70" t="s">
        <v>33</v>
      </c>
      <c r="D54" s="61"/>
      <c r="E54" s="61"/>
      <c r="F54" s="61"/>
      <c r="G54" s="61"/>
      <c r="H54" s="61"/>
      <c r="I54" s="60"/>
    </row>
    <row r="55" spans="1:10" ht="51" customHeight="1">
      <c r="A55" s="151"/>
      <c r="B55" s="51"/>
      <c r="C55" s="63" t="s">
        <v>34</v>
      </c>
      <c r="D55" s="58"/>
      <c r="E55" s="58"/>
      <c r="F55" s="58"/>
      <c r="G55" s="58"/>
      <c r="H55" s="58"/>
      <c r="I55" s="4"/>
      <c r="J55">
        <v>0</v>
      </c>
    </row>
    <row r="56" spans="1:9" ht="19.5" customHeight="1" hidden="1">
      <c r="A56" s="151"/>
      <c r="B56" s="51" t="s">
        <v>142</v>
      </c>
      <c r="C56" s="131"/>
      <c r="D56" s="134"/>
      <c r="E56" s="134"/>
      <c r="F56" s="134"/>
      <c r="G56" s="134"/>
      <c r="H56" s="134"/>
      <c r="I56" s="135"/>
    </row>
    <row r="57" spans="1:10" ht="51" customHeight="1">
      <c r="A57" s="151"/>
      <c r="B57" s="51"/>
      <c r="C57" s="35" t="s">
        <v>35</v>
      </c>
      <c r="D57" s="1"/>
      <c r="E57" s="1"/>
      <c r="F57" s="1"/>
      <c r="G57" s="1"/>
      <c r="H57" s="1"/>
      <c r="I57" s="2"/>
      <c r="J57">
        <v>4</v>
      </c>
    </row>
    <row r="58" spans="1:10" ht="51" customHeight="1">
      <c r="A58" s="151"/>
      <c r="B58" s="51"/>
      <c r="C58" s="35" t="s">
        <v>36</v>
      </c>
      <c r="D58" s="1"/>
      <c r="E58" s="1"/>
      <c r="F58" s="1"/>
      <c r="G58" s="1"/>
      <c r="H58" s="1"/>
      <c r="I58" s="2"/>
      <c r="J58">
        <v>4</v>
      </c>
    </row>
    <row r="59" spans="1:10" ht="51" customHeight="1">
      <c r="A59" s="151"/>
      <c r="B59" s="51"/>
      <c r="C59" s="35" t="s">
        <v>37</v>
      </c>
      <c r="D59" s="1"/>
      <c r="E59" s="1"/>
      <c r="F59" s="1"/>
      <c r="G59" s="1"/>
      <c r="H59" s="1"/>
      <c r="I59" s="2"/>
      <c r="J59">
        <v>4</v>
      </c>
    </row>
    <row r="60" spans="1:10" ht="51" customHeight="1">
      <c r="A60" s="151"/>
      <c r="B60" s="51"/>
      <c r="C60" s="35" t="s">
        <v>38</v>
      </c>
      <c r="D60" s="1"/>
      <c r="E60" s="1"/>
      <c r="F60" s="1"/>
      <c r="G60" s="1"/>
      <c r="H60" s="1"/>
      <c r="I60" s="2"/>
      <c r="J60">
        <v>4</v>
      </c>
    </row>
    <row r="61" spans="1:9" ht="13.5" customHeight="1" hidden="1">
      <c r="A61" s="151"/>
      <c r="B61" s="51"/>
      <c r="C61" s="116"/>
      <c r="D61" s="158"/>
      <c r="E61" s="158"/>
      <c r="F61" s="158"/>
      <c r="G61" s="158"/>
      <c r="H61" s="158"/>
      <c r="I61" s="159"/>
    </row>
    <row r="62" spans="1:10" ht="51" customHeight="1">
      <c r="A62" s="151"/>
      <c r="B62" s="51"/>
      <c r="C62" s="35" t="s">
        <v>39</v>
      </c>
      <c r="D62" s="1"/>
      <c r="E62" s="1"/>
      <c r="F62" s="1"/>
      <c r="G62" s="1"/>
      <c r="H62" s="1"/>
      <c r="I62" s="2"/>
      <c r="J62">
        <v>4</v>
      </c>
    </row>
    <row r="63" spans="1:9" ht="46.5" customHeight="1">
      <c r="A63" s="151"/>
      <c r="B63" s="51" t="s">
        <v>141</v>
      </c>
      <c r="C63" s="146" t="s">
        <v>40</v>
      </c>
      <c r="D63" s="160"/>
      <c r="E63" s="160"/>
      <c r="F63" s="160"/>
      <c r="G63" s="160"/>
      <c r="H63" s="160"/>
      <c r="I63" s="161"/>
    </row>
    <row r="64" spans="1:10" ht="51" customHeight="1">
      <c r="A64" s="151"/>
      <c r="B64" s="51" t="s">
        <v>142</v>
      </c>
      <c r="C64" s="35" t="s">
        <v>41</v>
      </c>
      <c r="D64" s="1"/>
      <c r="E64" s="1"/>
      <c r="F64" s="1"/>
      <c r="G64" s="1"/>
      <c r="H64" s="1"/>
      <c r="I64" s="101" t="s">
        <v>197</v>
      </c>
      <c r="J64">
        <v>4</v>
      </c>
    </row>
    <row r="65" spans="1:9" ht="16.5" customHeight="1" hidden="1">
      <c r="A65" s="151"/>
      <c r="B65" s="51" t="s">
        <v>143</v>
      </c>
      <c r="C65" s="131"/>
      <c r="D65" s="134"/>
      <c r="E65" s="134"/>
      <c r="F65" s="134"/>
      <c r="G65" s="134"/>
      <c r="H65" s="134"/>
      <c r="I65" s="135"/>
    </row>
    <row r="66" spans="1:10" ht="51" customHeight="1">
      <c r="A66" s="151"/>
      <c r="B66" s="51" t="s">
        <v>167</v>
      </c>
      <c r="C66" s="35" t="s">
        <v>42</v>
      </c>
      <c r="D66" s="1"/>
      <c r="E66" s="1"/>
      <c r="F66" s="1"/>
      <c r="G66" s="1"/>
      <c r="H66" s="1"/>
      <c r="I66" s="101" t="s">
        <v>198</v>
      </c>
      <c r="J66">
        <v>1</v>
      </c>
    </row>
    <row r="67" spans="1:10" ht="51" customHeight="1">
      <c r="A67" s="151"/>
      <c r="B67" s="51"/>
      <c r="C67" s="35" t="s">
        <v>43</v>
      </c>
      <c r="D67" s="1"/>
      <c r="E67" s="1"/>
      <c r="F67" s="1"/>
      <c r="G67" s="1"/>
      <c r="H67" s="1"/>
      <c r="I67" s="2"/>
      <c r="J67">
        <v>1</v>
      </c>
    </row>
    <row r="68" spans="1:10" ht="51" customHeight="1">
      <c r="A68" s="151"/>
      <c r="B68" s="51"/>
      <c r="C68" s="35" t="s">
        <v>44</v>
      </c>
      <c r="D68" s="1"/>
      <c r="E68" s="1"/>
      <c r="F68" s="1"/>
      <c r="G68" s="1"/>
      <c r="H68" s="1"/>
      <c r="I68" s="101" t="s">
        <v>199</v>
      </c>
      <c r="J68">
        <v>5</v>
      </c>
    </row>
    <row r="69" spans="1:9" ht="21" customHeight="1" hidden="1">
      <c r="A69" s="151"/>
      <c r="B69" s="51"/>
      <c r="C69" s="131"/>
      <c r="D69" s="132"/>
      <c r="E69" s="132"/>
      <c r="F69" s="132"/>
      <c r="G69" s="132"/>
      <c r="H69" s="132"/>
      <c r="I69" s="133"/>
    </row>
    <row r="70" spans="1:10" ht="51" customHeight="1">
      <c r="A70" s="151"/>
      <c r="B70" s="51"/>
      <c r="C70" s="35" t="s">
        <v>45</v>
      </c>
      <c r="D70" s="1"/>
      <c r="E70" s="1"/>
      <c r="F70" s="1"/>
      <c r="G70" s="1"/>
      <c r="H70" s="1"/>
      <c r="I70" s="101" t="s">
        <v>200</v>
      </c>
      <c r="J70">
        <v>4</v>
      </c>
    </row>
    <row r="71" spans="1:10" ht="51" customHeight="1">
      <c r="A71" s="151"/>
      <c r="B71" s="51"/>
      <c r="C71" s="35" t="s">
        <v>46</v>
      </c>
      <c r="D71" s="1"/>
      <c r="E71" s="1"/>
      <c r="F71" s="1"/>
      <c r="G71" s="1"/>
      <c r="H71" s="1"/>
      <c r="I71" s="2"/>
      <c r="J71">
        <v>1</v>
      </c>
    </row>
    <row r="72" spans="1:10" ht="51" customHeight="1">
      <c r="A72" s="151"/>
      <c r="B72" s="51"/>
      <c r="C72" s="35" t="s">
        <v>47</v>
      </c>
      <c r="D72" s="1"/>
      <c r="E72" s="1"/>
      <c r="F72" s="1"/>
      <c r="G72" s="1"/>
      <c r="H72" s="1"/>
      <c r="I72" s="101" t="s">
        <v>201</v>
      </c>
      <c r="J72">
        <v>1</v>
      </c>
    </row>
    <row r="73" spans="1:9" ht="10.5" customHeight="1" hidden="1">
      <c r="A73" s="151"/>
      <c r="B73" s="51" t="s">
        <v>144</v>
      </c>
      <c r="C73" s="162"/>
      <c r="D73" s="163"/>
      <c r="E73" s="163"/>
      <c r="F73" s="163"/>
      <c r="G73" s="163"/>
      <c r="H73" s="163"/>
      <c r="I73" s="164"/>
    </row>
    <row r="74" spans="1:10" ht="51" customHeight="1" thickBot="1">
      <c r="A74" s="151"/>
      <c r="B74" s="51"/>
      <c r="C74" s="36" t="s">
        <v>48</v>
      </c>
      <c r="D74" s="1"/>
      <c r="E74" s="1"/>
      <c r="F74" s="1"/>
      <c r="G74" s="1"/>
      <c r="H74" s="1"/>
      <c r="I74" s="2"/>
      <c r="J74">
        <v>3</v>
      </c>
    </row>
    <row r="75" spans="1:9" ht="51" customHeight="1">
      <c r="A75" s="151"/>
      <c r="B75" s="51" t="s">
        <v>143</v>
      </c>
      <c r="C75" s="62" t="s">
        <v>49</v>
      </c>
      <c r="D75" s="61"/>
      <c r="E75" s="61"/>
      <c r="F75" s="61"/>
      <c r="G75" s="61"/>
      <c r="H75" s="61"/>
      <c r="I75" s="60"/>
    </row>
    <row r="76" spans="1:10" ht="51" customHeight="1" thickBot="1">
      <c r="A76" s="151"/>
      <c r="B76" s="51" t="s">
        <v>144</v>
      </c>
      <c r="C76" s="36" t="s">
        <v>50</v>
      </c>
      <c r="D76" s="1"/>
      <c r="E76" s="1"/>
      <c r="F76" s="1"/>
      <c r="G76" s="1"/>
      <c r="H76" s="1"/>
      <c r="I76" s="102" t="s">
        <v>202</v>
      </c>
      <c r="J76">
        <v>2</v>
      </c>
    </row>
    <row r="77" spans="1:9" ht="39" customHeight="1">
      <c r="A77" s="48" t="s">
        <v>168</v>
      </c>
      <c r="B77" s="52" t="s">
        <v>145</v>
      </c>
      <c r="C77" s="56" t="s">
        <v>51</v>
      </c>
      <c r="D77" s="61"/>
      <c r="E77" s="61"/>
      <c r="F77" s="61"/>
      <c r="G77" s="61"/>
      <c r="H77" s="61"/>
      <c r="I77" s="60"/>
    </row>
    <row r="78" spans="1:10" ht="51" customHeight="1">
      <c r="A78" s="47"/>
      <c r="B78" s="52"/>
      <c r="C78" s="35" t="s">
        <v>52</v>
      </c>
      <c r="D78" s="1"/>
      <c r="E78" s="1"/>
      <c r="F78" s="1"/>
      <c r="G78" s="1"/>
      <c r="H78" s="1"/>
      <c r="I78" s="2"/>
      <c r="J78">
        <v>1</v>
      </c>
    </row>
    <row r="79" spans="1:9" ht="11.25" customHeight="1" hidden="1">
      <c r="A79" s="47"/>
      <c r="B79" s="52"/>
      <c r="C79" s="131"/>
      <c r="D79" s="132"/>
      <c r="E79" s="132"/>
      <c r="F79" s="132"/>
      <c r="G79" s="132"/>
      <c r="H79" s="132"/>
      <c r="I79" s="133"/>
    </row>
    <row r="80" spans="1:10" ht="51" customHeight="1">
      <c r="A80" s="47"/>
      <c r="B80" s="52"/>
      <c r="C80" s="35" t="s">
        <v>53</v>
      </c>
      <c r="D80" s="1"/>
      <c r="E80" s="1"/>
      <c r="F80" s="1"/>
      <c r="G80" s="1"/>
      <c r="H80" s="1"/>
      <c r="I80" s="103" t="s">
        <v>203</v>
      </c>
      <c r="J80">
        <v>1</v>
      </c>
    </row>
    <row r="81" spans="1:10" ht="51" customHeight="1">
      <c r="A81" s="47"/>
      <c r="B81" s="52"/>
      <c r="C81" s="35" t="s">
        <v>54</v>
      </c>
      <c r="D81" s="1"/>
      <c r="E81" s="1"/>
      <c r="F81" s="1"/>
      <c r="G81" s="1"/>
      <c r="H81" s="1"/>
      <c r="I81" s="2"/>
      <c r="J81">
        <v>1</v>
      </c>
    </row>
    <row r="82" spans="1:10" ht="51" customHeight="1">
      <c r="A82" s="47"/>
      <c r="B82" s="52"/>
      <c r="C82" s="35" t="s">
        <v>55</v>
      </c>
      <c r="D82" s="1"/>
      <c r="E82" s="1"/>
      <c r="F82" s="1"/>
      <c r="G82" s="1"/>
      <c r="H82" s="1"/>
      <c r="I82" s="101" t="s">
        <v>204</v>
      </c>
      <c r="J82">
        <v>4</v>
      </c>
    </row>
    <row r="83" spans="1:9" ht="15" customHeight="1" hidden="1">
      <c r="A83" s="47"/>
      <c r="B83" s="52"/>
      <c r="C83" s="131"/>
      <c r="D83" s="132"/>
      <c r="E83" s="132"/>
      <c r="F83" s="132"/>
      <c r="G83" s="132"/>
      <c r="H83" s="132"/>
      <c r="I83" s="133"/>
    </row>
    <row r="84" spans="1:10" ht="51" customHeight="1">
      <c r="A84" s="47"/>
      <c r="B84" s="52"/>
      <c r="C84" s="35" t="s">
        <v>56</v>
      </c>
      <c r="D84" s="1"/>
      <c r="E84" s="1"/>
      <c r="F84" s="1"/>
      <c r="G84" s="1"/>
      <c r="H84" s="1"/>
      <c r="I84" s="2"/>
      <c r="J84">
        <v>3</v>
      </c>
    </row>
    <row r="85" spans="1:10" ht="51" customHeight="1" thickBot="1">
      <c r="A85" s="47"/>
      <c r="B85" s="52"/>
      <c r="C85" s="36" t="s">
        <v>57</v>
      </c>
      <c r="D85" s="1"/>
      <c r="E85" s="1"/>
      <c r="F85" s="1"/>
      <c r="G85" s="1"/>
      <c r="H85" s="1"/>
      <c r="I85" s="2"/>
      <c r="J85">
        <v>1</v>
      </c>
    </row>
    <row r="86" spans="1:9" ht="51" customHeight="1">
      <c r="A86" s="47"/>
      <c r="B86" s="52" t="s">
        <v>146</v>
      </c>
      <c r="C86" s="54" t="s">
        <v>58</v>
      </c>
      <c r="D86" s="61"/>
      <c r="E86" s="61"/>
      <c r="F86" s="61"/>
      <c r="G86" s="61"/>
      <c r="H86" s="61"/>
      <c r="I86" s="60"/>
    </row>
    <row r="87" spans="1:10" ht="51" customHeight="1">
      <c r="A87" s="47"/>
      <c r="B87" s="52"/>
      <c r="C87" s="35" t="s">
        <v>59</v>
      </c>
      <c r="D87" s="1"/>
      <c r="E87" s="1"/>
      <c r="F87" s="1"/>
      <c r="G87" s="1"/>
      <c r="H87" s="1"/>
      <c r="I87" s="101" t="s">
        <v>205</v>
      </c>
      <c r="J87">
        <v>3</v>
      </c>
    </row>
    <row r="88" spans="1:9" ht="9" customHeight="1" hidden="1">
      <c r="A88" s="47"/>
      <c r="B88" s="52" t="s">
        <v>147</v>
      </c>
      <c r="C88" s="131"/>
      <c r="D88" s="134"/>
      <c r="E88" s="134"/>
      <c r="F88" s="134"/>
      <c r="G88" s="134"/>
      <c r="H88" s="134"/>
      <c r="I88" s="135"/>
    </row>
    <row r="89" spans="1:10" ht="51" customHeight="1">
      <c r="A89" s="47"/>
      <c r="B89" s="52"/>
      <c r="C89" s="35" t="s">
        <v>60</v>
      </c>
      <c r="D89" s="1"/>
      <c r="E89" s="1"/>
      <c r="F89" s="1"/>
      <c r="G89" s="1"/>
      <c r="H89" s="1"/>
      <c r="I89" s="2"/>
      <c r="J89">
        <v>4</v>
      </c>
    </row>
    <row r="90" spans="1:10" ht="51" customHeight="1">
      <c r="A90" s="47"/>
      <c r="B90" s="52"/>
      <c r="C90" s="35" t="s">
        <v>61</v>
      </c>
      <c r="D90" s="1"/>
      <c r="E90" s="1"/>
      <c r="F90" s="1"/>
      <c r="G90" s="1"/>
      <c r="H90" s="1"/>
      <c r="I90" s="2"/>
      <c r="J90">
        <v>4</v>
      </c>
    </row>
    <row r="91" spans="1:10" ht="51" customHeight="1">
      <c r="A91" s="47"/>
      <c r="B91" s="52"/>
      <c r="C91" s="35" t="s">
        <v>62</v>
      </c>
      <c r="D91" s="1"/>
      <c r="E91" s="1"/>
      <c r="F91" s="1"/>
      <c r="G91" s="1"/>
      <c r="H91" s="1"/>
      <c r="I91" s="2"/>
      <c r="J91">
        <v>2</v>
      </c>
    </row>
    <row r="92" spans="1:10" ht="51" customHeight="1">
      <c r="A92" s="47"/>
      <c r="B92" s="52"/>
      <c r="C92" s="35" t="s">
        <v>63</v>
      </c>
      <c r="D92" s="1"/>
      <c r="E92" s="1"/>
      <c r="F92" s="1"/>
      <c r="G92" s="1"/>
      <c r="H92" s="1"/>
      <c r="I92" s="2"/>
      <c r="J92">
        <v>1</v>
      </c>
    </row>
    <row r="93" spans="1:9" ht="15" customHeight="1" hidden="1">
      <c r="A93" s="47"/>
      <c r="B93" s="52"/>
      <c r="C93" s="131"/>
      <c r="D93" s="132"/>
      <c r="E93" s="132"/>
      <c r="F93" s="132"/>
      <c r="G93" s="132"/>
      <c r="H93" s="132"/>
      <c r="I93" s="133"/>
    </row>
    <row r="94" spans="1:10" ht="51" customHeight="1" thickBot="1">
      <c r="A94" s="47"/>
      <c r="B94" s="52"/>
      <c r="C94" s="36" t="s">
        <v>64</v>
      </c>
      <c r="D94" s="1"/>
      <c r="E94" s="1"/>
      <c r="F94" s="1"/>
      <c r="G94" s="1"/>
      <c r="H94" s="1"/>
      <c r="I94" s="2"/>
      <c r="J94">
        <v>3</v>
      </c>
    </row>
    <row r="95" spans="1:9" ht="51" customHeight="1">
      <c r="A95" s="47"/>
      <c r="B95" s="52" t="s">
        <v>147</v>
      </c>
      <c r="C95" s="54" t="s">
        <v>65</v>
      </c>
      <c r="D95" s="61"/>
      <c r="E95" s="61"/>
      <c r="F95" s="61"/>
      <c r="G95" s="61"/>
      <c r="H95" s="65"/>
      <c r="I95" s="43"/>
    </row>
    <row r="96" spans="1:10" ht="51" customHeight="1">
      <c r="A96" s="47"/>
      <c r="B96" s="52"/>
      <c r="C96" s="35" t="s">
        <v>66</v>
      </c>
      <c r="D96" s="1"/>
      <c r="E96" s="1"/>
      <c r="F96" s="1"/>
      <c r="G96" s="1"/>
      <c r="H96" s="1"/>
      <c r="I96" s="101" t="s">
        <v>206</v>
      </c>
      <c r="J96">
        <v>3</v>
      </c>
    </row>
    <row r="97" spans="1:10" ht="51" customHeight="1">
      <c r="A97" s="47"/>
      <c r="B97" s="52"/>
      <c r="C97" s="35" t="s">
        <v>67</v>
      </c>
      <c r="D97" s="1"/>
      <c r="E97" s="1"/>
      <c r="F97" s="1"/>
      <c r="G97" s="1"/>
      <c r="H97" s="1"/>
      <c r="I97" s="2"/>
      <c r="J97">
        <v>1</v>
      </c>
    </row>
    <row r="98" spans="1:9" ht="15.75" customHeight="1" hidden="1">
      <c r="A98" s="47"/>
      <c r="B98" s="52"/>
      <c r="C98" s="131"/>
      <c r="D98" s="132"/>
      <c r="E98" s="132"/>
      <c r="F98" s="132"/>
      <c r="G98" s="132"/>
      <c r="H98" s="132"/>
      <c r="I98" s="133"/>
    </row>
    <row r="99" spans="1:10" ht="51" customHeight="1">
      <c r="A99" s="47"/>
      <c r="B99" s="52"/>
      <c r="C99" s="35" t="s">
        <v>68</v>
      </c>
      <c r="D99" s="1"/>
      <c r="E99" s="1"/>
      <c r="F99" s="1"/>
      <c r="G99" s="1"/>
      <c r="H99" s="1"/>
      <c r="I99" s="2"/>
      <c r="J99">
        <v>4</v>
      </c>
    </row>
    <row r="100" spans="1:9" ht="51" customHeight="1">
      <c r="A100" s="47"/>
      <c r="B100" s="52" t="s">
        <v>148</v>
      </c>
      <c r="C100" s="55" t="s">
        <v>69</v>
      </c>
      <c r="D100" s="42"/>
      <c r="E100" s="64"/>
      <c r="F100" s="61"/>
      <c r="G100" s="61"/>
      <c r="H100" s="65"/>
      <c r="I100" s="43"/>
    </row>
    <row r="101" spans="1:10" ht="51" customHeight="1">
      <c r="A101" s="47"/>
      <c r="B101" s="52"/>
      <c r="C101" s="35" t="s">
        <v>70</v>
      </c>
      <c r="D101" s="1"/>
      <c r="E101" s="1"/>
      <c r="F101" s="1"/>
      <c r="G101" s="1"/>
      <c r="H101" s="1"/>
      <c r="I101" s="2"/>
      <c r="J101">
        <v>4</v>
      </c>
    </row>
    <row r="102" spans="1:9" ht="13.5" customHeight="1" hidden="1">
      <c r="A102" s="47"/>
      <c r="B102" s="53"/>
      <c r="C102" s="131"/>
      <c r="D102" s="134"/>
      <c r="E102" s="134"/>
      <c r="F102" s="134"/>
      <c r="G102" s="134"/>
      <c r="H102" s="134"/>
      <c r="I102" s="135"/>
    </row>
    <row r="103" spans="1:9" ht="51" customHeight="1">
      <c r="A103" s="47"/>
      <c r="B103" s="52" t="s">
        <v>149</v>
      </c>
      <c r="C103" s="55" t="s">
        <v>71</v>
      </c>
      <c r="D103" s="42"/>
      <c r="E103" s="42"/>
      <c r="F103" s="42"/>
      <c r="G103" s="42"/>
      <c r="H103" s="42"/>
      <c r="I103" s="43"/>
    </row>
    <row r="104" spans="1:10" ht="51" customHeight="1">
      <c r="A104" s="47"/>
      <c r="B104" s="52"/>
      <c r="C104" s="35" t="s">
        <v>72</v>
      </c>
      <c r="D104" s="1"/>
      <c r="E104" s="1"/>
      <c r="F104" s="1"/>
      <c r="G104" s="1"/>
      <c r="H104" s="1"/>
      <c r="I104" s="2"/>
      <c r="J104">
        <v>0</v>
      </c>
    </row>
    <row r="105" spans="1:10" ht="51" customHeight="1">
      <c r="A105" s="47"/>
      <c r="B105" s="52"/>
      <c r="C105" s="35" t="s">
        <v>73</v>
      </c>
      <c r="D105" s="1"/>
      <c r="E105" s="1"/>
      <c r="F105" s="1"/>
      <c r="G105" s="1"/>
      <c r="H105" s="1"/>
      <c r="I105" s="2"/>
      <c r="J105">
        <v>3</v>
      </c>
    </row>
    <row r="106" spans="1:9" ht="20.25" customHeight="1" hidden="1">
      <c r="A106" s="47"/>
      <c r="B106" s="52"/>
      <c r="C106" s="131"/>
      <c r="D106" s="145"/>
      <c r="E106" s="145"/>
      <c r="F106" s="145"/>
      <c r="G106" s="145"/>
      <c r="H106" s="145"/>
      <c r="I106" s="135"/>
    </row>
    <row r="107" spans="1:10" ht="51" customHeight="1">
      <c r="A107" s="47"/>
      <c r="B107" s="52"/>
      <c r="C107" s="39" t="s">
        <v>74</v>
      </c>
      <c r="D107" s="136"/>
      <c r="E107" s="136"/>
      <c r="F107" s="136"/>
      <c r="G107" s="136"/>
      <c r="H107" s="138"/>
      <c r="I107" s="140"/>
      <c r="J107">
        <v>2</v>
      </c>
    </row>
    <row r="108" spans="1:9" ht="1.5" customHeight="1">
      <c r="A108" s="47"/>
      <c r="B108" s="52"/>
      <c r="C108" s="143"/>
      <c r="D108" s="136"/>
      <c r="E108" s="136"/>
      <c r="F108" s="136"/>
      <c r="G108" s="136"/>
      <c r="H108" s="138"/>
      <c r="I108" s="141"/>
    </row>
    <row r="109" spans="1:9" ht="12.75" customHeight="1" hidden="1">
      <c r="A109" s="47"/>
      <c r="B109" s="52"/>
      <c r="C109" s="143"/>
      <c r="D109" s="136"/>
      <c r="E109" s="136"/>
      <c r="F109" s="136"/>
      <c r="G109" s="136"/>
      <c r="H109" s="138"/>
      <c r="I109" s="141"/>
    </row>
    <row r="110" spans="1:9" ht="4.5" customHeight="1" hidden="1">
      <c r="A110" s="47"/>
      <c r="B110" s="52"/>
      <c r="C110" s="143"/>
      <c r="D110" s="136"/>
      <c r="E110" s="136"/>
      <c r="F110" s="136"/>
      <c r="G110" s="136"/>
      <c r="H110" s="138"/>
      <c r="I110" s="141"/>
    </row>
    <row r="111" spans="1:9" ht="12.75" customHeight="1" hidden="1">
      <c r="A111" s="47"/>
      <c r="B111" s="52"/>
      <c r="C111" s="143"/>
      <c r="D111" s="136"/>
      <c r="E111" s="136"/>
      <c r="F111" s="136"/>
      <c r="G111" s="136"/>
      <c r="H111" s="138"/>
      <c r="I111" s="141"/>
    </row>
    <row r="112" spans="1:9" ht="12.75" customHeight="1" hidden="1">
      <c r="A112" s="47"/>
      <c r="B112" s="52" t="s">
        <v>153</v>
      </c>
      <c r="C112" s="143"/>
      <c r="D112" s="136"/>
      <c r="E112" s="136"/>
      <c r="F112" s="136"/>
      <c r="G112" s="136"/>
      <c r="H112" s="138"/>
      <c r="I112" s="141"/>
    </row>
    <row r="113" spans="1:9" ht="1.5" customHeight="1" hidden="1">
      <c r="A113" s="47"/>
      <c r="B113" s="52" t="s">
        <v>154</v>
      </c>
      <c r="C113" s="143"/>
      <c r="D113" s="136"/>
      <c r="E113" s="136"/>
      <c r="F113" s="136"/>
      <c r="G113" s="136"/>
      <c r="H113" s="138"/>
      <c r="I113" s="141"/>
    </row>
    <row r="114" spans="1:9" ht="12.75" customHeight="1" hidden="1">
      <c r="A114" s="47"/>
      <c r="B114" s="52"/>
      <c r="C114" s="143"/>
      <c r="D114" s="136"/>
      <c r="E114" s="136"/>
      <c r="F114" s="136"/>
      <c r="G114" s="136"/>
      <c r="H114" s="138"/>
      <c r="I114" s="141"/>
    </row>
    <row r="115" spans="1:9" ht="12.75" customHeight="1" hidden="1">
      <c r="A115" s="47"/>
      <c r="B115" s="52" t="s">
        <v>155</v>
      </c>
      <c r="C115" s="144"/>
      <c r="D115" s="137"/>
      <c r="E115" s="137"/>
      <c r="F115" s="137"/>
      <c r="G115" s="137"/>
      <c r="H115" s="139"/>
      <c r="I115" s="142"/>
    </row>
    <row r="116" spans="1:10" ht="51" customHeight="1" thickBot="1">
      <c r="A116" s="47"/>
      <c r="B116" s="52"/>
      <c r="C116" s="36" t="s">
        <v>75</v>
      </c>
      <c r="D116" s="1"/>
      <c r="E116" s="1"/>
      <c r="F116" s="1"/>
      <c r="G116" s="1"/>
      <c r="H116" s="1"/>
      <c r="I116" s="3"/>
      <c r="J116">
        <v>1</v>
      </c>
    </row>
    <row r="117" spans="1:9" ht="54.75" customHeight="1">
      <c r="A117" s="47"/>
      <c r="B117" s="52"/>
      <c r="C117" s="146" t="s">
        <v>87</v>
      </c>
      <c r="D117" s="147"/>
      <c r="E117" s="147"/>
      <c r="F117" s="147"/>
      <c r="G117" s="147"/>
      <c r="H117" s="147"/>
      <c r="I117" s="114"/>
    </row>
    <row r="118" spans="1:10" ht="51" customHeight="1">
      <c r="A118" s="47"/>
      <c r="B118" s="52" t="s">
        <v>150</v>
      </c>
      <c r="C118" s="35" t="s">
        <v>88</v>
      </c>
      <c r="D118" s="1"/>
      <c r="E118" s="1"/>
      <c r="F118" s="1"/>
      <c r="G118" s="1"/>
      <c r="H118" s="1"/>
      <c r="I118" s="103" t="s">
        <v>207</v>
      </c>
      <c r="J118">
        <v>2</v>
      </c>
    </row>
    <row r="119" spans="1:10" ht="51" customHeight="1">
      <c r="A119" s="47"/>
      <c r="B119" s="52" t="s">
        <v>151</v>
      </c>
      <c r="C119" s="35" t="s">
        <v>89</v>
      </c>
      <c r="D119" s="1"/>
      <c r="E119" s="1"/>
      <c r="F119" s="1"/>
      <c r="G119" s="1"/>
      <c r="H119" s="1"/>
      <c r="I119" s="103" t="s">
        <v>208</v>
      </c>
      <c r="J119">
        <v>4</v>
      </c>
    </row>
    <row r="120" spans="1:10" ht="51" customHeight="1">
      <c r="A120" s="47"/>
      <c r="B120" s="52"/>
      <c r="C120" s="35" t="s">
        <v>90</v>
      </c>
      <c r="D120" s="1"/>
      <c r="E120" s="1"/>
      <c r="F120" s="1"/>
      <c r="G120" s="1"/>
      <c r="H120" s="1"/>
      <c r="I120" s="2"/>
      <c r="J120">
        <v>1</v>
      </c>
    </row>
    <row r="121" spans="1:9" ht="51" customHeight="1">
      <c r="A121" s="47"/>
      <c r="B121" s="52" t="s">
        <v>152</v>
      </c>
      <c r="C121" s="63" t="s">
        <v>91</v>
      </c>
      <c r="D121" s="58"/>
      <c r="E121" s="58"/>
      <c r="F121" s="58"/>
      <c r="G121" s="58"/>
      <c r="H121" s="59"/>
      <c r="I121" s="2"/>
    </row>
    <row r="122" spans="1:10" ht="51" customHeight="1">
      <c r="A122" s="47"/>
      <c r="B122" s="52"/>
      <c r="C122" s="35" t="s">
        <v>162</v>
      </c>
      <c r="D122" s="1"/>
      <c r="E122" s="1"/>
      <c r="F122" s="1"/>
      <c r="G122" s="1"/>
      <c r="H122" s="1"/>
      <c r="I122" s="2"/>
      <c r="J122">
        <v>4</v>
      </c>
    </row>
    <row r="123" spans="1:9" ht="21" customHeight="1" hidden="1">
      <c r="A123" s="47"/>
      <c r="B123" s="52"/>
      <c r="C123" s="131"/>
      <c r="D123" s="134"/>
      <c r="E123" s="134"/>
      <c r="F123" s="134"/>
      <c r="G123" s="134"/>
      <c r="H123" s="134"/>
      <c r="I123" s="135"/>
    </row>
    <row r="124" spans="1:10" ht="51" customHeight="1">
      <c r="A124" s="47"/>
      <c r="B124" s="52"/>
      <c r="C124" s="35" t="s">
        <v>92</v>
      </c>
      <c r="D124" s="1"/>
      <c r="E124" s="1"/>
      <c r="F124" s="1"/>
      <c r="G124" s="1"/>
      <c r="H124" s="1"/>
      <c r="I124" s="4"/>
      <c r="J124">
        <v>4</v>
      </c>
    </row>
    <row r="125" spans="1:10" ht="51" customHeight="1">
      <c r="A125" s="47"/>
      <c r="B125" s="52"/>
      <c r="C125" s="35" t="s">
        <v>163</v>
      </c>
      <c r="D125" s="1"/>
      <c r="E125" s="1"/>
      <c r="F125" s="1"/>
      <c r="G125" s="1"/>
      <c r="H125" s="1"/>
      <c r="I125" s="2"/>
      <c r="J125">
        <v>1</v>
      </c>
    </row>
    <row r="126" spans="1:10" ht="51" customHeight="1">
      <c r="A126" s="47"/>
      <c r="B126" s="52"/>
      <c r="C126" s="35" t="s">
        <v>164</v>
      </c>
      <c r="D126" s="1"/>
      <c r="E126" s="1"/>
      <c r="F126" s="1"/>
      <c r="G126" s="1"/>
      <c r="H126" s="1"/>
      <c r="I126" s="2"/>
      <c r="J126">
        <v>4</v>
      </c>
    </row>
    <row r="127" spans="1:10" ht="51" customHeight="1">
      <c r="A127" s="47"/>
      <c r="B127" s="52"/>
      <c r="C127" s="35" t="s">
        <v>165</v>
      </c>
      <c r="D127" s="1"/>
      <c r="E127" s="1"/>
      <c r="F127" s="1"/>
      <c r="G127" s="1"/>
      <c r="H127" s="1"/>
      <c r="I127" s="2"/>
      <c r="J127">
        <v>4</v>
      </c>
    </row>
    <row r="128" spans="1:9" ht="28.5" customHeight="1" hidden="1">
      <c r="A128" s="47"/>
      <c r="B128" s="52" t="s">
        <v>157</v>
      </c>
      <c r="C128" s="131"/>
      <c r="D128" s="134"/>
      <c r="E128" s="134"/>
      <c r="F128" s="134"/>
      <c r="G128" s="134"/>
      <c r="H128" s="134"/>
      <c r="I128" s="135"/>
    </row>
    <row r="129" spans="1:10" ht="51" customHeight="1">
      <c r="A129" s="47"/>
      <c r="B129" s="52"/>
      <c r="C129" s="35" t="s">
        <v>93</v>
      </c>
      <c r="D129" s="1"/>
      <c r="E129" s="1"/>
      <c r="F129" s="1"/>
      <c r="G129" s="1"/>
      <c r="H129" s="1"/>
      <c r="I129" s="2"/>
      <c r="J129">
        <v>3</v>
      </c>
    </row>
    <row r="130" spans="1:10" ht="51" customHeight="1">
      <c r="A130" s="47"/>
      <c r="B130" s="52"/>
      <c r="C130" s="35" t="s">
        <v>174</v>
      </c>
      <c r="D130" s="1"/>
      <c r="E130" s="1"/>
      <c r="F130" s="1"/>
      <c r="G130" s="1"/>
      <c r="H130" s="1"/>
      <c r="I130" s="103" t="s">
        <v>209</v>
      </c>
      <c r="J130">
        <v>1</v>
      </c>
    </row>
    <row r="131" spans="1:10" ht="51" customHeight="1">
      <c r="A131" s="47"/>
      <c r="B131" s="52"/>
      <c r="C131" s="35" t="s">
        <v>95</v>
      </c>
      <c r="D131" s="1"/>
      <c r="E131" s="1"/>
      <c r="F131" s="1"/>
      <c r="G131" s="1"/>
      <c r="H131" s="1"/>
      <c r="I131" s="2"/>
      <c r="J131">
        <v>1</v>
      </c>
    </row>
    <row r="132" spans="1:10" ht="51" customHeight="1">
      <c r="A132" s="47"/>
      <c r="B132" s="52" t="s">
        <v>153</v>
      </c>
      <c r="C132" s="35" t="s">
        <v>96</v>
      </c>
      <c r="D132" s="1"/>
      <c r="E132" s="1"/>
      <c r="F132" s="1"/>
      <c r="G132" s="1"/>
      <c r="H132" s="1"/>
      <c r="I132" s="2"/>
      <c r="J132">
        <v>1</v>
      </c>
    </row>
    <row r="133" spans="1:10" ht="51" customHeight="1">
      <c r="A133" s="47"/>
      <c r="B133" s="52" t="s">
        <v>154</v>
      </c>
      <c r="C133" s="35" t="s">
        <v>97</v>
      </c>
      <c r="D133" s="1"/>
      <c r="E133" s="1"/>
      <c r="F133" s="1"/>
      <c r="G133" s="1"/>
      <c r="H133" s="1"/>
      <c r="I133" s="2"/>
      <c r="J133">
        <v>2</v>
      </c>
    </row>
    <row r="134" spans="1:10" ht="51" customHeight="1">
      <c r="A134" s="47"/>
      <c r="B134" s="52"/>
      <c r="C134" s="35" t="s">
        <v>98</v>
      </c>
      <c r="D134" s="1"/>
      <c r="E134" s="1"/>
      <c r="F134" s="1"/>
      <c r="G134" s="1"/>
      <c r="H134" s="1"/>
      <c r="I134" s="2"/>
      <c r="J134">
        <v>1</v>
      </c>
    </row>
    <row r="135" spans="1:10" ht="51" customHeight="1" thickBot="1">
      <c r="A135" s="47"/>
      <c r="B135" s="52" t="s">
        <v>155</v>
      </c>
      <c r="C135" s="36" t="s">
        <v>99</v>
      </c>
      <c r="D135" s="1"/>
      <c r="E135" s="1"/>
      <c r="F135" s="1"/>
      <c r="G135" s="1"/>
      <c r="H135" s="1"/>
      <c r="I135" s="104" t="s">
        <v>210</v>
      </c>
      <c r="J135">
        <v>1</v>
      </c>
    </row>
    <row r="136" spans="1:9" ht="51" customHeight="1">
      <c r="A136" s="47"/>
      <c r="B136" s="52"/>
      <c r="C136" s="54" t="s">
        <v>171</v>
      </c>
      <c r="D136" s="61"/>
      <c r="E136" s="61"/>
      <c r="F136" s="61"/>
      <c r="G136" s="61"/>
      <c r="H136" s="65"/>
      <c r="I136" s="43"/>
    </row>
    <row r="137" spans="1:10" ht="51" customHeight="1">
      <c r="A137" s="47"/>
      <c r="B137" s="52" t="s">
        <v>156</v>
      </c>
      <c r="C137" s="35" t="s">
        <v>100</v>
      </c>
      <c r="D137" s="1"/>
      <c r="E137" s="1"/>
      <c r="F137" s="1"/>
      <c r="G137" s="1"/>
      <c r="H137" s="1"/>
      <c r="I137" s="103" t="s">
        <v>211</v>
      </c>
      <c r="J137">
        <v>2</v>
      </c>
    </row>
    <row r="138" spans="1:10" ht="51" customHeight="1">
      <c r="A138" s="47"/>
      <c r="B138" s="52"/>
      <c r="C138" s="35" t="s">
        <v>101</v>
      </c>
      <c r="D138" s="1"/>
      <c r="E138" s="1"/>
      <c r="F138" s="1"/>
      <c r="G138" s="1"/>
      <c r="H138" s="1"/>
      <c r="I138" s="103"/>
      <c r="J138">
        <v>4</v>
      </c>
    </row>
    <row r="139" spans="1:10" ht="51" customHeight="1">
      <c r="A139" s="47"/>
      <c r="B139" s="52"/>
      <c r="C139" s="35" t="s">
        <v>102</v>
      </c>
      <c r="D139" s="1"/>
      <c r="E139" s="1"/>
      <c r="F139" s="1"/>
      <c r="G139" s="1"/>
      <c r="H139" s="1"/>
      <c r="I139" s="103" t="s">
        <v>212</v>
      </c>
      <c r="J139">
        <v>3</v>
      </c>
    </row>
    <row r="140" spans="1:9" ht="51" customHeight="1">
      <c r="A140" s="47"/>
      <c r="B140" s="52"/>
      <c r="C140" s="63" t="s">
        <v>103</v>
      </c>
      <c r="D140" s="58"/>
      <c r="E140" s="58"/>
      <c r="F140" s="58"/>
      <c r="G140" s="58"/>
      <c r="H140" s="59"/>
      <c r="I140" s="2"/>
    </row>
    <row r="141" spans="1:10" ht="51" customHeight="1">
      <c r="A141" s="47"/>
      <c r="B141" s="52"/>
      <c r="C141" s="35" t="s">
        <v>104</v>
      </c>
      <c r="D141" s="1"/>
      <c r="E141" s="1"/>
      <c r="F141" s="1"/>
      <c r="G141" s="1"/>
      <c r="H141" s="1"/>
      <c r="I141" s="2"/>
      <c r="J141">
        <v>5</v>
      </c>
    </row>
    <row r="142" spans="1:10" ht="51" customHeight="1">
      <c r="A142" s="47"/>
      <c r="B142" s="52"/>
      <c r="C142" s="35" t="s">
        <v>105</v>
      </c>
      <c r="D142" s="1"/>
      <c r="E142" s="1"/>
      <c r="F142" s="1"/>
      <c r="G142" s="1"/>
      <c r="H142" s="1"/>
      <c r="I142" s="103" t="s">
        <v>213</v>
      </c>
      <c r="J142">
        <v>4</v>
      </c>
    </row>
    <row r="143" spans="1:9" ht="19.5" customHeight="1" hidden="1">
      <c r="A143" s="47"/>
      <c r="B143" s="52" t="s">
        <v>159</v>
      </c>
      <c r="C143" s="131"/>
      <c r="D143" s="134"/>
      <c r="E143" s="134"/>
      <c r="F143" s="134"/>
      <c r="G143" s="134"/>
      <c r="H143" s="134"/>
      <c r="I143" s="135"/>
    </row>
    <row r="144" spans="1:10" ht="51" customHeight="1">
      <c r="A144" s="47"/>
      <c r="B144" s="52"/>
      <c r="C144" s="35" t="s">
        <v>106</v>
      </c>
      <c r="D144" s="1"/>
      <c r="E144" s="1"/>
      <c r="F144" s="1"/>
      <c r="G144" s="1"/>
      <c r="H144" s="1"/>
      <c r="I144" s="103" t="s">
        <v>213</v>
      </c>
      <c r="J144">
        <v>4</v>
      </c>
    </row>
    <row r="145" spans="1:10" ht="51" customHeight="1">
      <c r="A145" s="47"/>
      <c r="B145" s="52"/>
      <c r="C145" s="35" t="s">
        <v>107</v>
      </c>
      <c r="D145" s="1"/>
      <c r="E145" s="1"/>
      <c r="F145" s="1"/>
      <c r="G145" s="1"/>
      <c r="H145" s="1"/>
      <c r="I145" s="2"/>
      <c r="J145">
        <v>3</v>
      </c>
    </row>
    <row r="146" spans="1:10" ht="51" customHeight="1">
      <c r="A146" s="47"/>
      <c r="B146" s="52"/>
      <c r="C146" s="35" t="s">
        <v>108</v>
      </c>
      <c r="D146" s="1"/>
      <c r="E146" s="1"/>
      <c r="F146" s="1"/>
      <c r="G146" s="1"/>
      <c r="H146" s="1"/>
      <c r="I146" s="2"/>
      <c r="J146">
        <v>3</v>
      </c>
    </row>
    <row r="147" spans="1:10" ht="51" customHeight="1" thickBot="1">
      <c r="A147" s="47"/>
      <c r="B147" s="53" t="s">
        <v>157</v>
      </c>
      <c r="C147" s="36" t="s">
        <v>109</v>
      </c>
      <c r="D147" s="1"/>
      <c r="E147" s="1"/>
      <c r="F147" s="1"/>
      <c r="G147" s="1"/>
      <c r="H147" s="1"/>
      <c r="I147" s="2"/>
      <c r="J147">
        <v>2</v>
      </c>
    </row>
    <row r="148" spans="1:9" ht="51" customHeight="1">
      <c r="A148" s="47"/>
      <c r="B148" s="53" t="s">
        <v>158</v>
      </c>
      <c r="C148" s="56" t="s">
        <v>110</v>
      </c>
      <c r="D148" s="61"/>
      <c r="E148" s="61"/>
      <c r="F148" s="61"/>
      <c r="G148" s="61"/>
      <c r="H148" s="65"/>
      <c r="I148" s="43"/>
    </row>
    <row r="149" spans="1:9" ht="51" customHeight="1">
      <c r="A149" s="47"/>
      <c r="B149" s="53"/>
      <c r="C149" s="63" t="s">
        <v>111</v>
      </c>
      <c r="D149" s="58"/>
      <c r="E149" s="58"/>
      <c r="F149" s="58"/>
      <c r="G149" s="58"/>
      <c r="H149" s="59"/>
      <c r="I149" s="2"/>
    </row>
    <row r="150" spans="1:10" ht="51" customHeight="1">
      <c r="A150" s="47"/>
      <c r="B150" s="53"/>
      <c r="C150" s="35" t="s">
        <v>112</v>
      </c>
      <c r="D150" s="1"/>
      <c r="E150" s="1"/>
      <c r="F150" s="1"/>
      <c r="G150" s="1"/>
      <c r="H150" s="1"/>
      <c r="I150" s="2"/>
      <c r="J150">
        <v>4</v>
      </c>
    </row>
    <row r="151" spans="1:9" ht="17.25" customHeight="1" hidden="1">
      <c r="A151" s="47"/>
      <c r="B151" s="53"/>
      <c r="C151" s="131"/>
      <c r="D151" s="132"/>
      <c r="E151" s="132"/>
      <c r="F151" s="132"/>
      <c r="G151" s="132"/>
      <c r="H151" s="132"/>
      <c r="I151" s="133"/>
    </row>
    <row r="152" spans="1:10" ht="51" customHeight="1">
      <c r="A152" s="47"/>
      <c r="B152" s="53"/>
      <c r="C152" s="35" t="s">
        <v>113</v>
      </c>
      <c r="D152" s="1"/>
      <c r="E152" s="1"/>
      <c r="F152" s="1"/>
      <c r="G152" s="1"/>
      <c r="H152" s="1"/>
      <c r="I152" s="2"/>
      <c r="J152">
        <v>4</v>
      </c>
    </row>
    <row r="153" spans="1:10" ht="51" customHeight="1">
      <c r="A153" s="47"/>
      <c r="B153" s="53"/>
      <c r="C153" s="35" t="s">
        <v>114</v>
      </c>
      <c r="D153" s="1"/>
      <c r="E153" s="1"/>
      <c r="F153" s="1"/>
      <c r="G153" s="1"/>
      <c r="H153" s="1"/>
      <c r="I153" s="2"/>
      <c r="J153">
        <v>1</v>
      </c>
    </row>
    <row r="154" spans="1:10" ht="51" customHeight="1">
      <c r="A154" s="47"/>
      <c r="B154" s="53"/>
      <c r="C154" s="35" t="s">
        <v>115</v>
      </c>
      <c r="D154" s="1"/>
      <c r="E154" s="1"/>
      <c r="F154" s="1"/>
      <c r="G154" s="1"/>
      <c r="H154" s="1"/>
      <c r="I154" s="2"/>
      <c r="J154">
        <v>4</v>
      </c>
    </row>
    <row r="155" spans="1:10" ht="51" customHeight="1">
      <c r="A155" s="47"/>
      <c r="B155" s="53"/>
      <c r="C155" s="35" t="s">
        <v>116</v>
      </c>
      <c r="D155" s="1"/>
      <c r="E155" s="1"/>
      <c r="F155" s="1"/>
      <c r="G155" s="1"/>
      <c r="H155" s="1"/>
      <c r="I155" s="2"/>
      <c r="J155">
        <v>4</v>
      </c>
    </row>
    <row r="156" spans="1:9" ht="11.25" customHeight="1" hidden="1">
      <c r="A156" s="47"/>
      <c r="B156" s="53"/>
      <c r="C156" s="131"/>
      <c r="D156" s="132"/>
      <c r="E156" s="132"/>
      <c r="F156" s="132"/>
      <c r="G156" s="132"/>
      <c r="H156" s="132"/>
      <c r="I156" s="133"/>
    </row>
    <row r="157" spans="1:10" ht="51" customHeight="1">
      <c r="A157" s="47"/>
      <c r="B157" s="53"/>
      <c r="C157" s="35" t="s">
        <v>117</v>
      </c>
      <c r="D157" s="1"/>
      <c r="E157" s="1"/>
      <c r="F157" s="1"/>
      <c r="G157" s="1"/>
      <c r="H157" s="1"/>
      <c r="I157" s="2"/>
      <c r="J157">
        <v>1</v>
      </c>
    </row>
    <row r="158" spans="1:10" ht="51" customHeight="1">
      <c r="A158" s="47"/>
      <c r="B158" s="53"/>
      <c r="C158" s="35" t="s">
        <v>118</v>
      </c>
      <c r="D158" s="1"/>
      <c r="E158" s="1"/>
      <c r="F158" s="1"/>
      <c r="G158" s="1"/>
      <c r="H158" s="1"/>
      <c r="I158" s="2"/>
      <c r="J158">
        <v>4</v>
      </c>
    </row>
    <row r="159" spans="1:10" ht="51" customHeight="1">
      <c r="A159" s="47"/>
      <c r="B159" s="53"/>
      <c r="C159" s="35" t="s">
        <v>119</v>
      </c>
      <c r="D159" s="1"/>
      <c r="E159" s="1"/>
      <c r="F159" s="1"/>
      <c r="G159" s="1"/>
      <c r="H159" s="1"/>
      <c r="I159" s="101" t="s">
        <v>214</v>
      </c>
      <c r="J159">
        <v>3</v>
      </c>
    </row>
    <row r="160" spans="1:10" ht="51" customHeight="1">
      <c r="A160" s="47"/>
      <c r="B160" s="53"/>
      <c r="C160" s="35" t="s">
        <v>120</v>
      </c>
      <c r="D160" s="1"/>
      <c r="E160" s="1"/>
      <c r="F160" s="1"/>
      <c r="G160" s="1"/>
      <c r="H160" s="1"/>
      <c r="I160" s="2"/>
      <c r="J160">
        <v>4</v>
      </c>
    </row>
    <row r="161" spans="1:10" ht="51" customHeight="1">
      <c r="A161" s="47"/>
      <c r="B161" s="53"/>
      <c r="C161" s="35" t="s">
        <v>121</v>
      </c>
      <c r="D161" s="1"/>
      <c r="E161" s="1"/>
      <c r="F161" s="1"/>
      <c r="G161" s="1"/>
      <c r="H161" s="1"/>
      <c r="I161" s="2"/>
      <c r="J161">
        <v>1</v>
      </c>
    </row>
    <row r="162" spans="1:9" ht="12.75" customHeight="1" hidden="1">
      <c r="A162" s="47"/>
      <c r="B162" s="53"/>
      <c r="C162" s="131"/>
      <c r="D162" s="132"/>
      <c r="E162" s="132"/>
      <c r="F162" s="132"/>
      <c r="G162" s="132"/>
      <c r="H162" s="132"/>
      <c r="I162" s="133"/>
    </row>
    <row r="163" spans="1:10" ht="51" customHeight="1">
      <c r="A163" s="47"/>
      <c r="B163" s="53"/>
      <c r="C163" s="35" t="s">
        <v>122</v>
      </c>
      <c r="D163" s="1"/>
      <c r="E163" s="1"/>
      <c r="F163" s="1"/>
      <c r="G163" s="1"/>
      <c r="H163" s="1"/>
      <c r="I163" s="2"/>
      <c r="J163">
        <v>4</v>
      </c>
    </row>
    <row r="164" spans="1:10" ht="51" customHeight="1">
      <c r="A164" s="47"/>
      <c r="B164" s="53" t="s">
        <v>172</v>
      </c>
      <c r="C164" s="35" t="s">
        <v>123</v>
      </c>
      <c r="D164" s="1"/>
      <c r="E164" s="1"/>
      <c r="F164" s="1"/>
      <c r="G164" s="1"/>
      <c r="H164" s="1"/>
      <c r="I164" s="101" t="s">
        <v>215</v>
      </c>
      <c r="J164">
        <v>1</v>
      </c>
    </row>
    <row r="165" spans="1:10" ht="51" customHeight="1">
      <c r="A165" s="47"/>
      <c r="B165" s="53"/>
      <c r="C165" s="35" t="s">
        <v>124</v>
      </c>
      <c r="D165" s="1"/>
      <c r="E165" s="1"/>
      <c r="F165" s="1"/>
      <c r="G165" s="1"/>
      <c r="H165" s="1"/>
      <c r="I165" s="2"/>
      <c r="J165">
        <v>4</v>
      </c>
    </row>
    <row r="166" spans="1:9" ht="51" customHeight="1">
      <c r="A166" s="47"/>
      <c r="B166" s="53" t="s">
        <v>160</v>
      </c>
      <c r="C166" s="55" t="s">
        <v>125</v>
      </c>
      <c r="D166" s="61"/>
      <c r="E166" s="61"/>
      <c r="F166" s="61"/>
      <c r="G166" s="61"/>
      <c r="H166" s="65"/>
      <c r="I166" s="43"/>
    </row>
    <row r="167" spans="1:10" ht="51" customHeight="1" thickBot="1">
      <c r="A167" s="47"/>
      <c r="B167" s="53"/>
      <c r="C167" s="36" t="s">
        <v>126</v>
      </c>
      <c r="D167" s="1"/>
      <c r="E167" s="1"/>
      <c r="F167" s="1"/>
      <c r="G167" s="1"/>
      <c r="H167" s="1"/>
      <c r="I167" s="2"/>
      <c r="J167">
        <v>4</v>
      </c>
    </row>
    <row r="168" spans="3:9" ht="12.75">
      <c r="C168" s="6"/>
      <c r="D168" s="5"/>
      <c r="E168" s="5"/>
      <c r="F168" s="5"/>
      <c r="G168" s="5"/>
      <c r="H168" s="5"/>
      <c r="I168" s="5"/>
    </row>
    <row r="169" spans="3:9" ht="12.75">
      <c r="C169" s="6"/>
      <c r="D169" s="5"/>
      <c r="E169" s="5"/>
      <c r="F169" s="5"/>
      <c r="G169" s="5"/>
      <c r="H169" s="5"/>
      <c r="I169" s="5"/>
    </row>
    <row r="170" spans="3:9" ht="12.75">
      <c r="C170" s="6"/>
      <c r="D170" s="5"/>
      <c r="E170" s="5"/>
      <c r="F170" s="5"/>
      <c r="G170" s="5"/>
      <c r="H170" s="5"/>
      <c r="I170" s="5"/>
    </row>
    <row r="171" spans="3:9" ht="12.75">
      <c r="C171" s="6"/>
      <c r="D171" s="5"/>
      <c r="E171" s="5"/>
      <c r="F171" s="5"/>
      <c r="G171" s="5"/>
      <c r="H171" s="5"/>
      <c r="I171" s="5"/>
    </row>
    <row r="172" spans="3:9" ht="12.75">
      <c r="C172" s="6"/>
      <c r="D172" s="5"/>
      <c r="E172" s="5"/>
      <c r="F172" s="5"/>
      <c r="G172" s="5"/>
      <c r="H172" s="5"/>
      <c r="I172" s="5"/>
    </row>
  </sheetData>
  <sheetProtection password="C7E6" sheet="1" objects="1" scenarios="1"/>
  <mergeCells count="38">
    <mergeCell ref="A7:A76"/>
    <mergeCell ref="C6:I6"/>
    <mergeCell ref="C38:I38"/>
    <mergeCell ref="C7:I7"/>
    <mergeCell ref="C56:I56"/>
    <mergeCell ref="C61:I61"/>
    <mergeCell ref="C63:I63"/>
    <mergeCell ref="C65:I65"/>
    <mergeCell ref="C69:I69"/>
    <mergeCell ref="C73:I73"/>
    <mergeCell ref="C1:I1"/>
    <mergeCell ref="C11:I11"/>
    <mergeCell ref="C16:I16"/>
    <mergeCell ref="C37:I37"/>
    <mergeCell ref="C20:I20"/>
    <mergeCell ref="C24:I24"/>
    <mergeCell ref="C31:I31"/>
    <mergeCell ref="C79:I79"/>
    <mergeCell ref="C83:I83"/>
    <mergeCell ref="C88:I88"/>
    <mergeCell ref="C93:I93"/>
    <mergeCell ref="C98:I98"/>
    <mergeCell ref="C102:I102"/>
    <mergeCell ref="C106:I106"/>
    <mergeCell ref="C117:I117"/>
    <mergeCell ref="C123:I123"/>
    <mergeCell ref="D107:D115"/>
    <mergeCell ref="E107:E115"/>
    <mergeCell ref="F107:F115"/>
    <mergeCell ref="G107:G115"/>
    <mergeCell ref="H107:H115"/>
    <mergeCell ref="I107:I115"/>
    <mergeCell ref="C108:C115"/>
    <mergeCell ref="C162:I162"/>
    <mergeCell ref="C128:I128"/>
    <mergeCell ref="C143:I143"/>
    <mergeCell ref="C151:I151"/>
    <mergeCell ref="C156:I156"/>
  </mergeCells>
  <printOptions/>
  <pageMargins left="0.1968503937007874" right="0.07874015748031496" top="0.984251968503937" bottom="0.78" header="0.5118110236220472" footer="0.5118110236220472"/>
  <pageSetup firstPageNumber="2" useFirstPageNumber="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I142"/>
  <sheetViews>
    <sheetView workbookViewId="0" topLeftCell="A1">
      <selection activeCell="B4" sqref="B4"/>
    </sheetView>
  </sheetViews>
  <sheetFormatPr defaultColWidth="11.421875" defaultRowHeight="12.75" outlineLevelCol="1"/>
  <cols>
    <col min="1" max="1" width="48.00390625" style="8" customWidth="1"/>
    <col min="2" max="6" width="4.421875" style="0" customWidth="1"/>
    <col min="7" max="7" width="5.28125" style="0" hidden="1" customWidth="1" outlineLevel="1"/>
    <col min="8" max="8" width="11.8515625" style="0" customWidth="1" collapsed="1"/>
    <col min="9" max="9" width="9.7109375" style="0" customWidth="1"/>
  </cols>
  <sheetData>
    <row r="1" spans="1:9" ht="15" customHeight="1">
      <c r="A1" s="115"/>
      <c r="B1" s="115"/>
      <c r="C1" s="115"/>
      <c r="D1" s="115"/>
      <c r="E1" s="115"/>
      <c r="F1" s="115"/>
      <c r="G1" s="115"/>
      <c r="H1" s="115"/>
      <c r="I1" s="115"/>
    </row>
    <row r="2" ht="12.75"/>
    <row r="3" spans="1:7" ht="12.75">
      <c r="A3" s="13"/>
      <c r="B3" s="168" t="s">
        <v>82</v>
      </c>
      <c r="C3" s="169"/>
      <c r="D3" s="169"/>
      <c r="E3" s="169"/>
      <c r="F3" s="170"/>
      <c r="G3" s="14"/>
    </row>
    <row r="4" spans="2:9" ht="12.75">
      <c r="B4" s="9">
        <v>0</v>
      </c>
      <c r="C4" s="9">
        <v>0.3</v>
      </c>
      <c r="D4" s="9">
        <v>0.7</v>
      </c>
      <c r="E4" s="9">
        <v>1</v>
      </c>
      <c r="F4" s="9" t="s">
        <v>83</v>
      </c>
      <c r="G4" s="9"/>
      <c r="H4" s="10" t="s">
        <v>84</v>
      </c>
      <c r="I4" s="11" t="s">
        <v>77</v>
      </c>
    </row>
    <row r="5" spans="1:9" ht="27" customHeight="1">
      <c r="A5" s="176" t="s">
        <v>133</v>
      </c>
      <c r="B5" s="177"/>
      <c r="C5" s="177"/>
      <c r="D5" s="177"/>
      <c r="E5" s="177"/>
      <c r="F5" s="177"/>
      <c r="G5" s="177"/>
      <c r="H5" s="82"/>
      <c r="I5" s="74">
        <f>SUM(I6:I21)</f>
        <v>0.41000000000000003</v>
      </c>
    </row>
    <row r="6" spans="1:9" ht="25.5">
      <c r="A6" s="34" t="s">
        <v>0</v>
      </c>
      <c r="B6" s="30" t="str">
        <f>IF('grille d''évaluation'!$J8=1,0," ")</f>
        <v> </v>
      </c>
      <c r="C6" s="30">
        <f>IF('grille d''évaluation'!$J8=2,0.3," ")</f>
        <v>0.3</v>
      </c>
      <c r="D6" s="30" t="str">
        <f>IF('grille d''évaluation'!$J8=3,0.7," ")</f>
        <v> </v>
      </c>
      <c r="E6" s="30" t="str">
        <f>IF('grille d''évaluation'!$J8=4,1," ")</f>
        <v> </v>
      </c>
      <c r="F6" s="30" t="str">
        <f>IF('grille d''évaluation'!$J8=5,"NA"," ")</f>
        <v> </v>
      </c>
      <c r="G6" s="30">
        <f aca="true" t="shared" si="0" ref="G6:G21">SUM(B6:F6)</f>
        <v>0.3</v>
      </c>
      <c r="H6" s="30">
        <v>0.15</v>
      </c>
      <c r="I6" s="30">
        <f aca="true" t="shared" si="1" ref="I6:I21">G6*H6</f>
        <v>0.045</v>
      </c>
    </row>
    <row r="7" spans="1:9" ht="25.5">
      <c r="A7" s="34" t="s">
        <v>1</v>
      </c>
      <c r="B7" s="30" t="str">
        <f>IF('grille d''évaluation'!$J9=1,0," ")</f>
        <v> </v>
      </c>
      <c r="C7" s="30" t="str">
        <f>IF('grille d''évaluation'!$J9=2,0.3," ")</f>
        <v> </v>
      </c>
      <c r="D7" s="30" t="str">
        <f>IF('grille d''évaluation'!$J9=3,0.7," ")</f>
        <v> </v>
      </c>
      <c r="E7" s="30" t="str">
        <f>IF('grille d''évaluation'!$J9=4,1," ")</f>
        <v> </v>
      </c>
      <c r="F7" s="30" t="str">
        <f>IF('grille d''évaluation'!$J9=5,"NA"," ")</f>
        <v> </v>
      </c>
      <c r="G7" s="30">
        <f t="shared" si="0"/>
        <v>0</v>
      </c>
      <c r="H7" s="30"/>
      <c r="I7" s="30"/>
    </row>
    <row r="8" spans="1:9" ht="12.75">
      <c r="A8" s="40" t="s">
        <v>127</v>
      </c>
      <c r="B8" s="30">
        <f>IF('grille d''évaluation'!$J10=1,0," ")</f>
        <v>0</v>
      </c>
      <c r="C8" s="30" t="str">
        <f>IF('grille d''évaluation'!$J10=2,0.3," ")</f>
        <v> </v>
      </c>
      <c r="D8" s="30" t="str">
        <f>IF('grille d''évaluation'!$J10=3,0.7," ")</f>
        <v> </v>
      </c>
      <c r="E8" s="30" t="str">
        <f>IF('grille d''évaluation'!$J10=4,1," ")</f>
        <v> </v>
      </c>
      <c r="F8" s="30" t="str">
        <f>IF('grille d''évaluation'!$J10=5,"NA"," ")</f>
        <v> </v>
      </c>
      <c r="G8" s="30">
        <f t="shared" si="0"/>
        <v>0</v>
      </c>
      <c r="H8" s="30">
        <v>0.05</v>
      </c>
      <c r="I8" s="30">
        <f t="shared" si="1"/>
        <v>0</v>
      </c>
    </row>
    <row r="9" spans="1:9" ht="42" customHeight="1">
      <c r="A9" s="35" t="s">
        <v>128</v>
      </c>
      <c r="B9" s="30">
        <f>IF('grille d''évaluation'!$J12=1,0," ")</f>
        <v>0</v>
      </c>
      <c r="C9" s="30" t="str">
        <f>IF('grille d''évaluation'!$J12=2,0.3," ")</f>
        <v> </v>
      </c>
      <c r="D9" s="30" t="str">
        <f>IF('grille d''évaluation'!$J12=3,0.7," ")</f>
        <v> </v>
      </c>
      <c r="E9" s="30" t="str">
        <f>IF('grille d''évaluation'!$J12=4,1," ")</f>
        <v> </v>
      </c>
      <c r="F9" s="30" t="str">
        <f>IF('grille d''évaluation'!$J12=5,"NA"," ")</f>
        <v> </v>
      </c>
      <c r="G9" s="30">
        <f t="shared" si="0"/>
        <v>0</v>
      </c>
      <c r="H9" s="30">
        <v>0.05</v>
      </c>
      <c r="I9" s="30">
        <f t="shared" si="1"/>
        <v>0</v>
      </c>
    </row>
    <row r="10" spans="1:9" ht="12.75">
      <c r="A10" s="35" t="s">
        <v>129</v>
      </c>
      <c r="B10" s="30" t="str">
        <f>IF('grille d''évaluation'!$J13=1,0," ")</f>
        <v> </v>
      </c>
      <c r="C10" s="30">
        <f>IF('grille d''évaluation'!$J13=2,0.3," ")</f>
        <v>0.3</v>
      </c>
      <c r="D10" s="30" t="str">
        <f>IF('grille d''évaluation'!$J13=3,0.7," ")</f>
        <v> </v>
      </c>
      <c r="E10" s="30" t="str">
        <f>IF('grille d''évaluation'!$J13=4,1," ")</f>
        <v> </v>
      </c>
      <c r="F10" s="30" t="str">
        <f>IF('grille d''évaluation'!$J13=5,"NA"," ")</f>
        <v> </v>
      </c>
      <c r="G10" s="30">
        <f t="shared" si="0"/>
        <v>0.3</v>
      </c>
      <c r="H10" s="30">
        <v>0.05</v>
      </c>
      <c r="I10" s="30">
        <f t="shared" si="1"/>
        <v>0.015</v>
      </c>
    </row>
    <row r="11" spans="1:9" ht="25.5">
      <c r="A11" s="35" t="s">
        <v>2</v>
      </c>
      <c r="B11" s="30" t="str">
        <f>IF('grille d''évaluation'!$J14=1,0," ")</f>
        <v> </v>
      </c>
      <c r="C11" s="30" t="str">
        <f>IF('grille d''évaluation'!$J14=2,0.3," ")</f>
        <v> </v>
      </c>
      <c r="D11" s="30">
        <f>IF('grille d''évaluation'!$J14=3,0.7," ")</f>
        <v>0.7</v>
      </c>
      <c r="E11" s="30" t="str">
        <f>IF('grille d''évaluation'!$J14=4,1," ")</f>
        <v> </v>
      </c>
      <c r="F11" s="30" t="str">
        <f>IF('grille d''évaluation'!$J14=5,"NA"," ")</f>
        <v> </v>
      </c>
      <c r="G11" s="30">
        <f t="shared" si="0"/>
        <v>0.7</v>
      </c>
      <c r="H11" s="30">
        <v>0.05</v>
      </c>
      <c r="I11" s="30">
        <f t="shared" si="1"/>
        <v>0.034999999999999996</v>
      </c>
    </row>
    <row r="12" spans="1:9" ht="12.75">
      <c r="A12" s="35" t="s">
        <v>130</v>
      </c>
      <c r="B12" s="30" t="str">
        <f>IF('grille d''évaluation'!$J15=1,0," ")</f>
        <v> </v>
      </c>
      <c r="C12" s="30" t="str">
        <f>IF('grille d''évaluation'!$J15=2,0.3," ")</f>
        <v> </v>
      </c>
      <c r="D12" s="30" t="str">
        <f>IF('grille d''évaluation'!$J15=3,0.7," ")</f>
        <v> </v>
      </c>
      <c r="E12" s="30">
        <f>IF('grille d''évaluation'!$J15=4,1," ")</f>
        <v>1</v>
      </c>
      <c r="F12" s="30" t="str">
        <f>IF('grille d''évaluation'!$J15=5,"NA"," ")</f>
        <v> </v>
      </c>
      <c r="G12" s="30">
        <f t="shared" si="0"/>
        <v>1</v>
      </c>
      <c r="H12" s="30">
        <v>0.05</v>
      </c>
      <c r="I12" s="30">
        <f t="shared" si="1"/>
        <v>0.05</v>
      </c>
    </row>
    <row r="13" spans="1:9" ht="12.75">
      <c r="A13" s="35" t="s">
        <v>131</v>
      </c>
      <c r="B13" s="30" t="str">
        <f>IF('grille d''évaluation'!$J17=1,0," ")</f>
        <v> </v>
      </c>
      <c r="C13" s="30" t="str">
        <f>IF('grille d''évaluation'!$J17=2,0.3," ")</f>
        <v> </v>
      </c>
      <c r="D13" s="30" t="str">
        <f>IF('grille d''évaluation'!$J17=3,0.7," ")</f>
        <v> </v>
      </c>
      <c r="E13" s="30">
        <f>IF('grille d''évaluation'!$J17=4,1," ")</f>
        <v>1</v>
      </c>
      <c r="F13" s="30" t="str">
        <f>IF('grille d''évaluation'!$J17=5,"NA"," ")</f>
        <v> </v>
      </c>
      <c r="G13" s="30">
        <f t="shared" si="0"/>
        <v>1</v>
      </c>
      <c r="H13" s="30">
        <v>0.05</v>
      </c>
      <c r="I13" s="30">
        <f t="shared" si="1"/>
        <v>0.05</v>
      </c>
    </row>
    <row r="14" spans="1:9" ht="12.75">
      <c r="A14" s="35" t="s">
        <v>132</v>
      </c>
      <c r="B14" s="30" t="str">
        <f>IF('grille d''évaluation'!$J18=1,0," ")</f>
        <v> </v>
      </c>
      <c r="C14" s="30" t="str">
        <f>IF('grille d''évaluation'!$J18=2,0.3," ")</f>
        <v> </v>
      </c>
      <c r="D14" s="30" t="str">
        <f>IF('grille d''évaluation'!$J18=3,0.7," ")</f>
        <v> </v>
      </c>
      <c r="E14" s="30">
        <f>IF('grille d''évaluation'!$J18=4,1," ")</f>
        <v>1</v>
      </c>
      <c r="F14" s="30" t="str">
        <f>IF('grille d''évaluation'!$J18=5,"NA"," ")</f>
        <v> </v>
      </c>
      <c r="G14" s="30">
        <f t="shared" si="0"/>
        <v>1</v>
      </c>
      <c r="H14" s="30">
        <v>0.05</v>
      </c>
      <c r="I14" s="30">
        <f t="shared" si="1"/>
        <v>0.05</v>
      </c>
    </row>
    <row r="15" spans="1:9" ht="25.5">
      <c r="A15" s="35" t="s">
        <v>3</v>
      </c>
      <c r="B15" s="30">
        <f>IF('grille d''évaluation'!$J19=1,0," ")</f>
        <v>0</v>
      </c>
      <c r="C15" s="30" t="str">
        <f>IF('grille d''évaluation'!$J19=2,0.3," ")</f>
        <v> </v>
      </c>
      <c r="D15" s="30" t="str">
        <f>IF('grille d''évaluation'!$J19=3,0.7," ")</f>
        <v> </v>
      </c>
      <c r="E15" s="30" t="str">
        <f>IF('grille d''évaluation'!$J19=4,1," ")</f>
        <v> </v>
      </c>
      <c r="F15" s="30" t="str">
        <f>IF('grille d''évaluation'!$J19=5,"NA"," ")</f>
        <v> </v>
      </c>
      <c r="G15" s="30">
        <f t="shared" si="0"/>
        <v>0</v>
      </c>
      <c r="H15" s="30">
        <v>0.05</v>
      </c>
      <c r="I15" s="30">
        <f t="shared" si="1"/>
        <v>0</v>
      </c>
    </row>
    <row r="16" spans="1:9" ht="12.75">
      <c r="A16" s="35" t="s">
        <v>4</v>
      </c>
      <c r="B16" s="30">
        <f>IF('grille d''évaluation'!$J21=1,0," ")</f>
        <v>0</v>
      </c>
      <c r="C16" s="30" t="str">
        <f>IF('grille d''évaluation'!$J21=2,0.3," ")</f>
        <v> </v>
      </c>
      <c r="D16" s="30" t="str">
        <f>IF('grille d''évaluation'!$J21=3,0.7," ")</f>
        <v> </v>
      </c>
      <c r="E16" s="30" t="str">
        <f>IF('grille d''évaluation'!$J21=4,1," ")</f>
        <v> </v>
      </c>
      <c r="F16" s="30" t="str">
        <f>IF('grille d''évaluation'!$J21=5,"NA"," ")</f>
        <v> </v>
      </c>
      <c r="G16" s="30">
        <f t="shared" si="0"/>
        <v>0</v>
      </c>
      <c r="H16" s="30">
        <v>0.05</v>
      </c>
      <c r="I16" s="30">
        <f t="shared" si="1"/>
        <v>0</v>
      </c>
    </row>
    <row r="17" spans="1:9" ht="25.5">
      <c r="A17" s="35" t="s">
        <v>5</v>
      </c>
      <c r="B17" s="30" t="str">
        <f>IF('grille d''évaluation'!$J22=1,0," ")</f>
        <v> </v>
      </c>
      <c r="C17" s="30" t="str">
        <f>IF('grille d''évaluation'!$J22=2,0.3," ")</f>
        <v> </v>
      </c>
      <c r="D17" s="30" t="str">
        <f>IF('grille d''évaluation'!$J22=3,0.7," ")</f>
        <v> </v>
      </c>
      <c r="E17" s="30" t="str">
        <f>IF('grille d''évaluation'!$J22=4,1," ")</f>
        <v> </v>
      </c>
      <c r="F17" s="30" t="str">
        <f>IF('grille d''évaluation'!$J22=5,"NA"," ")</f>
        <v>NA</v>
      </c>
      <c r="G17" s="30">
        <f t="shared" si="0"/>
        <v>0</v>
      </c>
      <c r="H17" s="30">
        <v>0.05</v>
      </c>
      <c r="I17" s="30">
        <f t="shared" si="1"/>
        <v>0</v>
      </c>
    </row>
    <row r="18" spans="1:9" ht="12.75">
      <c r="A18" s="35" t="s">
        <v>6</v>
      </c>
      <c r="B18" s="30" t="str">
        <f>IF('grille d''évaluation'!$J23=1,0," ")</f>
        <v> </v>
      </c>
      <c r="C18" s="30" t="str">
        <f>IF('grille d''évaluation'!$J23=2,0.3," ")</f>
        <v> </v>
      </c>
      <c r="D18" s="30" t="str">
        <f>IF('grille d''évaluation'!$J23=3,0.7," ")</f>
        <v> </v>
      </c>
      <c r="E18" s="30" t="str">
        <f>IF('grille d''évaluation'!$J23=4,1," ")</f>
        <v> </v>
      </c>
      <c r="F18" s="30" t="str">
        <f>IF('grille d''évaluation'!$J23=5,"NA"," ")</f>
        <v>NA</v>
      </c>
      <c r="G18" s="30">
        <f t="shared" si="0"/>
        <v>0</v>
      </c>
      <c r="H18" s="30">
        <v>0.1</v>
      </c>
      <c r="I18" s="30">
        <f t="shared" si="1"/>
        <v>0</v>
      </c>
    </row>
    <row r="19" spans="1:9" ht="25.5">
      <c r="A19" s="35" t="s">
        <v>7</v>
      </c>
      <c r="B19" s="30" t="str">
        <f>IF('grille d''évaluation'!$J25=1,0," ")</f>
        <v> </v>
      </c>
      <c r="C19" s="30" t="str">
        <f>IF('grille d''évaluation'!$J25=2,0.3," ")</f>
        <v> </v>
      </c>
      <c r="D19" s="30">
        <f>IF('grille d''évaluation'!$J25=3,0.7," ")</f>
        <v>0.7</v>
      </c>
      <c r="E19" s="30" t="str">
        <f>IF('grille d''évaluation'!$J25=4,1," ")</f>
        <v> </v>
      </c>
      <c r="F19" s="30" t="str">
        <f>IF('grille d''évaluation'!$J25=5,"NA"," ")</f>
        <v> </v>
      </c>
      <c r="G19" s="30">
        <f t="shared" si="0"/>
        <v>0.7</v>
      </c>
      <c r="H19" s="30">
        <v>0.05</v>
      </c>
      <c r="I19" s="30">
        <f t="shared" si="1"/>
        <v>0.034999999999999996</v>
      </c>
    </row>
    <row r="20" spans="1:9" ht="12.75">
      <c r="A20" s="35" t="s">
        <v>8</v>
      </c>
      <c r="B20" s="30" t="str">
        <f>IF('grille d''évaluation'!$J26=1,0," ")</f>
        <v> </v>
      </c>
      <c r="C20" s="30" t="str">
        <f>IF('grille d''évaluation'!$J26=2,0.3," ")</f>
        <v> </v>
      </c>
      <c r="D20" s="30" t="str">
        <f>IF('grille d''évaluation'!$J26=3,0.7," ")</f>
        <v> </v>
      </c>
      <c r="E20" s="30">
        <f>IF('grille d''évaluation'!$J26=4,1," ")</f>
        <v>1</v>
      </c>
      <c r="F20" s="30" t="str">
        <f>IF('grille d''évaluation'!$J26=5,"NA"," ")</f>
        <v> </v>
      </c>
      <c r="G20" s="30">
        <f t="shared" si="0"/>
        <v>1</v>
      </c>
      <c r="H20" s="30">
        <v>0.1</v>
      </c>
      <c r="I20" s="30">
        <f t="shared" si="1"/>
        <v>0.1</v>
      </c>
    </row>
    <row r="21" spans="1:9" ht="26.25" thickBot="1">
      <c r="A21" s="36" t="s">
        <v>9</v>
      </c>
      <c r="B21" s="30" t="str">
        <f>IF('grille d''évaluation'!$J27=1,0," ")</f>
        <v> </v>
      </c>
      <c r="C21" s="30">
        <f>IF('grille d''évaluation'!$J27=2,0.3," ")</f>
        <v>0.3</v>
      </c>
      <c r="D21" s="30" t="str">
        <f>IF('grille d''évaluation'!$J27=3,0.7," ")</f>
        <v> </v>
      </c>
      <c r="E21" s="30" t="str">
        <f>IF('grille d''évaluation'!$J27=4,1," ")</f>
        <v> </v>
      </c>
      <c r="F21" s="30" t="str">
        <f>IF('grille d''évaluation'!$J27=5,"NA"," ")</f>
        <v> </v>
      </c>
      <c r="G21" s="30">
        <f t="shared" si="0"/>
        <v>0.3</v>
      </c>
      <c r="H21" s="30">
        <v>0.1</v>
      </c>
      <c r="I21" s="30">
        <f t="shared" si="1"/>
        <v>0.03</v>
      </c>
    </row>
    <row r="22" spans="1:9" ht="27" customHeight="1">
      <c r="A22" s="56" t="s">
        <v>10</v>
      </c>
      <c r="B22" s="83"/>
      <c r="C22" s="83"/>
      <c r="D22" s="83"/>
      <c r="E22" s="83"/>
      <c r="F22" s="83"/>
      <c r="G22" s="83"/>
      <c r="H22" s="84"/>
      <c r="I22" s="68">
        <f>SUM(I23:I29)</f>
        <v>0.045</v>
      </c>
    </row>
    <row r="23" spans="1:9" ht="25.5">
      <c r="A23" s="35" t="s">
        <v>11</v>
      </c>
      <c r="B23" s="30">
        <f>IF('grille d''évaluation'!$J29=1,0," ")</f>
        <v>0</v>
      </c>
      <c r="C23" s="30" t="str">
        <f>IF('grille d''évaluation'!$J29=2,0.3," ")</f>
        <v> </v>
      </c>
      <c r="D23" s="30" t="str">
        <f>IF('grille d''évaluation'!$J29=3,0.7," ")</f>
        <v> </v>
      </c>
      <c r="E23" s="30" t="str">
        <f>IF('grille d''évaluation'!$J29=4,1," ")</f>
        <v> </v>
      </c>
      <c r="F23" s="30" t="str">
        <f>IF('grille d''évaluation'!$J29=5,"NA"," ")</f>
        <v> </v>
      </c>
      <c r="G23" s="30">
        <f aca="true" t="shared" si="2" ref="G23:G29">SUM(B23:F23)</f>
        <v>0</v>
      </c>
      <c r="H23" s="30">
        <v>0.15</v>
      </c>
      <c r="I23" s="30">
        <f aca="true" t="shared" si="3" ref="I23:I29">G23*H23</f>
        <v>0</v>
      </c>
    </row>
    <row r="24" spans="1:9" ht="25.5">
      <c r="A24" s="35" t="s">
        <v>12</v>
      </c>
      <c r="B24" s="30">
        <f>IF('grille d''évaluation'!$J30=1,0," ")</f>
        <v>0</v>
      </c>
      <c r="C24" s="30" t="str">
        <f>IF('grille d''évaluation'!$J30=2,0.3," ")</f>
        <v> </v>
      </c>
      <c r="D24" s="30" t="str">
        <f>IF('grille d''évaluation'!$J30=3,0.7," ")</f>
        <v> </v>
      </c>
      <c r="E24" s="30" t="str">
        <f>IF('grille d''évaluation'!$J30=4,1," ")</f>
        <v> </v>
      </c>
      <c r="F24" s="30" t="str">
        <f>IF('grille d''évaluation'!$J30=5,"NA"," ")</f>
        <v> </v>
      </c>
      <c r="G24" s="30">
        <f t="shared" si="2"/>
        <v>0</v>
      </c>
      <c r="H24" s="30">
        <v>0.15</v>
      </c>
      <c r="I24" s="30">
        <f t="shared" si="3"/>
        <v>0</v>
      </c>
    </row>
    <row r="25" spans="1:9" ht="25.5">
      <c r="A25" s="35" t="s">
        <v>13</v>
      </c>
      <c r="B25" s="30" t="str">
        <f>IF('grille d''évaluation'!$J32=1,0," ")</f>
        <v> </v>
      </c>
      <c r="C25" s="30">
        <f>IF('grille d''évaluation'!$J32=2,0.3," ")</f>
        <v>0.3</v>
      </c>
      <c r="D25" s="30" t="str">
        <f>IF('grille d''évaluation'!$J32=3,0.7," ")</f>
        <v> </v>
      </c>
      <c r="E25" s="30" t="str">
        <f>IF('grille d''évaluation'!$J32=4,1," ")</f>
        <v> </v>
      </c>
      <c r="F25" s="30" t="str">
        <f>IF('grille d''évaluation'!$J32=5,"NA"," ")</f>
        <v> </v>
      </c>
      <c r="G25" s="30">
        <f t="shared" si="2"/>
        <v>0.3</v>
      </c>
      <c r="H25" s="30">
        <v>0.15</v>
      </c>
      <c r="I25" s="30">
        <f t="shared" si="3"/>
        <v>0.045</v>
      </c>
    </row>
    <row r="26" spans="1:9" ht="38.25">
      <c r="A26" s="35" t="s">
        <v>14</v>
      </c>
      <c r="B26" s="30">
        <f>IF('grille d''évaluation'!$J33=1,0," ")</f>
        <v>0</v>
      </c>
      <c r="C26" s="30" t="str">
        <f>IF('grille d''évaluation'!$J33=2,0.3," ")</f>
        <v> </v>
      </c>
      <c r="D26" s="30" t="str">
        <f>IF('grille d''évaluation'!$J33=3,0.7," ")</f>
        <v> </v>
      </c>
      <c r="E26" s="30" t="str">
        <f>IF('grille d''évaluation'!$J33=4,1," ")</f>
        <v> </v>
      </c>
      <c r="F26" s="30" t="str">
        <f>IF('grille d''évaluation'!$J33=5,"NA"," ")</f>
        <v> </v>
      </c>
      <c r="G26" s="30">
        <f t="shared" si="2"/>
        <v>0</v>
      </c>
      <c r="H26" s="30">
        <v>0.15</v>
      </c>
      <c r="I26" s="30">
        <f t="shared" si="3"/>
        <v>0</v>
      </c>
    </row>
    <row r="27" spans="1:9" ht="25.5">
      <c r="A27" s="35" t="s">
        <v>15</v>
      </c>
      <c r="B27" s="30">
        <f>IF('grille d''évaluation'!$J34=1,0," ")</f>
        <v>0</v>
      </c>
      <c r="C27" s="30" t="str">
        <f>IF('grille d''évaluation'!$J34=2,0.3," ")</f>
        <v> </v>
      </c>
      <c r="D27" s="30" t="str">
        <f>IF('grille d''évaluation'!$J34=3,0.7," ")</f>
        <v> </v>
      </c>
      <c r="E27" s="30" t="str">
        <f>IF('grille d''évaluation'!$J34=4,1," ")</f>
        <v> </v>
      </c>
      <c r="F27" s="30" t="str">
        <f>IF('grille d''évaluation'!$J34=5,"NA"," ")</f>
        <v> </v>
      </c>
      <c r="G27" s="30">
        <f t="shared" si="2"/>
        <v>0</v>
      </c>
      <c r="H27" s="30">
        <v>0.15</v>
      </c>
      <c r="I27" s="30">
        <f t="shared" si="3"/>
        <v>0</v>
      </c>
    </row>
    <row r="28" spans="1:9" ht="25.5">
      <c r="A28" s="35" t="s">
        <v>16</v>
      </c>
      <c r="B28" s="30">
        <f>IF('grille d''évaluation'!$J35=1,0," ")</f>
        <v>0</v>
      </c>
      <c r="C28" s="30" t="str">
        <f>IF('grille d''évaluation'!$J35=2,0.3," ")</f>
        <v> </v>
      </c>
      <c r="D28" s="30" t="str">
        <f>IF('grille d''évaluation'!$J35=3,0.7," ")</f>
        <v> </v>
      </c>
      <c r="E28" s="30" t="str">
        <f>IF('grille d''évaluation'!$J35=4,1," ")</f>
        <v> </v>
      </c>
      <c r="F28" s="30" t="str">
        <f>IF('grille d''évaluation'!$J35=5,"NA"," ")</f>
        <v> </v>
      </c>
      <c r="G28" s="30">
        <f t="shared" si="2"/>
        <v>0</v>
      </c>
      <c r="H28" s="30">
        <v>0.1</v>
      </c>
      <c r="I28" s="30">
        <f t="shared" si="3"/>
        <v>0</v>
      </c>
    </row>
    <row r="29" spans="1:9" ht="13.5" thickBot="1">
      <c r="A29" s="36" t="s">
        <v>17</v>
      </c>
      <c r="B29" s="30">
        <f>IF('grille d''évaluation'!$J36=1,0," ")</f>
        <v>0</v>
      </c>
      <c r="C29" s="30" t="str">
        <f>IF('grille d''évaluation'!$J36=2,0.3," ")</f>
        <v> </v>
      </c>
      <c r="D29" s="30" t="str">
        <f>IF('grille d''évaluation'!$J36=3,0.7," ")</f>
        <v> </v>
      </c>
      <c r="E29" s="30" t="str">
        <f>IF('grille d''évaluation'!$J36=4,1," ")</f>
        <v> </v>
      </c>
      <c r="F29" s="30" t="str">
        <f>IF('grille d''évaluation'!$J36=5,"NA"," ")</f>
        <v> </v>
      </c>
      <c r="G29" s="30">
        <f t="shared" si="2"/>
        <v>0</v>
      </c>
      <c r="H29" s="30">
        <v>0.15</v>
      </c>
      <c r="I29" s="30">
        <f t="shared" si="3"/>
        <v>0</v>
      </c>
    </row>
    <row r="30" spans="1:9" ht="27" customHeight="1">
      <c r="A30" s="176" t="s">
        <v>18</v>
      </c>
      <c r="B30" s="178"/>
      <c r="C30" s="178"/>
      <c r="D30" s="178"/>
      <c r="E30" s="178"/>
      <c r="F30" s="178"/>
      <c r="G30" s="178"/>
      <c r="H30" s="85"/>
      <c r="I30" s="75"/>
    </row>
    <row r="31" spans="1:9" ht="12.75">
      <c r="A31" s="66" t="s">
        <v>175</v>
      </c>
      <c r="B31" s="67"/>
      <c r="C31" s="67"/>
      <c r="D31" s="67"/>
      <c r="E31" s="67"/>
      <c r="F31" s="67"/>
      <c r="G31" s="67"/>
      <c r="H31" s="86"/>
      <c r="I31" s="69">
        <f>SUM(I32:I42)</f>
        <v>0.635</v>
      </c>
    </row>
    <row r="32" spans="1:9" ht="12.75">
      <c r="A32" s="35" t="s">
        <v>19</v>
      </c>
      <c r="B32" s="4"/>
      <c r="C32" s="4"/>
      <c r="D32" s="4"/>
      <c r="E32" s="4"/>
      <c r="F32" s="4"/>
      <c r="G32" s="71"/>
      <c r="H32" s="72"/>
      <c r="I32" s="73"/>
    </row>
    <row r="33" spans="1:9" ht="12.75">
      <c r="A33" s="35" t="s">
        <v>20</v>
      </c>
      <c r="B33" s="30" t="str">
        <f>IF('grille d''évaluation'!$J41=1,0," ")</f>
        <v> </v>
      </c>
      <c r="C33" s="30" t="str">
        <f>IF('grille d''évaluation'!$J41=2,0.3," ")</f>
        <v> </v>
      </c>
      <c r="D33" s="30">
        <f>IF('grille d''évaluation'!$J41=3,0.7," ")</f>
        <v>0.7</v>
      </c>
      <c r="E33" s="30" t="str">
        <f>IF('grille d''évaluation'!$J41=4,1," ")</f>
        <v> </v>
      </c>
      <c r="F33" s="30" t="str">
        <f>IF('grille d''évaluation'!$J41=5,"NA"," ")</f>
        <v> </v>
      </c>
      <c r="G33" s="30">
        <f aca="true" t="shared" si="4" ref="G33:G42">SUM(B33:F33)</f>
        <v>0.7</v>
      </c>
      <c r="H33" s="30">
        <v>0.2</v>
      </c>
      <c r="I33" s="30">
        <f aca="true" t="shared" si="5" ref="I33:I42">G33*H33</f>
        <v>0.13999999999999999</v>
      </c>
    </row>
    <row r="34" spans="1:9" ht="25.5">
      <c r="A34" s="35" t="s">
        <v>21</v>
      </c>
      <c r="B34" s="30" t="str">
        <f>IF('grille d''évaluation'!$J42=1,0," ")</f>
        <v> </v>
      </c>
      <c r="C34" s="30" t="str">
        <f>IF('grille d''évaluation'!$J42=2,0.3," ")</f>
        <v> </v>
      </c>
      <c r="D34" s="30">
        <f>IF('grille d''évaluation'!$J42=3,0.7," ")</f>
        <v>0.7</v>
      </c>
      <c r="E34" s="30" t="str">
        <f>IF('grille d''évaluation'!$J42=4,1," ")</f>
        <v> </v>
      </c>
      <c r="F34" s="30" t="str">
        <f>IF('grille d''évaluation'!$J42=5,"NA"," ")</f>
        <v> </v>
      </c>
      <c r="G34" s="30">
        <f t="shared" si="4"/>
        <v>0.7</v>
      </c>
      <c r="H34" s="30">
        <v>0.1</v>
      </c>
      <c r="I34" s="30">
        <f t="shared" si="5"/>
        <v>0.06999999999999999</v>
      </c>
    </row>
    <row r="35" spans="1:9" ht="38.25">
      <c r="A35" s="35" t="s">
        <v>22</v>
      </c>
      <c r="B35" s="30" t="str">
        <f>IF('grille d''évaluation'!$J43=1,0," ")</f>
        <v> </v>
      </c>
      <c r="C35" s="30">
        <f>IF('grille d''évaluation'!$J43=2,0.3," ")</f>
        <v>0.3</v>
      </c>
      <c r="D35" s="30" t="str">
        <f>IF('grille d''évaluation'!$J43=3,0.7," ")</f>
        <v> </v>
      </c>
      <c r="E35" s="30" t="str">
        <f>IF('grille d''évaluation'!$J43=4,1," ")</f>
        <v> </v>
      </c>
      <c r="F35" s="30" t="str">
        <f>IF('grille d''évaluation'!$J43=5,"NA"," ")</f>
        <v> </v>
      </c>
      <c r="G35" s="30">
        <f t="shared" si="4"/>
        <v>0.3</v>
      </c>
      <c r="H35" s="30">
        <v>0.15</v>
      </c>
      <c r="I35" s="30">
        <f t="shared" si="5"/>
        <v>0.045</v>
      </c>
    </row>
    <row r="36" spans="1:9" ht="38.25">
      <c r="A36" s="35" t="s">
        <v>23</v>
      </c>
      <c r="B36" s="30" t="str">
        <f>IF('grille d''évaluation'!$J44=1,0," ")</f>
        <v> </v>
      </c>
      <c r="C36" s="30" t="str">
        <f>IF('grille d''évaluation'!$J44=2,0.3," ")</f>
        <v> </v>
      </c>
      <c r="D36" s="30" t="str">
        <f>IF('grille d''évaluation'!$J44=3,0.7," ")</f>
        <v> </v>
      </c>
      <c r="E36" s="30">
        <f>IF('grille d''évaluation'!$J44=4,1," ")</f>
        <v>1</v>
      </c>
      <c r="F36" s="30" t="str">
        <f>IF('grille d''évaluation'!$J44=5,"NA"," ")</f>
        <v> </v>
      </c>
      <c r="G36" s="30">
        <f t="shared" si="4"/>
        <v>1</v>
      </c>
      <c r="H36" s="30">
        <v>0.1</v>
      </c>
      <c r="I36" s="30">
        <f t="shared" si="5"/>
        <v>0.1</v>
      </c>
    </row>
    <row r="37" spans="1:9" ht="25.5">
      <c r="A37" s="35" t="s">
        <v>24</v>
      </c>
      <c r="B37" s="30" t="str">
        <f>IF('grille d''évaluation'!$J45=1,0," ")</f>
        <v> </v>
      </c>
      <c r="C37" s="30" t="str">
        <f>IF('grille d''évaluation'!$J45=2,0.3," ")</f>
        <v> </v>
      </c>
      <c r="D37" s="30" t="str">
        <f>IF('grille d''évaluation'!$J45=3,0.7," ")</f>
        <v> </v>
      </c>
      <c r="E37" s="30" t="str">
        <f>IF('grille d''évaluation'!$J45=4,1," ")</f>
        <v> </v>
      </c>
      <c r="F37" s="30" t="str">
        <f>IF('grille d''évaluation'!$J45=5,"NA"," ")</f>
        <v>NA</v>
      </c>
      <c r="G37" s="30">
        <f t="shared" si="4"/>
        <v>0</v>
      </c>
      <c r="H37" s="30">
        <v>0.1</v>
      </c>
      <c r="I37" s="30">
        <f t="shared" si="5"/>
        <v>0</v>
      </c>
    </row>
    <row r="38" spans="1:9" ht="51">
      <c r="A38" s="35" t="s">
        <v>25</v>
      </c>
      <c r="B38" s="30" t="str">
        <f>IF('grille d''évaluation'!$J46=1,0," ")</f>
        <v> </v>
      </c>
      <c r="C38" s="30">
        <f>IF('grille d''évaluation'!$J46=2,0.3," ")</f>
        <v>0.3</v>
      </c>
      <c r="D38" s="30" t="str">
        <f>IF('grille d''évaluation'!$J46=3,0.7," ")</f>
        <v> </v>
      </c>
      <c r="E38" s="30" t="str">
        <f>IF('grille d''évaluation'!$J46=4,1," ")</f>
        <v> </v>
      </c>
      <c r="F38" s="30" t="str">
        <f>IF('grille d''évaluation'!$J46=5,"NA"," ")</f>
        <v> </v>
      </c>
      <c r="G38" s="30">
        <f t="shared" si="4"/>
        <v>0.3</v>
      </c>
      <c r="H38" s="30">
        <v>0.1</v>
      </c>
      <c r="I38" s="30">
        <f t="shared" si="5"/>
        <v>0.03</v>
      </c>
    </row>
    <row r="39" spans="1:9" ht="12.75">
      <c r="A39" s="35" t="s">
        <v>26</v>
      </c>
      <c r="B39" s="30"/>
      <c r="C39" s="30"/>
      <c r="D39" s="30"/>
      <c r="E39" s="30"/>
      <c r="F39" s="30"/>
      <c r="G39" s="30"/>
      <c r="H39" s="30"/>
      <c r="I39" s="30"/>
    </row>
    <row r="40" spans="1:9" ht="12.75">
      <c r="A40" s="35" t="s">
        <v>27</v>
      </c>
      <c r="B40" s="30" t="str">
        <f>IF('grille d''évaluation'!$J48=1,0," ")</f>
        <v> </v>
      </c>
      <c r="C40" s="30" t="str">
        <f>IF('grille d''évaluation'!$J48=2,0.3," ")</f>
        <v> </v>
      </c>
      <c r="D40" s="30" t="str">
        <f>IF('grille d''évaluation'!$J48=3,0.7," ")</f>
        <v> </v>
      </c>
      <c r="E40" s="30">
        <f>IF('grille d''évaluation'!$J48=4,1," ")</f>
        <v>1</v>
      </c>
      <c r="F40" s="30" t="str">
        <f>IF('grille d''évaluation'!$J48=5,"NA"," ")</f>
        <v> </v>
      </c>
      <c r="G40" s="30">
        <f t="shared" si="4"/>
        <v>1</v>
      </c>
      <c r="H40" s="30">
        <v>0.1</v>
      </c>
      <c r="I40" s="30">
        <f t="shared" si="5"/>
        <v>0.1</v>
      </c>
    </row>
    <row r="41" spans="1:9" ht="25.5">
      <c r="A41" s="35" t="s">
        <v>28</v>
      </c>
      <c r="B41" s="30" t="str">
        <f>IF('grille d''évaluation'!$J49=1,0," ")</f>
        <v> </v>
      </c>
      <c r="C41" s="30" t="str">
        <f>IF('grille d''évaluation'!$J49=2,0.3," ")</f>
        <v> </v>
      </c>
      <c r="D41" s="30" t="str">
        <f>IF('grille d''évaluation'!$J49=3,0.7," ")</f>
        <v> </v>
      </c>
      <c r="E41" s="30">
        <f>IF('grille d''évaluation'!$J49=4,1," ")</f>
        <v>1</v>
      </c>
      <c r="F41" s="30" t="str">
        <f>IF('grille d''évaluation'!$J49=5,"NA"," ")</f>
        <v> </v>
      </c>
      <c r="G41" s="30">
        <f t="shared" si="4"/>
        <v>1</v>
      </c>
      <c r="H41" s="30">
        <v>0.05</v>
      </c>
      <c r="I41" s="30">
        <f t="shared" si="5"/>
        <v>0.05</v>
      </c>
    </row>
    <row r="42" spans="1:9" ht="25.5">
      <c r="A42" s="35" t="s">
        <v>29</v>
      </c>
      <c r="B42" s="30" t="str">
        <f>IF('grille d''évaluation'!$J50=1,0," ")</f>
        <v> </v>
      </c>
      <c r="C42" s="30" t="str">
        <f>IF('grille d''évaluation'!$J50=2,0.3," ")</f>
        <v> </v>
      </c>
      <c r="D42" s="30" t="str">
        <f>IF('grille d''évaluation'!$J50=3,0.7," ")</f>
        <v> </v>
      </c>
      <c r="E42" s="30">
        <f>IF('grille d''évaluation'!$J50=4,1," ")</f>
        <v>1</v>
      </c>
      <c r="F42" s="30" t="str">
        <f>IF('grille d''évaluation'!$J50=5,"NA"," ")</f>
        <v> </v>
      </c>
      <c r="G42" s="30">
        <f t="shared" si="4"/>
        <v>1</v>
      </c>
      <c r="H42" s="30">
        <v>0.1</v>
      </c>
      <c r="I42" s="30">
        <f t="shared" si="5"/>
        <v>0.1</v>
      </c>
    </row>
    <row r="43" spans="1:9" ht="12.75">
      <c r="A43" s="70" t="s">
        <v>178</v>
      </c>
      <c r="B43" s="44"/>
      <c r="C43" s="44"/>
      <c r="D43" s="44"/>
      <c r="E43" s="99"/>
      <c r="F43" s="44"/>
      <c r="G43" s="44"/>
      <c r="H43" s="86"/>
      <c r="I43" s="69">
        <f>SUM(I44:I45)</f>
        <v>1</v>
      </c>
    </row>
    <row r="44" spans="1:9" ht="12.75">
      <c r="A44" s="35" t="s">
        <v>31</v>
      </c>
      <c r="B44" s="30" t="str">
        <f>IF('grille d''évaluation'!$J52=1,0," ")</f>
        <v> </v>
      </c>
      <c r="C44" s="30" t="str">
        <f>IF('grille d''évaluation'!$J52=2,0.3," ")</f>
        <v> </v>
      </c>
      <c r="D44" s="30" t="str">
        <f>IF('grille d''évaluation'!$J52=3,0.7," ")</f>
        <v> </v>
      </c>
      <c r="E44" s="30">
        <f>IF('grille d''évaluation'!$J52=4,1," ")</f>
        <v>1</v>
      </c>
      <c r="F44" s="30" t="str">
        <f>IF('grille d''évaluation'!$J52=5,"NA"," ")</f>
        <v> </v>
      </c>
      <c r="G44" s="30">
        <f>SUM(B44:F44)</f>
        <v>1</v>
      </c>
      <c r="H44" s="30">
        <v>0.4</v>
      </c>
      <c r="I44" s="30">
        <f>G44*H44</f>
        <v>0.4</v>
      </c>
    </row>
    <row r="45" spans="1:9" ht="25.5">
      <c r="A45" s="35" t="s">
        <v>32</v>
      </c>
      <c r="B45" s="30" t="str">
        <f>IF('grille d''évaluation'!$J53=1,0," ")</f>
        <v> </v>
      </c>
      <c r="C45" s="30" t="str">
        <f>IF('grille d''évaluation'!$J53=2,0.3," ")</f>
        <v> </v>
      </c>
      <c r="D45" s="30" t="str">
        <f>IF('grille d''évaluation'!$J53=3,0.7," ")</f>
        <v> </v>
      </c>
      <c r="E45" s="30">
        <f>IF('grille d''évaluation'!$J53=4,1," ")</f>
        <v>1</v>
      </c>
      <c r="F45" s="30" t="str">
        <f>IF('grille d''évaluation'!$J53=5,"NA"," ")</f>
        <v> </v>
      </c>
      <c r="G45" s="30">
        <f>SUM(B45:F45)</f>
        <v>1</v>
      </c>
      <c r="H45" s="30">
        <v>0.6</v>
      </c>
      <c r="I45" s="30">
        <f>G45*H45</f>
        <v>0.6</v>
      </c>
    </row>
    <row r="46" spans="1:9" ht="12.75">
      <c r="A46" s="70" t="s">
        <v>179</v>
      </c>
      <c r="B46" s="83"/>
      <c r="C46" s="83"/>
      <c r="D46" s="83"/>
      <c r="E46" s="83"/>
      <c r="F46" s="83"/>
      <c r="G46" s="83"/>
      <c r="H46" s="84"/>
      <c r="I46" s="68">
        <f>SUM(I47:I52)</f>
        <v>1</v>
      </c>
    </row>
    <row r="47" spans="1:9" ht="38.25">
      <c r="A47" s="35" t="s">
        <v>34</v>
      </c>
      <c r="B47" s="30" t="str">
        <f>IF('grille d''évaluation'!$J55=1,0," ")</f>
        <v> </v>
      </c>
      <c r="C47" s="30" t="str">
        <f>IF('grille d''évaluation'!$J55=2,0.3," ")</f>
        <v> </v>
      </c>
      <c r="D47" s="30" t="str">
        <f>IF('grille d''évaluation'!$J55=3,0.7," ")</f>
        <v> </v>
      </c>
      <c r="E47" s="30" t="str">
        <f>IF('grille d''évaluation'!$J55=4,1," ")</f>
        <v> </v>
      </c>
      <c r="F47" s="30" t="str">
        <f>IF('grille d''évaluation'!$J55=5,"NA"," ")</f>
        <v> </v>
      </c>
      <c r="G47" s="30">
        <f aca="true" t="shared" si="6" ref="G47:G52">SUM(B47:F47)</f>
        <v>0</v>
      </c>
      <c r="H47" s="30"/>
      <c r="I47" s="30"/>
    </row>
    <row r="48" spans="1:9" ht="12.75">
      <c r="A48" s="35" t="s">
        <v>35</v>
      </c>
      <c r="B48" s="30" t="str">
        <f>IF('grille d''évaluation'!$J57=1,0," ")</f>
        <v> </v>
      </c>
      <c r="C48" s="30" t="str">
        <f>IF('grille d''évaluation'!$J57=2,0.3," ")</f>
        <v> </v>
      </c>
      <c r="D48" s="30" t="str">
        <f>IF('grille d''évaluation'!$J57=3,0.7," ")</f>
        <v> </v>
      </c>
      <c r="E48" s="30">
        <f>IF('grille d''évaluation'!$J57=4,1," ")</f>
        <v>1</v>
      </c>
      <c r="F48" s="30" t="str">
        <f>IF('grille d''évaluation'!$J57=5,"NA"," ")</f>
        <v> </v>
      </c>
      <c r="G48" s="30">
        <f t="shared" si="6"/>
        <v>1</v>
      </c>
      <c r="H48" s="30">
        <v>0.2</v>
      </c>
      <c r="I48" s="30">
        <f>G48*H48</f>
        <v>0.2</v>
      </c>
    </row>
    <row r="49" spans="1:9" ht="12.75">
      <c r="A49" s="35" t="s">
        <v>36</v>
      </c>
      <c r="B49" s="30" t="str">
        <f>IF('grille d''évaluation'!$J58=1,0," ")</f>
        <v> </v>
      </c>
      <c r="C49" s="30" t="str">
        <f>IF('grille d''évaluation'!$J58=2,0.3," ")</f>
        <v> </v>
      </c>
      <c r="D49" s="30" t="str">
        <f>IF('grille d''évaluation'!$J58=3,0.7," ")</f>
        <v> </v>
      </c>
      <c r="E49" s="30">
        <f>IF('grille d''évaluation'!$J58=4,1," ")</f>
        <v>1</v>
      </c>
      <c r="F49" s="30" t="str">
        <f>IF('grille d''évaluation'!$J58=5,"NA"," ")</f>
        <v> </v>
      </c>
      <c r="G49" s="30">
        <f t="shared" si="6"/>
        <v>1</v>
      </c>
      <c r="H49" s="30">
        <v>0.2</v>
      </c>
      <c r="I49" s="30">
        <f>G49*H49</f>
        <v>0.2</v>
      </c>
    </row>
    <row r="50" spans="1:9" ht="12.75">
      <c r="A50" s="35" t="s">
        <v>37</v>
      </c>
      <c r="B50" s="30" t="str">
        <f>IF('grille d''évaluation'!$J59=1,0," ")</f>
        <v> </v>
      </c>
      <c r="C50" s="30" t="str">
        <f>IF('grille d''évaluation'!$J59=2,0.3," ")</f>
        <v> </v>
      </c>
      <c r="D50" s="30" t="str">
        <f>IF('grille d''évaluation'!$J59=3,0.7," ")</f>
        <v> </v>
      </c>
      <c r="E50" s="30">
        <f>IF('grille d''évaluation'!$J59=4,1," ")</f>
        <v>1</v>
      </c>
      <c r="F50" s="30" t="str">
        <f>IF('grille d''évaluation'!$J59=5,"NA"," ")</f>
        <v> </v>
      </c>
      <c r="G50" s="30">
        <f t="shared" si="6"/>
        <v>1</v>
      </c>
      <c r="H50" s="30">
        <v>0.2</v>
      </c>
      <c r="I50" s="30">
        <f>G50*H50</f>
        <v>0.2</v>
      </c>
    </row>
    <row r="51" spans="1:9" ht="12.75">
      <c r="A51" s="35" t="s">
        <v>38</v>
      </c>
      <c r="B51" s="30" t="str">
        <f>IF('grille d''évaluation'!$J60=1,0," ")</f>
        <v> </v>
      </c>
      <c r="C51" s="30" t="str">
        <f>IF('grille d''évaluation'!$J60=2,0.3," ")</f>
        <v> </v>
      </c>
      <c r="D51" s="30" t="str">
        <f>IF('grille d''évaluation'!$J60=3,0.7," ")</f>
        <v> </v>
      </c>
      <c r="E51" s="30">
        <f>IF('grille d''évaluation'!$J60=4,1," ")</f>
        <v>1</v>
      </c>
      <c r="F51" s="30" t="str">
        <f>IF('grille d''évaluation'!$J60=5,"NA"," ")</f>
        <v> </v>
      </c>
      <c r="G51" s="30">
        <f t="shared" si="6"/>
        <v>1</v>
      </c>
      <c r="H51" s="30">
        <v>0.2</v>
      </c>
      <c r="I51" s="30">
        <f>G51*H51</f>
        <v>0.2</v>
      </c>
    </row>
    <row r="52" spans="1:9" ht="12.75">
      <c r="A52" s="35" t="s">
        <v>39</v>
      </c>
      <c r="B52" s="30" t="str">
        <f>IF('grille d''évaluation'!$J62=1,0," ")</f>
        <v> </v>
      </c>
      <c r="C52" s="30" t="str">
        <f>IF('grille d''évaluation'!$J62=2,0.3," ")</f>
        <v> </v>
      </c>
      <c r="D52" s="30" t="str">
        <f>IF('grille d''évaluation'!$J62=3,0.7," ")</f>
        <v> </v>
      </c>
      <c r="E52" s="30">
        <f>IF('grille d''évaluation'!$J62=4,1," ")</f>
        <v>1</v>
      </c>
      <c r="F52" s="30" t="str">
        <f>IF('grille d''évaluation'!$J62=5,"NA"," ")</f>
        <v> </v>
      </c>
      <c r="G52" s="30">
        <f t="shared" si="6"/>
        <v>1</v>
      </c>
      <c r="H52" s="30">
        <v>0.2</v>
      </c>
      <c r="I52" s="30">
        <f>G52*H52</f>
        <v>0.2</v>
      </c>
    </row>
    <row r="53" spans="1:9" ht="12.75">
      <c r="A53" s="146" t="s">
        <v>180</v>
      </c>
      <c r="B53" s="160"/>
      <c r="C53" s="160"/>
      <c r="D53" s="160"/>
      <c r="E53" s="160"/>
      <c r="F53" s="160"/>
      <c r="G53" s="160"/>
      <c r="H53" s="86"/>
      <c r="I53" s="69">
        <f>SUM(I54:I61)</f>
        <v>0.37</v>
      </c>
    </row>
    <row r="54" spans="1:9" ht="25.5">
      <c r="A54" s="35" t="s">
        <v>41</v>
      </c>
      <c r="B54" s="30" t="str">
        <f>IF('grille d''évaluation'!$J64=1,0," ")</f>
        <v> </v>
      </c>
      <c r="C54" s="30" t="str">
        <f>IF('grille d''évaluation'!$J64=2,0.3," ")</f>
        <v> </v>
      </c>
      <c r="D54" s="30" t="str">
        <f>IF('grille d''évaluation'!$J64=3,0.7," ")</f>
        <v> </v>
      </c>
      <c r="E54" s="30">
        <f>IF('grille d''évaluation'!$J64=4,1," ")</f>
        <v>1</v>
      </c>
      <c r="F54" s="30" t="str">
        <f>IF('grille d''évaluation'!$J64=5,"NA"," ")</f>
        <v> </v>
      </c>
      <c r="G54" s="30">
        <f aca="true" t="shared" si="7" ref="G54:G61">SUM(B54:F54)</f>
        <v>1</v>
      </c>
      <c r="H54" s="30">
        <v>0.15</v>
      </c>
      <c r="I54" s="30">
        <f aca="true" t="shared" si="8" ref="I54:I61">G54*H54</f>
        <v>0.15</v>
      </c>
    </row>
    <row r="55" spans="1:9" ht="25.5">
      <c r="A55" s="35" t="s">
        <v>42</v>
      </c>
      <c r="B55" s="30">
        <f>IF('grille d''évaluation'!$J66=1,0," ")</f>
        <v>0</v>
      </c>
      <c r="C55" s="30" t="str">
        <f>IF('grille d''évaluation'!$J66=2,0.3," ")</f>
        <v> </v>
      </c>
      <c r="D55" s="30" t="str">
        <f>IF('grille d''évaluation'!$J66=3,0.7," ")</f>
        <v> </v>
      </c>
      <c r="E55" s="30" t="str">
        <f>IF('grille d''évaluation'!$J66=4,1," ")</f>
        <v> </v>
      </c>
      <c r="F55" s="30" t="str">
        <f>IF('grille d''évaluation'!$J66=5,"NA"," ")</f>
        <v> </v>
      </c>
      <c r="G55" s="30">
        <f t="shared" si="7"/>
        <v>0</v>
      </c>
      <c r="H55" s="30">
        <v>0.1</v>
      </c>
      <c r="I55" s="30">
        <f t="shared" si="8"/>
        <v>0</v>
      </c>
    </row>
    <row r="56" spans="1:9" ht="25.5">
      <c r="A56" s="35" t="s">
        <v>43</v>
      </c>
      <c r="B56" s="30">
        <f>IF('grille d''évaluation'!$J67=1,0," ")</f>
        <v>0</v>
      </c>
      <c r="C56" s="30" t="str">
        <f>IF('grille d''évaluation'!$J67=2,0.3," ")</f>
        <v> </v>
      </c>
      <c r="D56" s="30" t="str">
        <f>IF('grille d''évaluation'!$J67=3,0.7," ")</f>
        <v> </v>
      </c>
      <c r="E56" s="30" t="str">
        <f>IF('grille d''évaluation'!$J67=4,1," ")</f>
        <v> </v>
      </c>
      <c r="F56" s="30" t="str">
        <f>IF('grille d''évaluation'!$J67=5,"NA"," ")</f>
        <v> </v>
      </c>
      <c r="G56" s="30">
        <f t="shared" si="7"/>
        <v>0</v>
      </c>
      <c r="H56" s="30">
        <v>0.1</v>
      </c>
      <c r="I56" s="30">
        <f t="shared" si="8"/>
        <v>0</v>
      </c>
    </row>
    <row r="57" spans="1:9" ht="25.5">
      <c r="A57" s="35" t="s">
        <v>44</v>
      </c>
      <c r="B57" s="30" t="str">
        <f>IF('grille d''évaluation'!$J68=1,0," ")</f>
        <v> </v>
      </c>
      <c r="C57" s="30" t="str">
        <f>IF('grille d''évaluation'!$J68=2,0.3," ")</f>
        <v> </v>
      </c>
      <c r="D57" s="30" t="str">
        <f>IF('grille d''évaluation'!$J68=3,0.7," ")</f>
        <v> </v>
      </c>
      <c r="E57" s="30" t="str">
        <f>IF('grille d''évaluation'!$J68=4,1," ")</f>
        <v> </v>
      </c>
      <c r="F57" s="30" t="str">
        <f>IF('grille d''évaluation'!$J68=5,"NA"," ")</f>
        <v>NA</v>
      </c>
      <c r="G57" s="30">
        <f t="shared" si="7"/>
        <v>0</v>
      </c>
      <c r="H57" s="30">
        <v>0.1</v>
      </c>
      <c r="I57" s="30">
        <f t="shared" si="8"/>
        <v>0</v>
      </c>
    </row>
    <row r="58" spans="1:9" ht="38.25">
      <c r="A58" s="35" t="s">
        <v>45</v>
      </c>
      <c r="B58" s="30" t="str">
        <f>IF('grille d''évaluation'!$J70=1,0," ")</f>
        <v> </v>
      </c>
      <c r="C58" s="30" t="str">
        <f>IF('grille d''évaluation'!$J70=2,0.3," ")</f>
        <v> </v>
      </c>
      <c r="D58" s="30" t="str">
        <f>IF('grille d''évaluation'!$J70=3,0.7," ")</f>
        <v> </v>
      </c>
      <c r="E58" s="30">
        <f>IF('grille d''évaluation'!$J70=4,1," ")</f>
        <v>1</v>
      </c>
      <c r="F58" s="30" t="str">
        <f>IF('grille d''évaluation'!$J70=5,"NA"," ")</f>
        <v> </v>
      </c>
      <c r="G58" s="30">
        <f t="shared" si="7"/>
        <v>1</v>
      </c>
      <c r="H58" s="30">
        <v>0.15</v>
      </c>
      <c r="I58" s="30">
        <f t="shared" si="8"/>
        <v>0.15</v>
      </c>
    </row>
    <row r="59" spans="1:9" ht="25.5">
      <c r="A59" s="35" t="s">
        <v>46</v>
      </c>
      <c r="B59" s="30">
        <f>IF('grille d''évaluation'!$J71=1,0," ")</f>
        <v>0</v>
      </c>
      <c r="C59" s="30" t="str">
        <f>IF('grille d''évaluation'!$J71=2,0.3," ")</f>
        <v> </v>
      </c>
      <c r="D59" s="30" t="str">
        <f>IF('grille d''évaluation'!$J71=3,0.7," ")</f>
        <v> </v>
      </c>
      <c r="E59" s="30" t="str">
        <f>IF('grille d''évaluation'!$J71=4,1," ")</f>
        <v> </v>
      </c>
      <c r="F59" s="30" t="str">
        <f>IF('grille d''évaluation'!$J71=5,"NA"," ")</f>
        <v> </v>
      </c>
      <c r="G59" s="30">
        <f t="shared" si="7"/>
        <v>0</v>
      </c>
      <c r="H59" s="30">
        <v>0.15</v>
      </c>
      <c r="I59" s="30">
        <f t="shared" si="8"/>
        <v>0</v>
      </c>
    </row>
    <row r="60" spans="1:9" ht="63.75">
      <c r="A60" s="35" t="s">
        <v>47</v>
      </c>
      <c r="B60" s="30">
        <f>IF('grille d''évaluation'!$J72=1,0," ")</f>
        <v>0</v>
      </c>
      <c r="C60" s="30" t="str">
        <f>IF('grille d''évaluation'!$J72=2,0.3," ")</f>
        <v> </v>
      </c>
      <c r="D60" s="30" t="str">
        <f>IF('grille d''évaluation'!$J72=3,0.7," ")</f>
        <v> </v>
      </c>
      <c r="E60" s="30" t="str">
        <f>IF('grille d''évaluation'!$J72=4,1," ")</f>
        <v> </v>
      </c>
      <c r="F60" s="30" t="str">
        <f>IF('grille d''évaluation'!$J72=5,"NA"," ")</f>
        <v> </v>
      </c>
      <c r="G60" s="30">
        <f t="shared" si="7"/>
        <v>0</v>
      </c>
      <c r="H60" s="30">
        <v>0.15</v>
      </c>
      <c r="I60" s="30">
        <f t="shared" si="8"/>
        <v>0</v>
      </c>
    </row>
    <row r="61" spans="1:9" ht="13.5" thickBot="1">
      <c r="A61" s="36" t="s">
        <v>48</v>
      </c>
      <c r="B61" s="30" t="str">
        <f>IF('grille d''évaluation'!$J74=1,0," ")</f>
        <v> </v>
      </c>
      <c r="C61" s="30" t="str">
        <f>IF('grille d''évaluation'!$J74=2,0.3," ")</f>
        <v> </v>
      </c>
      <c r="D61" s="30">
        <f>IF('grille d''évaluation'!$J74=3,0.7," ")</f>
        <v>0.7</v>
      </c>
      <c r="E61" s="30" t="str">
        <f>IF('grille d''évaluation'!$J74=4,1," ")</f>
        <v> </v>
      </c>
      <c r="F61" s="30" t="str">
        <f>IF('grille d''évaluation'!$J74=5,"NA"," ")</f>
        <v> </v>
      </c>
      <c r="G61" s="30">
        <f t="shared" si="7"/>
        <v>0.7</v>
      </c>
      <c r="H61" s="30">
        <v>0.1</v>
      </c>
      <c r="I61" s="30">
        <f t="shared" si="8"/>
        <v>0.06999999999999999</v>
      </c>
    </row>
    <row r="62" spans="1:9" ht="27" customHeight="1">
      <c r="A62" s="87" t="s">
        <v>49</v>
      </c>
      <c r="B62" s="88"/>
      <c r="C62" s="88"/>
      <c r="D62" s="88"/>
      <c r="E62" s="88"/>
      <c r="F62" s="88"/>
      <c r="G62" s="88"/>
      <c r="H62" s="89"/>
      <c r="I62" s="76">
        <f>SUM(I63)</f>
        <v>0.3</v>
      </c>
    </row>
    <row r="63" spans="1:9" ht="64.5" thickBot="1">
      <c r="A63" s="36" t="s">
        <v>50</v>
      </c>
      <c r="B63" s="30" t="str">
        <f>IF('grille d''évaluation'!$J76=1,0," ")</f>
        <v> </v>
      </c>
      <c r="C63" s="30">
        <f>IF('grille d''évaluation'!$J76=2,0.3," ")</f>
        <v>0.3</v>
      </c>
      <c r="D63" s="30" t="str">
        <f>IF('grille d''évaluation'!$J76=3,0.7," ")</f>
        <v> </v>
      </c>
      <c r="E63" s="30" t="str">
        <f>IF('grille d''évaluation'!$J76=4,1," ")</f>
        <v> </v>
      </c>
      <c r="F63" s="30" t="str">
        <f>IF('grille d''évaluation'!$J76=5,"NA"," ")</f>
        <v> </v>
      </c>
      <c r="G63" s="30">
        <f>SUM(B63:F63)</f>
        <v>0.3</v>
      </c>
      <c r="H63" s="30">
        <v>1</v>
      </c>
      <c r="I63" s="30">
        <f>G63*H63</f>
        <v>0.3</v>
      </c>
    </row>
    <row r="64" spans="1:9" ht="27" customHeight="1">
      <c r="A64" s="77" t="s">
        <v>181</v>
      </c>
      <c r="B64" s="88"/>
      <c r="C64" s="88"/>
      <c r="D64" s="88"/>
      <c r="E64" s="88"/>
      <c r="F64" s="88"/>
      <c r="G64" s="88"/>
      <c r="H64" s="89"/>
      <c r="I64" s="76">
        <f>SUM(I65:I70)</f>
        <v>0.305</v>
      </c>
    </row>
    <row r="65" spans="1:9" ht="51">
      <c r="A65" s="35" t="s">
        <v>52</v>
      </c>
      <c r="B65" s="30">
        <f>IF('grille d''évaluation'!$J78=1,0," ")</f>
        <v>0</v>
      </c>
      <c r="C65" s="30" t="str">
        <f>IF('grille d''évaluation'!$J78=2,0.3," ")</f>
        <v> </v>
      </c>
      <c r="D65" s="30" t="str">
        <f>IF('grille d''évaluation'!$J78=3,0.7," ")</f>
        <v> </v>
      </c>
      <c r="E65" s="30" t="str">
        <f>IF('grille d''évaluation'!$J78=4,1," ")</f>
        <v> </v>
      </c>
      <c r="F65" s="30" t="str">
        <f>IF('grille d''évaluation'!$J78=5,"NA"," ")</f>
        <v> </v>
      </c>
      <c r="G65" s="30">
        <f aca="true" t="shared" si="9" ref="G65:G70">SUM(B65:F65)</f>
        <v>0</v>
      </c>
      <c r="H65" s="30">
        <v>0.2</v>
      </c>
      <c r="I65" s="30">
        <f aca="true" t="shared" si="10" ref="I65:I70">G65*H65</f>
        <v>0</v>
      </c>
    </row>
    <row r="66" spans="1:9" ht="25.5">
      <c r="A66" s="35" t="s">
        <v>53</v>
      </c>
      <c r="B66" s="30">
        <f>IF('grille d''évaluation'!$J80=1,0," ")</f>
        <v>0</v>
      </c>
      <c r="C66" s="30" t="str">
        <f>IF('grille d''évaluation'!$J80=2,0.3," ")</f>
        <v> </v>
      </c>
      <c r="D66" s="30" t="str">
        <f>IF('grille d''évaluation'!$J80=3,0.7," ")</f>
        <v> </v>
      </c>
      <c r="E66" s="30" t="str">
        <f>IF('grille d''évaluation'!$J80=4,1," ")</f>
        <v> </v>
      </c>
      <c r="F66" s="30" t="str">
        <f>IF('grille d''évaluation'!$J80=5,"NA"," ")</f>
        <v> </v>
      </c>
      <c r="G66" s="30">
        <f t="shared" si="9"/>
        <v>0</v>
      </c>
      <c r="H66" s="30">
        <v>0.15</v>
      </c>
      <c r="I66" s="30">
        <f t="shared" si="10"/>
        <v>0</v>
      </c>
    </row>
    <row r="67" spans="1:9" ht="38.25">
      <c r="A67" s="35" t="s">
        <v>54</v>
      </c>
      <c r="B67" s="30">
        <f>IF('grille d''évaluation'!$J81=1,0," ")</f>
        <v>0</v>
      </c>
      <c r="C67" s="30" t="str">
        <f>IF('grille d''évaluation'!$J81=2,0.3," ")</f>
        <v> </v>
      </c>
      <c r="D67" s="30" t="str">
        <f>IF('grille d''évaluation'!$J81=3,0.7," ")</f>
        <v> </v>
      </c>
      <c r="E67" s="30" t="str">
        <f>IF('grille d''évaluation'!$J81=4,1," ")</f>
        <v> </v>
      </c>
      <c r="F67" s="30" t="str">
        <f>IF('grille d''évaluation'!$J81=5,"NA"," ")</f>
        <v> </v>
      </c>
      <c r="G67" s="30">
        <f t="shared" si="9"/>
        <v>0</v>
      </c>
      <c r="H67" s="30">
        <v>0.2</v>
      </c>
      <c r="I67" s="30">
        <f t="shared" si="10"/>
        <v>0</v>
      </c>
    </row>
    <row r="68" spans="1:9" ht="25.5">
      <c r="A68" s="35" t="s">
        <v>55</v>
      </c>
      <c r="B68" s="30" t="str">
        <f>IF('grille d''évaluation'!$J82=1,0," ")</f>
        <v> </v>
      </c>
      <c r="C68" s="30" t="str">
        <f>IF('grille d''évaluation'!$J82=2,0.3," ")</f>
        <v> </v>
      </c>
      <c r="D68" s="30" t="str">
        <f>IF('grille d''évaluation'!$J82=3,0.7," ")</f>
        <v> </v>
      </c>
      <c r="E68" s="30">
        <f>IF('grille d''évaluation'!$J82=4,1," ")</f>
        <v>1</v>
      </c>
      <c r="F68" s="30" t="str">
        <f>IF('grille d''évaluation'!$J82=5,"NA"," ")</f>
        <v> </v>
      </c>
      <c r="G68" s="30">
        <f t="shared" si="9"/>
        <v>1</v>
      </c>
      <c r="H68" s="30">
        <v>0.2</v>
      </c>
      <c r="I68" s="30">
        <f t="shared" si="10"/>
        <v>0.2</v>
      </c>
    </row>
    <row r="69" spans="1:9" ht="12.75">
      <c r="A69" s="35" t="s">
        <v>56</v>
      </c>
      <c r="B69" s="30" t="str">
        <f>IF('grille d''évaluation'!$J84=1,0," ")</f>
        <v> </v>
      </c>
      <c r="C69" s="30" t="str">
        <f>IF('grille d''évaluation'!$J84=2,0.3," ")</f>
        <v> </v>
      </c>
      <c r="D69" s="30">
        <f>IF('grille d''évaluation'!$J84=3,0.7," ")</f>
        <v>0.7</v>
      </c>
      <c r="E69" s="30" t="str">
        <f>IF('grille d''évaluation'!$J84=4,1," ")</f>
        <v> </v>
      </c>
      <c r="F69" s="30" t="str">
        <f>IF('grille d''évaluation'!$J84=5,"NA"," ")</f>
        <v> </v>
      </c>
      <c r="G69" s="30">
        <f t="shared" si="9"/>
        <v>0.7</v>
      </c>
      <c r="H69" s="30">
        <v>0.15</v>
      </c>
      <c r="I69" s="30">
        <f t="shared" si="10"/>
        <v>0.105</v>
      </c>
    </row>
    <row r="70" spans="1:9" ht="26.25" thickBot="1">
      <c r="A70" s="36" t="s">
        <v>57</v>
      </c>
      <c r="B70" s="30">
        <f>IF('grille d''évaluation'!$J85=1,0," ")</f>
        <v>0</v>
      </c>
      <c r="C70" s="30" t="str">
        <f>IF('grille d''évaluation'!$J85=2,0.3," ")</f>
        <v> </v>
      </c>
      <c r="D70" s="30" t="str">
        <f>IF('grille d''évaluation'!$J85=3,0.7," ")</f>
        <v> </v>
      </c>
      <c r="E70" s="30" t="str">
        <f>IF('grille d''évaluation'!$J85=4,1," ")</f>
        <v> </v>
      </c>
      <c r="F70" s="30" t="str">
        <f>IF('grille d''évaluation'!$J85=5,"NA"," ")</f>
        <v> </v>
      </c>
      <c r="G70" s="30">
        <f t="shared" si="9"/>
        <v>0</v>
      </c>
      <c r="H70" s="30">
        <v>0.1</v>
      </c>
      <c r="I70" s="30">
        <f t="shared" si="10"/>
        <v>0</v>
      </c>
    </row>
    <row r="71" spans="1:9" ht="27" customHeight="1">
      <c r="A71" s="54" t="s">
        <v>58</v>
      </c>
      <c r="B71" s="83"/>
      <c r="C71" s="83"/>
      <c r="D71" s="83"/>
      <c r="E71" s="83"/>
      <c r="F71" s="83"/>
      <c r="G71" s="83"/>
      <c r="H71" s="84"/>
      <c r="I71" s="68">
        <f>SUM(I72:I77)</f>
        <v>0.625</v>
      </c>
    </row>
    <row r="72" spans="1:9" ht="25.5">
      <c r="A72" s="35" t="s">
        <v>59</v>
      </c>
      <c r="B72" s="30" t="str">
        <f>IF('grille d''évaluation'!$J87=1,0," ")</f>
        <v> </v>
      </c>
      <c r="C72" s="30" t="str">
        <f>IF('grille d''évaluation'!$J87=2,0.3," ")</f>
        <v> </v>
      </c>
      <c r="D72" s="30">
        <f>IF('grille d''évaluation'!$J87=3,0.7," ")</f>
        <v>0.7</v>
      </c>
      <c r="E72" s="30" t="str">
        <f>IF('grille d''évaluation'!$J87=4,1," ")</f>
        <v> </v>
      </c>
      <c r="F72" s="30" t="str">
        <f>IF('grille d''évaluation'!$J87=5,"NA"," ")</f>
        <v> </v>
      </c>
      <c r="G72" s="30">
        <f aca="true" t="shared" si="11" ref="G72:G77">SUM(B72:F72)</f>
        <v>0.7</v>
      </c>
      <c r="H72" s="30">
        <v>0.3</v>
      </c>
      <c r="I72" s="30">
        <f aca="true" t="shared" si="12" ref="I72:I77">G72*H72</f>
        <v>0.21</v>
      </c>
    </row>
    <row r="73" spans="1:9" ht="25.5">
      <c r="A73" s="35" t="s">
        <v>60</v>
      </c>
      <c r="B73" s="30" t="str">
        <f>IF('grille d''évaluation'!$J89=1,0," ")</f>
        <v> </v>
      </c>
      <c r="C73" s="30" t="str">
        <f>IF('grille d''évaluation'!$J89=2,0.3," ")</f>
        <v> </v>
      </c>
      <c r="D73" s="30" t="str">
        <f>IF('grille d''évaluation'!$J89=3,0.7," ")</f>
        <v> </v>
      </c>
      <c r="E73" s="30">
        <f>IF('grille d''évaluation'!$J89=4,1," ")</f>
        <v>1</v>
      </c>
      <c r="F73" s="30" t="str">
        <f>IF('grille d''évaluation'!$J89=5,"NA"," ")</f>
        <v> </v>
      </c>
      <c r="G73" s="30">
        <f t="shared" si="11"/>
        <v>1</v>
      </c>
      <c r="H73" s="30">
        <v>0.15</v>
      </c>
      <c r="I73" s="30">
        <f t="shared" si="12"/>
        <v>0.15</v>
      </c>
    </row>
    <row r="74" spans="1:9" ht="51">
      <c r="A74" s="35" t="s">
        <v>61</v>
      </c>
      <c r="B74" s="30" t="str">
        <f>IF('grille d''évaluation'!$J90=1,0," ")</f>
        <v> </v>
      </c>
      <c r="C74" s="30" t="str">
        <f>IF('grille d''évaluation'!$J90=2,0.3," ")</f>
        <v> </v>
      </c>
      <c r="D74" s="30" t="str">
        <f>IF('grille d''évaluation'!$J90=3,0.7," ")</f>
        <v> </v>
      </c>
      <c r="E74" s="30">
        <f>IF('grille d''évaluation'!$J90=4,1," ")</f>
        <v>1</v>
      </c>
      <c r="F74" s="30" t="str">
        <f>IF('grille d''évaluation'!$J90=5,"NA"," ")</f>
        <v> </v>
      </c>
      <c r="G74" s="30">
        <f t="shared" si="11"/>
        <v>1</v>
      </c>
      <c r="H74" s="30">
        <v>0.15</v>
      </c>
      <c r="I74" s="30">
        <f t="shared" si="12"/>
        <v>0.15</v>
      </c>
    </row>
    <row r="75" spans="1:9" ht="51">
      <c r="A75" s="35" t="s">
        <v>62</v>
      </c>
      <c r="B75" s="30" t="str">
        <f>IF('grille d''évaluation'!$J91=1,0," ")</f>
        <v> </v>
      </c>
      <c r="C75" s="30">
        <f>IF('grille d''évaluation'!$J91=2,0.3," ")</f>
        <v>0.3</v>
      </c>
      <c r="D75" s="30" t="str">
        <f>IF('grille d''évaluation'!$J91=3,0.7," ")</f>
        <v> </v>
      </c>
      <c r="E75" s="30" t="str">
        <f>IF('grille d''évaluation'!$J91=4,1," ")</f>
        <v> </v>
      </c>
      <c r="F75" s="30" t="str">
        <f>IF('grille d''évaluation'!$J91=5,"NA"," ")</f>
        <v> </v>
      </c>
      <c r="G75" s="30">
        <f t="shared" si="11"/>
        <v>0.3</v>
      </c>
      <c r="H75" s="30">
        <v>0.15</v>
      </c>
      <c r="I75" s="30">
        <f t="shared" si="12"/>
        <v>0.045</v>
      </c>
    </row>
    <row r="76" spans="1:9" ht="51">
      <c r="A76" s="35" t="s">
        <v>63</v>
      </c>
      <c r="B76" s="30">
        <f>IF('grille d''évaluation'!$J92=1,0," ")</f>
        <v>0</v>
      </c>
      <c r="C76" s="30" t="str">
        <f>IF('grille d''évaluation'!$J92=2,0.3," ")</f>
        <v> </v>
      </c>
      <c r="D76" s="30" t="str">
        <f>IF('grille d''évaluation'!$J92=3,0.7," ")</f>
        <v> </v>
      </c>
      <c r="E76" s="30" t="str">
        <f>IF('grille d''évaluation'!$J92=4,1," ")</f>
        <v> </v>
      </c>
      <c r="F76" s="30" t="str">
        <f>IF('grille d''évaluation'!$J92=5,"NA"," ")</f>
        <v> </v>
      </c>
      <c r="G76" s="30">
        <f t="shared" si="11"/>
        <v>0</v>
      </c>
      <c r="H76" s="30">
        <v>0.15</v>
      </c>
      <c r="I76" s="30">
        <f t="shared" si="12"/>
        <v>0</v>
      </c>
    </row>
    <row r="77" spans="1:9" ht="26.25" thickBot="1">
      <c r="A77" s="36" t="s">
        <v>64</v>
      </c>
      <c r="B77" s="30" t="str">
        <f>IF('grille d''évaluation'!$J94=1,0," ")</f>
        <v> </v>
      </c>
      <c r="C77" s="30" t="str">
        <f>IF('grille d''évaluation'!$J94=2,0.3," ")</f>
        <v> </v>
      </c>
      <c r="D77" s="30">
        <f>IF('grille d''évaluation'!$J94=3,0.7," ")</f>
        <v>0.7</v>
      </c>
      <c r="E77" s="30" t="str">
        <f>IF('grille d''évaluation'!$J94=4,1," ")</f>
        <v> </v>
      </c>
      <c r="F77" s="30" t="str">
        <f>IF('grille d''évaluation'!$J94=5,"NA"," ")</f>
        <v> </v>
      </c>
      <c r="G77" s="30">
        <f t="shared" si="11"/>
        <v>0.7</v>
      </c>
      <c r="H77" s="30">
        <v>0.1</v>
      </c>
      <c r="I77" s="30">
        <f t="shared" si="12"/>
        <v>0.06999999999999999</v>
      </c>
    </row>
    <row r="78" spans="1:9" ht="27" customHeight="1">
      <c r="A78" s="78" t="s">
        <v>182</v>
      </c>
      <c r="B78" s="88"/>
      <c r="C78" s="88"/>
      <c r="D78" s="88"/>
      <c r="E78" s="88"/>
      <c r="F78" s="88"/>
      <c r="G78" s="88"/>
      <c r="H78" s="89"/>
      <c r="I78" s="76">
        <f>SUM(I79:I81)</f>
        <v>0.48</v>
      </c>
    </row>
    <row r="79" spans="1:9" ht="38.25">
      <c r="A79" s="35" t="s">
        <v>66</v>
      </c>
      <c r="B79" s="30" t="str">
        <f>IF('grille d''évaluation'!$J96=1,0," ")</f>
        <v> </v>
      </c>
      <c r="C79" s="30" t="str">
        <f>IF('grille d''évaluation'!$J96=2,0.3," ")</f>
        <v> </v>
      </c>
      <c r="D79" s="30">
        <f>IF('grille d''évaluation'!$J96=3,0.7," ")</f>
        <v>0.7</v>
      </c>
      <c r="E79" s="30" t="str">
        <f>IF('grille d''évaluation'!$J96=4,1," ")</f>
        <v> </v>
      </c>
      <c r="F79" s="30" t="str">
        <f>IF('grille d''évaluation'!$J96=5,"NA"," ")</f>
        <v> </v>
      </c>
      <c r="G79" s="30">
        <f>SUM(B79:F79)</f>
        <v>0.7</v>
      </c>
      <c r="H79" s="30">
        <v>0.4</v>
      </c>
      <c r="I79" s="30">
        <f>G79*H79</f>
        <v>0.27999999999999997</v>
      </c>
    </row>
    <row r="80" spans="1:9" ht="38.25">
      <c r="A80" s="35" t="s">
        <v>67</v>
      </c>
      <c r="B80" s="30">
        <f>IF('grille d''évaluation'!$J97=1,0," ")</f>
        <v>0</v>
      </c>
      <c r="C80" s="30" t="str">
        <f>IF('grille d''évaluation'!$J97=2,0.3," ")</f>
        <v> </v>
      </c>
      <c r="D80" s="30" t="str">
        <f>IF('grille d''évaluation'!$J97=3,0.7," ")</f>
        <v> </v>
      </c>
      <c r="E80" s="30" t="str">
        <f>IF('grille d''évaluation'!$J97=4,1," ")</f>
        <v> </v>
      </c>
      <c r="F80" s="30" t="str">
        <f>IF('grille d''évaluation'!$J97=5,"NA"," ")</f>
        <v> </v>
      </c>
      <c r="G80" s="30">
        <f>SUM(B80:F80)</f>
        <v>0</v>
      </c>
      <c r="H80" s="30">
        <v>0.4</v>
      </c>
      <c r="I80" s="30">
        <f>G80*H80</f>
        <v>0</v>
      </c>
    </row>
    <row r="81" spans="1:9" ht="38.25">
      <c r="A81" s="35" t="s">
        <v>68</v>
      </c>
      <c r="B81" s="30" t="str">
        <f>IF('grille d''évaluation'!$J99=1,0," ")</f>
        <v> </v>
      </c>
      <c r="C81" s="30" t="str">
        <f>IF('grille d''évaluation'!$J99=2,0.3," ")</f>
        <v> </v>
      </c>
      <c r="D81" s="30" t="str">
        <f>IF('grille d''évaluation'!$J99=3,0.7," ")</f>
        <v> </v>
      </c>
      <c r="E81" s="30">
        <f>IF('grille d''évaluation'!$J99=4,1," ")</f>
        <v>1</v>
      </c>
      <c r="F81" s="30" t="str">
        <f>IF('grille d''évaluation'!$J99=5,"NA"," ")</f>
        <v> </v>
      </c>
      <c r="G81" s="30">
        <f>SUM(B81:F81)</f>
        <v>1</v>
      </c>
      <c r="H81" s="30">
        <v>0.2</v>
      </c>
      <c r="I81" s="30">
        <f>G81*H81</f>
        <v>0.2</v>
      </c>
    </row>
    <row r="82" spans="1:9" ht="27" customHeight="1">
      <c r="A82" s="79" t="s">
        <v>69</v>
      </c>
      <c r="B82" s="76"/>
      <c r="C82" s="90"/>
      <c r="D82" s="88"/>
      <c r="E82" s="88"/>
      <c r="F82" s="88"/>
      <c r="G82" s="88"/>
      <c r="H82" s="89"/>
      <c r="I82" s="76">
        <f>SUM(I83)</f>
        <v>1</v>
      </c>
    </row>
    <row r="83" spans="1:9" ht="25.5">
      <c r="A83" s="35" t="s">
        <v>70</v>
      </c>
      <c r="B83" s="30" t="str">
        <f>IF('grille d''évaluation'!$J101=1,0," ")</f>
        <v> </v>
      </c>
      <c r="C83" s="30" t="str">
        <f>IF('grille d''évaluation'!$J101=2,0.3," ")</f>
        <v> </v>
      </c>
      <c r="D83" s="30" t="str">
        <f>IF('grille d''évaluation'!$J101=3,0.7," ")</f>
        <v> </v>
      </c>
      <c r="E83" s="30">
        <f>IF('grille d''évaluation'!$J101=4,1," ")</f>
        <v>1</v>
      </c>
      <c r="F83" s="30" t="str">
        <f>IF('grille d''évaluation'!$J101=5,"NA"," ")</f>
        <v> </v>
      </c>
      <c r="G83" s="30">
        <f>SUM(B83:F83)</f>
        <v>1</v>
      </c>
      <c r="H83" s="30">
        <v>1</v>
      </c>
      <c r="I83" s="30">
        <f>G83*H83</f>
        <v>1</v>
      </c>
    </row>
    <row r="84" spans="1:9" ht="27" customHeight="1">
      <c r="A84" s="79" t="s">
        <v>71</v>
      </c>
      <c r="B84" s="88"/>
      <c r="C84" s="88"/>
      <c r="D84" s="88"/>
      <c r="E84" s="88"/>
      <c r="F84" s="88"/>
      <c r="G84" s="88"/>
      <c r="H84" s="89"/>
      <c r="I84" s="76">
        <f>SUM(I85:I96)</f>
        <v>0.32999999999999996</v>
      </c>
    </row>
    <row r="85" spans="1:9" ht="51">
      <c r="A85" s="35" t="s">
        <v>72</v>
      </c>
      <c r="B85" s="30" t="str">
        <f>IF('grille d''évaluation'!$J104=1,0," ")</f>
        <v> </v>
      </c>
      <c r="C85" s="30" t="str">
        <f>IF('grille d''évaluation'!$J104=2,0.3," ")</f>
        <v> </v>
      </c>
      <c r="D85" s="30" t="str">
        <f>IF('grille d''évaluation'!$J104=3,0.7," ")</f>
        <v> </v>
      </c>
      <c r="E85" s="30" t="str">
        <f>IF('grille d''évaluation'!$J104=4,1," ")</f>
        <v> </v>
      </c>
      <c r="F85" s="30" t="str">
        <f>IF('grille d''évaluation'!$J104=5,"NA"," ")</f>
        <v> </v>
      </c>
      <c r="G85" s="30">
        <f>SUM(B85:F85)</f>
        <v>0</v>
      </c>
      <c r="H85" s="30"/>
      <c r="I85" s="30"/>
    </row>
    <row r="86" spans="1:9" ht="38.25">
      <c r="A86" s="35" t="s">
        <v>73</v>
      </c>
      <c r="B86" s="30" t="str">
        <f>IF('grille d''évaluation'!$J105=1,0," ")</f>
        <v> </v>
      </c>
      <c r="C86" s="30" t="str">
        <f>IF('grille d''évaluation'!$J105=2,0.3," ")</f>
        <v> </v>
      </c>
      <c r="D86" s="30">
        <f>IF('grille d''évaluation'!$J105=3,0.7," ")</f>
        <v>0.7</v>
      </c>
      <c r="E86" s="30" t="str">
        <f>IF('grille d''évaluation'!$J105=4,1," ")</f>
        <v> </v>
      </c>
      <c r="F86" s="30" t="str">
        <f>IF('grille d''évaluation'!$J105=5,"NA"," ")</f>
        <v> </v>
      </c>
      <c r="G86" s="30">
        <f>SUM(B86:F86)</f>
        <v>0.7</v>
      </c>
      <c r="H86" s="30">
        <v>0.3</v>
      </c>
      <c r="I86" s="30">
        <f>G86*H86</f>
        <v>0.21</v>
      </c>
    </row>
    <row r="87" spans="1:9" ht="12.75">
      <c r="A87" s="182" t="s">
        <v>74</v>
      </c>
      <c r="B87" s="171" t="str">
        <f>IF('grille d''évaluation'!$J107=1,0," ")</f>
        <v> </v>
      </c>
      <c r="C87" s="171">
        <f>IF('grille d''évaluation'!$J107=2,0.3," ")</f>
        <v>0.3</v>
      </c>
      <c r="D87" s="171" t="str">
        <f>IF('grille d''évaluation'!$J107=3,0.7," ")</f>
        <v> </v>
      </c>
      <c r="E87" s="171" t="str">
        <f>IF('grille d''évaluation'!$J107=4,1," ")</f>
        <v> </v>
      </c>
      <c r="F87" s="179" t="str">
        <f>IF('grille d''évaluation'!$J107=5,"NA"," ")</f>
        <v> </v>
      </c>
      <c r="G87" s="12">
        <f>SUM(B87:F87)</f>
        <v>0.3</v>
      </c>
      <c r="H87" s="171">
        <v>0.4</v>
      </c>
      <c r="I87" s="171">
        <f>G87*H87</f>
        <v>0.12</v>
      </c>
    </row>
    <row r="88" spans="1:9" ht="12.75">
      <c r="A88" s="183"/>
      <c r="B88" s="174"/>
      <c r="C88" s="174"/>
      <c r="D88" s="174"/>
      <c r="E88" s="174"/>
      <c r="F88" s="180"/>
      <c r="G88" s="22"/>
      <c r="H88" s="174"/>
      <c r="I88" s="172"/>
    </row>
    <row r="89" spans="1:9" ht="12.75">
      <c r="A89" s="183"/>
      <c r="B89" s="174"/>
      <c r="C89" s="174"/>
      <c r="D89" s="174"/>
      <c r="E89" s="174"/>
      <c r="F89" s="180"/>
      <c r="G89" s="22"/>
      <c r="H89" s="174"/>
      <c r="I89" s="172"/>
    </row>
    <row r="90" spans="1:9" ht="12.75">
      <c r="A90" s="183"/>
      <c r="B90" s="174"/>
      <c r="C90" s="174"/>
      <c r="D90" s="174"/>
      <c r="E90" s="174"/>
      <c r="F90" s="180"/>
      <c r="G90" s="22"/>
      <c r="H90" s="174"/>
      <c r="I90" s="172"/>
    </row>
    <row r="91" spans="1:9" ht="8.25" customHeight="1">
      <c r="A91" s="183"/>
      <c r="B91" s="174"/>
      <c r="C91" s="174"/>
      <c r="D91" s="174"/>
      <c r="E91" s="174"/>
      <c r="F91" s="180"/>
      <c r="G91" s="22"/>
      <c r="H91" s="174"/>
      <c r="I91" s="172"/>
    </row>
    <row r="92" spans="1:9" ht="12.75" hidden="1">
      <c r="A92" s="183"/>
      <c r="B92" s="174"/>
      <c r="C92" s="174"/>
      <c r="D92" s="174"/>
      <c r="E92" s="174"/>
      <c r="F92" s="180"/>
      <c r="G92" s="22"/>
      <c r="H92" s="174"/>
      <c r="I92" s="172"/>
    </row>
    <row r="93" spans="1:9" ht="9" customHeight="1" hidden="1">
      <c r="A93" s="183"/>
      <c r="B93" s="174"/>
      <c r="C93" s="174"/>
      <c r="D93" s="174"/>
      <c r="E93" s="174"/>
      <c r="F93" s="180"/>
      <c r="G93" s="22"/>
      <c r="H93" s="174"/>
      <c r="I93" s="172"/>
    </row>
    <row r="94" spans="1:9" ht="12.75" hidden="1">
      <c r="A94" s="183"/>
      <c r="B94" s="174"/>
      <c r="C94" s="174"/>
      <c r="D94" s="174"/>
      <c r="E94" s="174"/>
      <c r="F94" s="180"/>
      <c r="G94" s="22"/>
      <c r="H94" s="174"/>
      <c r="I94" s="172"/>
    </row>
    <row r="95" spans="1:9" ht="12.75" hidden="1">
      <c r="A95" s="184"/>
      <c r="B95" s="175"/>
      <c r="C95" s="175"/>
      <c r="D95" s="175"/>
      <c r="E95" s="175"/>
      <c r="F95" s="181"/>
      <c r="G95" s="23"/>
      <c r="H95" s="175"/>
      <c r="I95" s="173"/>
    </row>
    <row r="96" spans="1:9" ht="64.5" thickBot="1">
      <c r="A96" s="36" t="s">
        <v>75</v>
      </c>
      <c r="B96" s="30">
        <f>IF('grille d''évaluation'!$J116=1,0," ")</f>
        <v>0</v>
      </c>
      <c r="C96" s="30" t="str">
        <f>IF('grille d''évaluation'!$J116=2,0.3," ")</f>
        <v> </v>
      </c>
      <c r="D96" s="30" t="str">
        <f>IF('grille d''évaluation'!$J116=3,0.7," ")</f>
        <v> </v>
      </c>
      <c r="E96" s="30" t="str">
        <f>IF('grille d''évaluation'!$J116=4,1," ")</f>
        <v> </v>
      </c>
      <c r="F96" s="30" t="str">
        <f>IF('grille d''évaluation'!$J116=5,"NA"," ")</f>
        <v> </v>
      </c>
      <c r="G96" s="30">
        <f>SUM(B96:F96)</f>
        <v>0</v>
      </c>
      <c r="H96" s="29">
        <v>0.3</v>
      </c>
      <c r="I96" s="30">
        <f>G96*H96</f>
        <v>0</v>
      </c>
    </row>
    <row r="97" spans="1:9" ht="27" customHeight="1">
      <c r="A97" s="81" t="s">
        <v>87</v>
      </c>
      <c r="B97" s="80"/>
      <c r="C97" s="80"/>
      <c r="D97" s="80"/>
      <c r="E97" s="80"/>
      <c r="F97" s="91"/>
      <c r="G97" s="91"/>
      <c r="H97" s="82"/>
      <c r="I97" s="74">
        <f>SUM(I98:I113)</f>
        <v>0.3725</v>
      </c>
    </row>
    <row r="98" spans="1:9" ht="51">
      <c r="A98" s="35" t="s">
        <v>88</v>
      </c>
      <c r="B98" s="30" t="str">
        <f>IF('grille d''évaluation'!$J118=1,0," ")</f>
        <v> </v>
      </c>
      <c r="C98" s="30">
        <f>IF('grille d''évaluation'!$J118=2,0.3," ")</f>
        <v>0.3</v>
      </c>
      <c r="D98" s="30" t="str">
        <f>IF('grille d''évaluation'!$J118=3,0.7," ")</f>
        <v> </v>
      </c>
      <c r="E98" s="30" t="str">
        <f>IF('grille d''évaluation'!$J118=4,1," ")</f>
        <v> </v>
      </c>
      <c r="F98" s="30" t="str">
        <f>IF('grille d''évaluation'!$J118=5,"NA"," ")</f>
        <v> </v>
      </c>
      <c r="G98" s="30">
        <f>SUM(B98:F98)</f>
        <v>0.3</v>
      </c>
      <c r="H98" s="30">
        <v>0.1</v>
      </c>
      <c r="I98" s="30">
        <f>G98*H98</f>
        <v>0.03</v>
      </c>
    </row>
    <row r="99" spans="1:9" ht="12.75">
      <c r="A99" s="35" t="s">
        <v>89</v>
      </c>
      <c r="B99" s="30" t="str">
        <f>IF('grille d''évaluation'!$J119=1,0," ")</f>
        <v> </v>
      </c>
      <c r="C99" s="30" t="str">
        <f>IF('grille d''évaluation'!$J119=2,0.3," ")</f>
        <v> </v>
      </c>
      <c r="D99" s="30" t="str">
        <f>IF('grille d''évaluation'!$J119=3,0.7," ")</f>
        <v> </v>
      </c>
      <c r="E99" s="30">
        <f>IF('grille d''évaluation'!$J119=4,1," ")</f>
        <v>1</v>
      </c>
      <c r="F99" s="30" t="str">
        <f>IF('grille d''évaluation'!$J119=5,"NA"," ")</f>
        <v> </v>
      </c>
      <c r="G99" s="30">
        <f>SUM(B99:F99)</f>
        <v>1</v>
      </c>
      <c r="H99" s="30">
        <v>0.05</v>
      </c>
      <c r="I99" s="30">
        <f>G99*H99</f>
        <v>0.05</v>
      </c>
    </row>
    <row r="100" spans="1:9" ht="38.25">
      <c r="A100" s="35" t="s">
        <v>176</v>
      </c>
      <c r="B100" s="30">
        <f>IF('grille d''évaluation'!$J120=1,0," ")</f>
        <v>0</v>
      </c>
      <c r="C100" s="30" t="str">
        <f>IF('grille d''évaluation'!$J120=2,0.3," ")</f>
        <v> </v>
      </c>
      <c r="D100" s="30" t="str">
        <f>IF('grille d''évaluation'!$J120=3,0.7," ")</f>
        <v> </v>
      </c>
      <c r="E100" s="30" t="str">
        <f>IF('grille d''évaluation'!$J120=4,1," ")</f>
        <v> </v>
      </c>
      <c r="F100" s="30" t="str">
        <f>IF('grille d''évaluation'!$J120=5,"NA"," ")</f>
        <v> </v>
      </c>
      <c r="G100" s="30">
        <f>SUM(B100:F100)</f>
        <v>0</v>
      </c>
      <c r="H100" s="30">
        <v>0.05</v>
      </c>
      <c r="I100" s="30">
        <f>G100*H100</f>
        <v>0</v>
      </c>
    </row>
    <row r="101" spans="1:9" ht="38.25">
      <c r="A101" s="35" t="s">
        <v>91</v>
      </c>
      <c r="B101" s="30"/>
      <c r="C101" s="30"/>
      <c r="D101" s="30"/>
      <c r="E101" s="30"/>
      <c r="F101" s="30"/>
      <c r="G101" s="30"/>
      <c r="H101" s="30"/>
      <c r="I101" s="30"/>
    </row>
    <row r="102" spans="1:9" ht="12.75">
      <c r="A102" s="35" t="s">
        <v>162</v>
      </c>
      <c r="B102" s="30" t="str">
        <f>IF('grille d''évaluation'!$J122=1,0," ")</f>
        <v> </v>
      </c>
      <c r="C102" s="30" t="str">
        <f>IF('grille d''évaluation'!$J122=2,0.3," ")</f>
        <v> </v>
      </c>
      <c r="D102" s="30" t="str">
        <f>IF('grille d''évaluation'!$J122=3,0.7," ")</f>
        <v> </v>
      </c>
      <c r="E102" s="30">
        <f>IF('grille d''évaluation'!$J122=4,1," ")</f>
        <v>1</v>
      </c>
      <c r="F102" s="30" t="str">
        <f>IF('grille d''évaluation'!$J122=5,"NA"," ")</f>
        <v> </v>
      </c>
      <c r="G102" s="30">
        <f>SUM(B102:F102)</f>
        <v>1</v>
      </c>
      <c r="H102" s="30">
        <v>0.05</v>
      </c>
      <c r="I102" s="30">
        <f>G102*H102</f>
        <v>0.05</v>
      </c>
    </row>
    <row r="103" spans="1:9" ht="25.5">
      <c r="A103" s="35" t="s">
        <v>92</v>
      </c>
      <c r="B103" s="30" t="str">
        <f>IF('grille d''évaluation'!$J124=1,0," ")</f>
        <v> </v>
      </c>
      <c r="C103" s="30" t="str">
        <f>IF('grille d''évaluation'!$J124=2,0.3," ")</f>
        <v> </v>
      </c>
      <c r="D103" s="30" t="str">
        <f>IF('grille d''évaluation'!$J124=3,0.7," ")</f>
        <v> </v>
      </c>
      <c r="E103" s="30">
        <f>IF('grille d''évaluation'!$J124=4,1," ")</f>
        <v>1</v>
      </c>
      <c r="F103" s="30" t="str">
        <f>IF('grille d''évaluation'!$J124=5,"NA"," ")</f>
        <v> </v>
      </c>
      <c r="G103" s="30">
        <f>SUM(B103:F103)</f>
        <v>1</v>
      </c>
      <c r="H103" s="30">
        <v>0.05</v>
      </c>
      <c r="I103" s="30">
        <f>G103*H103</f>
        <v>0.05</v>
      </c>
    </row>
    <row r="104" spans="1:9" ht="25.5">
      <c r="A104" s="35" t="s">
        <v>163</v>
      </c>
      <c r="B104" s="30">
        <f>IF('grille d''évaluation'!$J125=1,0," ")</f>
        <v>0</v>
      </c>
      <c r="C104" s="30" t="str">
        <f>IF('grille d''évaluation'!$J125=2,0.3," ")</f>
        <v> </v>
      </c>
      <c r="D104" s="30" t="str">
        <f>IF('grille d''évaluation'!$J125=3,0.7," ")</f>
        <v> </v>
      </c>
      <c r="E104" s="30" t="str">
        <f>IF('grille d''évaluation'!$J125=4,1," ")</f>
        <v> </v>
      </c>
      <c r="F104" s="30" t="str">
        <f>IF('grille d''évaluation'!$J125=5,"NA"," ")</f>
        <v> </v>
      </c>
      <c r="G104" s="30">
        <f>SUM(B104:F104)</f>
        <v>0</v>
      </c>
      <c r="H104" s="30">
        <v>0.05</v>
      </c>
      <c r="I104" s="30">
        <f>G104*H104</f>
        <v>0</v>
      </c>
    </row>
    <row r="105" spans="1:9" ht="12.75">
      <c r="A105" s="35" t="s">
        <v>164</v>
      </c>
      <c r="B105" s="30" t="str">
        <f>IF('grille d''évaluation'!$J126=1,0," ")</f>
        <v> </v>
      </c>
      <c r="C105" s="30" t="str">
        <f>IF('grille d''évaluation'!$J126=2,0.3," ")</f>
        <v> </v>
      </c>
      <c r="D105" s="30" t="str">
        <f>IF('grille d''évaluation'!$J126=3,0.7," ")</f>
        <v> </v>
      </c>
      <c r="E105" s="30">
        <f>IF('grille d''évaluation'!$J126=4,1," ")</f>
        <v>1</v>
      </c>
      <c r="F105" s="30" t="str">
        <f>IF('grille d''évaluation'!$J126=5,"NA"," ")</f>
        <v> </v>
      </c>
      <c r="G105" s="30">
        <f>SUM(B105:F105)</f>
        <v>1</v>
      </c>
      <c r="H105" s="30">
        <v>0.05</v>
      </c>
      <c r="I105" s="30">
        <f>G105*H105</f>
        <v>0.05</v>
      </c>
    </row>
    <row r="106" spans="1:9" ht="25.5">
      <c r="A106" s="35" t="s">
        <v>165</v>
      </c>
      <c r="B106" s="30" t="str">
        <f>IF('grille d''évaluation'!$J127=1,0," ")</f>
        <v> </v>
      </c>
      <c r="C106" s="30" t="str">
        <f>IF('grille d''évaluation'!$J127=2,0.3," ")</f>
        <v> </v>
      </c>
      <c r="D106" s="30" t="str">
        <f>IF('grille d''évaluation'!$J127=3,0.7," ")</f>
        <v> </v>
      </c>
      <c r="E106" s="30">
        <f>IF('grille d''évaluation'!$J127=4,1," ")</f>
        <v>1</v>
      </c>
      <c r="F106" s="30" t="str">
        <f>IF('grille d''évaluation'!$J127=5,"NA"," ")</f>
        <v> </v>
      </c>
      <c r="G106" s="30">
        <f>SUM(B106:F106)</f>
        <v>1</v>
      </c>
      <c r="H106" s="30">
        <v>0.05</v>
      </c>
      <c r="I106" s="30">
        <f>G106*H106</f>
        <v>0.05</v>
      </c>
    </row>
    <row r="107" spans="1:9" ht="51">
      <c r="A107" s="35" t="s">
        <v>93</v>
      </c>
      <c r="B107" s="30" t="str">
        <f>IF('grille d''évaluation'!$J129=1,0," ")</f>
        <v> </v>
      </c>
      <c r="C107" s="30" t="str">
        <f>IF('grille d''évaluation'!$J129=2,0.3," ")</f>
        <v> </v>
      </c>
      <c r="D107" s="30">
        <f>IF('grille d''évaluation'!$J129=3,0.7," ")</f>
        <v>0.7</v>
      </c>
      <c r="E107" s="30" t="str">
        <f>IF('grille d''évaluation'!$J129=4,1," ")</f>
        <v> </v>
      </c>
      <c r="F107" s="30" t="str">
        <f>IF('grille d''évaluation'!$J129=5,"NA"," ")</f>
        <v> </v>
      </c>
      <c r="G107" s="30">
        <f aca="true" t="shared" si="13" ref="G107:G120">SUM(B107:F107)</f>
        <v>0.7</v>
      </c>
      <c r="H107" s="29">
        <v>0.1</v>
      </c>
      <c r="I107" s="30">
        <f aca="true" t="shared" si="14" ref="I107:I120">G107*H107</f>
        <v>0.06999999999999999</v>
      </c>
    </row>
    <row r="108" spans="1:9" ht="25.5">
      <c r="A108" s="35" t="s">
        <v>94</v>
      </c>
      <c r="B108" s="30">
        <f>IF('grille d''évaluation'!$J130=1,0," ")</f>
        <v>0</v>
      </c>
      <c r="C108" s="30" t="str">
        <f>IF('grille d''évaluation'!$J130=2,0.3," ")</f>
        <v> </v>
      </c>
      <c r="D108" s="30" t="str">
        <f>IF('grille d''évaluation'!$J130=3,0.7," ")</f>
        <v> </v>
      </c>
      <c r="E108" s="30" t="str">
        <f>IF('grille d''évaluation'!$J130=4,1," ")</f>
        <v> </v>
      </c>
      <c r="F108" s="30" t="str">
        <f>IF('grille d''évaluation'!$J130=5,"NA"," ")</f>
        <v> </v>
      </c>
      <c r="G108" s="30">
        <f t="shared" si="13"/>
        <v>0</v>
      </c>
      <c r="H108" s="29">
        <v>0.05</v>
      </c>
      <c r="I108" s="30">
        <f t="shared" si="14"/>
        <v>0</v>
      </c>
    </row>
    <row r="109" spans="1:9" ht="25.5">
      <c r="A109" s="35" t="s">
        <v>95</v>
      </c>
      <c r="B109" s="30">
        <f>IF('grille d''évaluation'!$J131=1,0," ")</f>
        <v>0</v>
      </c>
      <c r="C109" s="30" t="str">
        <f>IF('grille d''évaluation'!$J131=2,0.3," ")</f>
        <v> </v>
      </c>
      <c r="D109" s="30" t="str">
        <f>IF('grille d''évaluation'!$J131=3,0.7," ")</f>
        <v> </v>
      </c>
      <c r="E109" s="30" t="str">
        <f>IF('grille d''évaluation'!$J131=4,1," ")</f>
        <v> </v>
      </c>
      <c r="F109" s="30" t="str">
        <f>IF('grille d''évaluation'!$J131=5,"NA"," ")</f>
        <v> </v>
      </c>
      <c r="G109" s="30">
        <f t="shared" si="13"/>
        <v>0</v>
      </c>
      <c r="H109" s="29">
        <v>0.05</v>
      </c>
      <c r="I109" s="30">
        <f t="shared" si="14"/>
        <v>0</v>
      </c>
    </row>
    <row r="110" spans="1:9" ht="51">
      <c r="A110" s="35" t="s">
        <v>96</v>
      </c>
      <c r="B110" s="30">
        <f>IF('grille d''évaluation'!$J132=1,0," ")</f>
        <v>0</v>
      </c>
      <c r="C110" s="30" t="str">
        <f>IF('grille d''évaluation'!$J132=2,0.3," ")</f>
        <v> </v>
      </c>
      <c r="D110" s="30" t="str">
        <f>IF('grille d''évaluation'!$J132=3,0.7," ")</f>
        <v> </v>
      </c>
      <c r="E110" s="30" t="str">
        <f>IF('grille d''évaluation'!$J132=4,1," ")</f>
        <v> </v>
      </c>
      <c r="F110" s="30" t="str">
        <f>IF('grille d''évaluation'!$J132=5,"NA"," ")</f>
        <v> </v>
      </c>
      <c r="G110" s="30">
        <f t="shared" si="13"/>
        <v>0</v>
      </c>
      <c r="H110" s="29">
        <v>0.1</v>
      </c>
      <c r="I110" s="30">
        <f t="shared" si="14"/>
        <v>0</v>
      </c>
    </row>
    <row r="111" spans="1:9" ht="25.5">
      <c r="A111" s="35" t="s">
        <v>97</v>
      </c>
      <c r="B111" s="30" t="str">
        <f>IF('grille d''évaluation'!$J133=1,0," ")</f>
        <v> </v>
      </c>
      <c r="C111" s="30">
        <f>IF('grille d''évaluation'!$J133=2,0.3," ")</f>
        <v>0.3</v>
      </c>
      <c r="D111" s="30" t="str">
        <f>IF('grille d''évaluation'!$J133=3,0.7," ")</f>
        <v> </v>
      </c>
      <c r="E111" s="30" t="str">
        <f>IF('grille d''évaluation'!$J133=4,1," ")</f>
        <v> </v>
      </c>
      <c r="F111" s="30" t="str">
        <f>IF('grille d''évaluation'!$J133=5,"NA"," ")</f>
        <v> </v>
      </c>
      <c r="G111" s="30">
        <f t="shared" si="13"/>
        <v>0.3</v>
      </c>
      <c r="H111" s="29">
        <v>0.075</v>
      </c>
      <c r="I111" s="30">
        <f t="shared" si="14"/>
        <v>0.0225</v>
      </c>
    </row>
    <row r="112" spans="1:9" ht="63.75">
      <c r="A112" s="35" t="s">
        <v>98</v>
      </c>
      <c r="B112" s="30">
        <f>IF('grille d''évaluation'!$J134=1,0," ")</f>
        <v>0</v>
      </c>
      <c r="C112" s="30" t="str">
        <f>IF('grille d''évaluation'!$J134=2,0.3," ")</f>
        <v> </v>
      </c>
      <c r="D112" s="30" t="str">
        <f>IF('grille d''évaluation'!$J134=3,0.7," ")</f>
        <v> </v>
      </c>
      <c r="E112" s="30" t="str">
        <f>IF('grille d''évaluation'!$J134=4,1," ")</f>
        <v> </v>
      </c>
      <c r="F112" s="30" t="str">
        <f>IF('grille d''évaluation'!$J134=5,"NA"," ")</f>
        <v> </v>
      </c>
      <c r="G112" s="30">
        <f t="shared" si="13"/>
        <v>0</v>
      </c>
      <c r="H112" s="29">
        <v>0.075</v>
      </c>
      <c r="I112" s="30">
        <f t="shared" si="14"/>
        <v>0</v>
      </c>
    </row>
    <row r="113" spans="1:9" ht="39" thickBot="1">
      <c r="A113" s="36" t="s">
        <v>99</v>
      </c>
      <c r="B113" s="30">
        <f>IF('grille d''évaluation'!$J135=1,0," ")</f>
        <v>0</v>
      </c>
      <c r="C113" s="30" t="str">
        <f>IF('grille d''évaluation'!$J135=2,0.3," ")</f>
        <v> </v>
      </c>
      <c r="D113" s="30" t="str">
        <f>IF('grille d''évaluation'!$J135=3,0.7," ")</f>
        <v> </v>
      </c>
      <c r="E113" s="30" t="str">
        <f>IF('grille d''évaluation'!$J135=4,1," ")</f>
        <v> </v>
      </c>
      <c r="F113" s="30" t="str">
        <f>IF('grille d''évaluation'!$J135=5,"NA"," ")</f>
        <v> </v>
      </c>
      <c r="G113" s="30">
        <f t="shared" si="13"/>
        <v>0</v>
      </c>
      <c r="H113" s="29">
        <v>0.1</v>
      </c>
      <c r="I113" s="30">
        <f t="shared" si="14"/>
        <v>0</v>
      </c>
    </row>
    <row r="114" spans="1:9" ht="27" customHeight="1">
      <c r="A114" s="78" t="s">
        <v>184</v>
      </c>
      <c r="B114" s="88"/>
      <c r="C114" s="88"/>
      <c r="D114" s="88"/>
      <c r="E114" s="88"/>
      <c r="F114" s="88"/>
      <c r="G114" s="88"/>
      <c r="H114" s="92"/>
      <c r="I114" s="76">
        <f>SUM(I115:I124)</f>
        <v>0.5650000000000001</v>
      </c>
    </row>
    <row r="115" spans="1:9" ht="38.25">
      <c r="A115" s="35" t="s">
        <v>100</v>
      </c>
      <c r="B115" s="30" t="str">
        <f>IF('grille d''évaluation'!$J137=1,0," ")</f>
        <v> </v>
      </c>
      <c r="C115" s="30">
        <f>IF('grille d''évaluation'!$J137=2,0.3," ")</f>
        <v>0.3</v>
      </c>
      <c r="D115" s="30" t="str">
        <f>IF('grille d''évaluation'!$J137=3,0.7," ")</f>
        <v> </v>
      </c>
      <c r="E115" s="30" t="str">
        <f>IF('grille d''évaluation'!$J137=4,1," ")</f>
        <v> </v>
      </c>
      <c r="F115" s="30" t="str">
        <f>IF('grille d''évaluation'!$J137=5,"NA"," ")</f>
        <v> </v>
      </c>
      <c r="G115" s="30">
        <f t="shared" si="13"/>
        <v>0.3</v>
      </c>
      <c r="H115" s="29">
        <v>0.2</v>
      </c>
      <c r="I115" s="30">
        <f t="shared" si="14"/>
        <v>0.06</v>
      </c>
    </row>
    <row r="116" spans="1:9" ht="25.5">
      <c r="A116" s="35" t="s">
        <v>101</v>
      </c>
      <c r="B116" s="30" t="str">
        <f>IF('grille d''évaluation'!$J138=1,0," ")</f>
        <v> </v>
      </c>
      <c r="C116" s="30" t="str">
        <f>IF('grille d''évaluation'!$J138=2,0.3," ")</f>
        <v> </v>
      </c>
      <c r="D116" s="30" t="str">
        <f>IF('grille d''évaluation'!$J138=3,0.7," ")</f>
        <v> </v>
      </c>
      <c r="E116" s="30">
        <f>IF('grille d''évaluation'!$J138=4,1," ")</f>
        <v>1</v>
      </c>
      <c r="F116" s="30" t="str">
        <f>IF('grille d''évaluation'!$J138=5,"NA"," ")</f>
        <v> </v>
      </c>
      <c r="G116" s="30">
        <f t="shared" si="13"/>
        <v>1</v>
      </c>
      <c r="H116" s="29">
        <v>0.1</v>
      </c>
      <c r="I116" s="30">
        <f t="shared" si="14"/>
        <v>0.1</v>
      </c>
    </row>
    <row r="117" spans="1:9" ht="25.5">
      <c r="A117" s="35" t="s">
        <v>102</v>
      </c>
      <c r="B117" s="30" t="str">
        <f>IF('grille d''évaluation'!$J139=1,0," ")</f>
        <v> </v>
      </c>
      <c r="C117" s="30" t="str">
        <f>IF('grille d''évaluation'!$J139=2,0.3," ")</f>
        <v> </v>
      </c>
      <c r="D117" s="30">
        <f>IF('grille d''évaluation'!$J139=3,0.7," ")</f>
        <v>0.7</v>
      </c>
      <c r="E117" s="30" t="str">
        <f>IF('grille d''évaluation'!$J139=4,1," ")</f>
        <v> </v>
      </c>
      <c r="F117" s="30" t="str">
        <f>IF('grille d''évaluation'!$J139=5,"NA"," ")</f>
        <v> </v>
      </c>
      <c r="G117" s="30">
        <f t="shared" si="13"/>
        <v>0.7</v>
      </c>
      <c r="H117" s="29">
        <v>0.1</v>
      </c>
      <c r="I117" s="30">
        <f t="shared" si="14"/>
        <v>0.06999999999999999</v>
      </c>
    </row>
    <row r="118" spans="1:9" ht="25.5">
      <c r="A118" s="35" t="s">
        <v>103</v>
      </c>
      <c r="B118" s="30"/>
      <c r="C118" s="30"/>
      <c r="D118" s="30"/>
      <c r="E118" s="30"/>
      <c r="F118" s="30"/>
      <c r="G118" s="30"/>
      <c r="H118" s="29"/>
      <c r="I118" s="30"/>
    </row>
    <row r="119" spans="1:9" ht="25.5">
      <c r="A119" s="35" t="s">
        <v>104</v>
      </c>
      <c r="B119" s="30" t="str">
        <f>IF('grille d''évaluation'!$J141=1,0," ")</f>
        <v> </v>
      </c>
      <c r="C119" s="30" t="str">
        <f>IF('grille d''évaluation'!$J141=2,0.3," ")</f>
        <v> </v>
      </c>
      <c r="D119" s="30" t="str">
        <f>IF('grille d''évaluation'!$J141=3,0.7," ")</f>
        <v> </v>
      </c>
      <c r="E119" s="30" t="str">
        <f>IF('grille d''évaluation'!$J141=4,1," ")</f>
        <v> </v>
      </c>
      <c r="F119" s="30" t="str">
        <f>IF('grille d''évaluation'!$J141=5,"NA"," ")</f>
        <v>NA</v>
      </c>
      <c r="G119" s="30">
        <f t="shared" si="13"/>
        <v>0</v>
      </c>
      <c r="H119" s="29">
        <v>0.1</v>
      </c>
      <c r="I119" s="30">
        <f t="shared" si="14"/>
        <v>0</v>
      </c>
    </row>
    <row r="120" spans="1:9" ht="25.5">
      <c r="A120" s="35" t="s">
        <v>105</v>
      </c>
      <c r="B120" s="30" t="str">
        <f>IF('grille d''évaluation'!$J142=1,0," ")</f>
        <v> </v>
      </c>
      <c r="C120" s="30" t="str">
        <f>IF('grille d''évaluation'!$J142=2,0.3," ")</f>
        <v> </v>
      </c>
      <c r="D120" s="30" t="str">
        <f>IF('grille d''évaluation'!$J142=3,0.7," ")</f>
        <v> </v>
      </c>
      <c r="E120" s="30">
        <f>IF('grille d''évaluation'!$J142=4,1," ")</f>
        <v>1</v>
      </c>
      <c r="F120" s="30" t="str">
        <f>IF('grille d''évaluation'!$J142=5,"NA"," ")</f>
        <v> </v>
      </c>
      <c r="G120" s="30">
        <f t="shared" si="13"/>
        <v>1</v>
      </c>
      <c r="H120" s="29">
        <v>0.05</v>
      </c>
      <c r="I120" s="30">
        <f t="shared" si="14"/>
        <v>0.05</v>
      </c>
    </row>
    <row r="121" spans="1:9" ht="25.5">
      <c r="A121" s="35" t="s">
        <v>106</v>
      </c>
      <c r="B121" s="30" t="str">
        <f>IF('grille d''évaluation'!$J144=1,0," ")</f>
        <v> </v>
      </c>
      <c r="C121" s="30" t="str">
        <f>IF('grille d''évaluation'!$J144=2,0.3," ")</f>
        <v> </v>
      </c>
      <c r="D121" s="30" t="str">
        <f>IF('grille d''évaluation'!$J144=3,0.7," ")</f>
        <v> </v>
      </c>
      <c r="E121" s="30">
        <f>IF('grille d''évaluation'!$J144=4,1," ")</f>
        <v>1</v>
      </c>
      <c r="F121" s="30" t="str">
        <f>IF('grille d''évaluation'!$J144=5,"NA"," ")</f>
        <v> </v>
      </c>
      <c r="G121" s="30">
        <f>SUM(B121:F121)</f>
        <v>1</v>
      </c>
      <c r="H121" s="30">
        <v>0.1</v>
      </c>
      <c r="I121" s="30">
        <f>G121*H121</f>
        <v>0.1</v>
      </c>
    </row>
    <row r="122" spans="1:9" ht="12.75">
      <c r="A122" s="35" t="s">
        <v>107</v>
      </c>
      <c r="B122" s="30" t="str">
        <f>IF('grille d''évaluation'!$J145=1,0," ")</f>
        <v> </v>
      </c>
      <c r="C122" s="30" t="str">
        <f>IF('grille d''évaluation'!$J145=2,0.3," ")</f>
        <v> </v>
      </c>
      <c r="D122" s="30">
        <f>IF('grille d''évaluation'!$J145=3,0.7," ")</f>
        <v>0.7</v>
      </c>
      <c r="E122" s="30" t="str">
        <f>IF('grille d''évaluation'!$J145=4,1," ")</f>
        <v> </v>
      </c>
      <c r="F122" s="30" t="str">
        <f>IF('grille d''évaluation'!$J145=5,"NA"," ")</f>
        <v> </v>
      </c>
      <c r="G122" s="30">
        <f>SUM(B122:F122)</f>
        <v>0.7</v>
      </c>
      <c r="H122" s="30">
        <v>0.1</v>
      </c>
      <c r="I122" s="30">
        <f>G122*H122</f>
        <v>0.06999999999999999</v>
      </c>
    </row>
    <row r="123" spans="1:9" ht="25.5">
      <c r="A123" s="35" t="s">
        <v>108</v>
      </c>
      <c r="B123" s="30" t="str">
        <f>IF('grille d''évaluation'!$J146=1,0," ")</f>
        <v> </v>
      </c>
      <c r="C123" s="30" t="str">
        <f>IF('grille d''évaluation'!$J146=2,0.3," ")</f>
        <v> </v>
      </c>
      <c r="D123" s="30">
        <f>IF('grille d''évaluation'!$J146=3,0.7," ")</f>
        <v>0.7</v>
      </c>
      <c r="E123" s="30" t="str">
        <f>IF('grille d''évaluation'!$J146=4,1," ")</f>
        <v> </v>
      </c>
      <c r="F123" s="30" t="str">
        <f>IF('grille d''évaluation'!$J146=5,"NA"," ")</f>
        <v> </v>
      </c>
      <c r="G123" s="30">
        <f>SUM(B123:F123)</f>
        <v>0.7</v>
      </c>
      <c r="H123" s="30">
        <v>0.1</v>
      </c>
      <c r="I123" s="30">
        <f>G123*H123</f>
        <v>0.06999999999999999</v>
      </c>
    </row>
    <row r="124" spans="1:9" ht="51.75" thickBot="1">
      <c r="A124" s="36" t="s">
        <v>109</v>
      </c>
      <c r="B124" s="30" t="str">
        <f>IF('grille d''évaluation'!$J147=1,0," ")</f>
        <v> </v>
      </c>
      <c r="C124" s="30">
        <f>IF('grille d''évaluation'!$J147=2,0.3," ")</f>
        <v>0.3</v>
      </c>
      <c r="D124" s="30" t="str">
        <f>IF('grille d''évaluation'!$J147=3,0.7," ")</f>
        <v> </v>
      </c>
      <c r="E124" s="30" t="str">
        <f>IF('grille d''évaluation'!$J147=4,1," ")</f>
        <v> </v>
      </c>
      <c r="F124" s="30" t="str">
        <f>IF('grille d''évaluation'!$J147=5,"NA"," ")</f>
        <v> </v>
      </c>
      <c r="G124" s="30">
        <f>SUM(B124:F124)</f>
        <v>0.3</v>
      </c>
      <c r="H124" s="30">
        <v>0.15</v>
      </c>
      <c r="I124" s="30">
        <f>G124*H124</f>
        <v>0.045</v>
      </c>
    </row>
    <row r="125" spans="1:9" ht="27" customHeight="1">
      <c r="A125" s="77" t="s">
        <v>110</v>
      </c>
      <c r="B125" s="88"/>
      <c r="C125" s="88"/>
      <c r="D125" s="88"/>
      <c r="E125" s="88"/>
      <c r="F125" s="88"/>
      <c r="G125" s="88"/>
      <c r="H125" s="89"/>
      <c r="I125" s="76">
        <f>SUM(I126:I139)</f>
        <v>0.67</v>
      </c>
    </row>
    <row r="126" spans="1:9" ht="25.5">
      <c r="A126" s="35" t="s">
        <v>111</v>
      </c>
      <c r="B126" s="30"/>
      <c r="C126" s="30"/>
      <c r="D126" s="30"/>
      <c r="E126" s="30"/>
      <c r="F126" s="30"/>
      <c r="G126" s="30"/>
      <c r="H126" s="30"/>
      <c r="I126" s="30"/>
    </row>
    <row r="127" spans="1:9" ht="12.75">
      <c r="A127" s="35" t="s">
        <v>112</v>
      </c>
      <c r="B127" s="30" t="str">
        <f>IF('grille d''évaluation'!$J150=1,0," ")</f>
        <v> </v>
      </c>
      <c r="C127" s="30" t="str">
        <f>IF('grille d''évaluation'!$J150=2,0.3," ")</f>
        <v> </v>
      </c>
      <c r="D127" s="30" t="str">
        <f>IF('grille d''évaluation'!$J150=3,0.7," ")</f>
        <v> </v>
      </c>
      <c r="E127" s="30">
        <f>IF('grille d''évaluation'!$J150=4,1," ")</f>
        <v>1</v>
      </c>
      <c r="F127" s="30" t="str">
        <f>IF('grille d''évaluation'!$J150=5,"NA"," ")</f>
        <v> </v>
      </c>
      <c r="G127" s="30">
        <f aca="true" t="shared" si="15" ref="G127:G139">SUM(B127:F127)</f>
        <v>1</v>
      </c>
      <c r="H127" s="30">
        <v>0.05</v>
      </c>
      <c r="I127" s="30">
        <f aca="true" t="shared" si="16" ref="I127:I139">G127*H127</f>
        <v>0.05</v>
      </c>
    </row>
    <row r="128" spans="1:9" ht="38.25">
      <c r="A128" s="35" t="s">
        <v>113</v>
      </c>
      <c r="B128" s="30" t="str">
        <f>IF('grille d''évaluation'!$J152=1,0," ")</f>
        <v> </v>
      </c>
      <c r="C128" s="30" t="str">
        <f>IF('grille d''évaluation'!$J152=2,0.3," ")</f>
        <v> </v>
      </c>
      <c r="D128" s="30" t="str">
        <f>IF('grille d''évaluation'!$J152=3,0.7," ")</f>
        <v> </v>
      </c>
      <c r="E128" s="30">
        <f>IF('grille d''évaluation'!$J152=4,1," ")</f>
        <v>1</v>
      </c>
      <c r="F128" s="30" t="str">
        <f>IF('grille d''évaluation'!$J152=5,"NA"," ")</f>
        <v> </v>
      </c>
      <c r="G128" s="30">
        <f t="shared" si="15"/>
        <v>1</v>
      </c>
      <c r="H128" s="29">
        <v>0.05</v>
      </c>
      <c r="I128" s="30">
        <f t="shared" si="16"/>
        <v>0.05</v>
      </c>
    </row>
    <row r="129" spans="1:9" ht="51">
      <c r="A129" s="35" t="s">
        <v>114</v>
      </c>
      <c r="B129" s="30">
        <f>IF('grille d''évaluation'!$J153=1,0," ")</f>
        <v>0</v>
      </c>
      <c r="C129" s="30" t="str">
        <f>IF('grille d''évaluation'!$J153=2,0.3," ")</f>
        <v> </v>
      </c>
      <c r="D129" s="30" t="str">
        <f>IF('grille d''évaluation'!$J153=3,0.7," ")</f>
        <v> </v>
      </c>
      <c r="E129" s="30" t="str">
        <f>IF('grille d''évaluation'!$J153=4,1," ")</f>
        <v> </v>
      </c>
      <c r="F129" s="30" t="str">
        <f>IF('grille d''évaluation'!$J153=5,"NA"," ")</f>
        <v> </v>
      </c>
      <c r="G129" s="30">
        <f t="shared" si="15"/>
        <v>0</v>
      </c>
      <c r="H129" s="29">
        <v>0.05</v>
      </c>
      <c r="I129" s="30">
        <f t="shared" si="16"/>
        <v>0</v>
      </c>
    </row>
    <row r="130" spans="1:9" ht="12.75">
      <c r="A130" s="35" t="s">
        <v>115</v>
      </c>
      <c r="B130" s="30" t="str">
        <f>IF('grille d''évaluation'!$J154=1,0," ")</f>
        <v> </v>
      </c>
      <c r="C130" s="30" t="str">
        <f>IF('grille d''évaluation'!$J154=2,0.3," ")</f>
        <v> </v>
      </c>
      <c r="D130" s="30" t="str">
        <f>IF('grille d''évaluation'!$J154=3,0.7," ")</f>
        <v> </v>
      </c>
      <c r="E130" s="30">
        <f>IF('grille d''évaluation'!$J154=4,1," ")</f>
        <v>1</v>
      </c>
      <c r="F130" s="30" t="str">
        <f>IF('grille d''évaluation'!$J154=5,"NA"," ")</f>
        <v> </v>
      </c>
      <c r="G130" s="30">
        <f t="shared" si="15"/>
        <v>1</v>
      </c>
      <c r="H130" s="29">
        <v>0.05</v>
      </c>
      <c r="I130" s="30">
        <f t="shared" si="16"/>
        <v>0.05</v>
      </c>
    </row>
    <row r="131" spans="1:9" ht="38.25">
      <c r="A131" s="35" t="s">
        <v>116</v>
      </c>
      <c r="B131" s="30" t="str">
        <f>IF('grille d''évaluation'!$J155=1,0," ")</f>
        <v> </v>
      </c>
      <c r="C131" s="30" t="str">
        <f>IF('grille d''évaluation'!$J155=2,0.3," ")</f>
        <v> </v>
      </c>
      <c r="D131" s="30" t="str">
        <f>IF('grille d''évaluation'!$J155=3,0.7," ")</f>
        <v> </v>
      </c>
      <c r="E131" s="30">
        <f>IF('grille d''évaluation'!$J155=4,1," ")</f>
        <v>1</v>
      </c>
      <c r="F131" s="30" t="str">
        <f>IF('grille d''évaluation'!$J155=5,"NA"," ")</f>
        <v> </v>
      </c>
      <c r="G131" s="30">
        <f t="shared" si="15"/>
        <v>1</v>
      </c>
      <c r="H131" s="29">
        <v>0.15</v>
      </c>
      <c r="I131" s="30">
        <f t="shared" si="16"/>
        <v>0.15</v>
      </c>
    </row>
    <row r="132" spans="1:9" ht="12.75">
      <c r="A132" s="35" t="s">
        <v>117</v>
      </c>
      <c r="B132" s="30">
        <f>IF('grille d''évaluation'!$J157=1,0," ")</f>
        <v>0</v>
      </c>
      <c r="C132" s="30" t="str">
        <f>IF('grille d''évaluation'!$J157=2,0.3," ")</f>
        <v> </v>
      </c>
      <c r="D132" s="30" t="str">
        <f>IF('grille d''évaluation'!$J157=3,0.7," ")</f>
        <v> </v>
      </c>
      <c r="E132" s="30" t="str">
        <f>IF('grille d''évaluation'!$J157=4,1," ")</f>
        <v> </v>
      </c>
      <c r="F132" s="30" t="str">
        <f>IF('grille d''évaluation'!$J157=5,"NA"," ")</f>
        <v> </v>
      </c>
      <c r="G132" s="30">
        <f t="shared" si="15"/>
        <v>0</v>
      </c>
      <c r="H132" s="29">
        <v>0.05</v>
      </c>
      <c r="I132" s="30">
        <f t="shared" si="16"/>
        <v>0</v>
      </c>
    </row>
    <row r="133" spans="1:9" ht="12.75">
      <c r="A133" s="35" t="s">
        <v>118</v>
      </c>
      <c r="B133" s="30" t="str">
        <f>IF('grille d''évaluation'!$J158=1,0," ")</f>
        <v> </v>
      </c>
      <c r="C133" s="30" t="str">
        <f>IF('grille d''évaluation'!$J158=2,0.3," ")</f>
        <v> </v>
      </c>
      <c r="D133" s="30" t="str">
        <f>IF('grille d''évaluation'!$J158=3,0.7," ")</f>
        <v> </v>
      </c>
      <c r="E133" s="30">
        <f>IF('grille d''évaluation'!$J158=4,1," ")</f>
        <v>1</v>
      </c>
      <c r="F133" s="30" t="str">
        <f>IF('grille d''évaluation'!$J158=5,"NA"," ")</f>
        <v> </v>
      </c>
      <c r="G133" s="30">
        <f t="shared" si="15"/>
        <v>1</v>
      </c>
      <c r="H133" s="29">
        <v>0.1</v>
      </c>
      <c r="I133" s="30">
        <f t="shared" si="16"/>
        <v>0.1</v>
      </c>
    </row>
    <row r="134" spans="1:9" ht="25.5">
      <c r="A134" s="35" t="s">
        <v>119</v>
      </c>
      <c r="B134" s="30" t="str">
        <f>IF('grille d''évaluation'!$J159=1,0," ")</f>
        <v> </v>
      </c>
      <c r="C134" s="30" t="str">
        <f>IF('grille d''évaluation'!$J159=2,0.3," ")</f>
        <v> </v>
      </c>
      <c r="D134" s="30">
        <f>IF('grille d''évaluation'!$J159=3,0.7," ")</f>
        <v>0.7</v>
      </c>
      <c r="E134" s="30" t="str">
        <f>IF('grille d''évaluation'!$J159=4,1," ")</f>
        <v> </v>
      </c>
      <c r="F134" s="30" t="str">
        <f>IF('grille d''évaluation'!$J159=5,"NA"," ")</f>
        <v> </v>
      </c>
      <c r="G134" s="30">
        <f t="shared" si="15"/>
        <v>0.7</v>
      </c>
      <c r="H134" s="29">
        <v>0.1</v>
      </c>
      <c r="I134" s="30">
        <f t="shared" si="16"/>
        <v>0.06999999999999999</v>
      </c>
    </row>
    <row r="135" spans="1:9" ht="25.5">
      <c r="A135" s="35" t="s">
        <v>120</v>
      </c>
      <c r="B135" s="30" t="str">
        <f>IF('grille d''évaluation'!$J160=1,0," ")</f>
        <v> </v>
      </c>
      <c r="C135" s="30" t="str">
        <f>IF('grille d''évaluation'!$J160=2,0.3," ")</f>
        <v> </v>
      </c>
      <c r="D135" s="30" t="str">
        <f>IF('grille d''évaluation'!$J160=3,0.7," ")</f>
        <v> </v>
      </c>
      <c r="E135" s="30">
        <f>IF('grille d''évaluation'!$J160=4,1," ")</f>
        <v>1</v>
      </c>
      <c r="F135" s="30" t="str">
        <f>IF('grille d''évaluation'!$J160=5,"NA"," ")</f>
        <v> </v>
      </c>
      <c r="G135" s="30">
        <f t="shared" si="15"/>
        <v>1</v>
      </c>
      <c r="H135" s="29">
        <v>0.05</v>
      </c>
      <c r="I135" s="30">
        <f t="shared" si="16"/>
        <v>0.05</v>
      </c>
    </row>
    <row r="136" spans="1:9" ht="38.25">
      <c r="A136" s="35" t="s">
        <v>121</v>
      </c>
      <c r="B136" s="30">
        <f>IF('grille d''évaluation'!$J161=1,0," ")</f>
        <v>0</v>
      </c>
      <c r="C136" s="30" t="str">
        <f>IF('grille d''évaluation'!$J161=2,0.3," ")</f>
        <v> </v>
      </c>
      <c r="D136" s="30" t="str">
        <f>IF('grille d''évaluation'!$J161=3,0.7," ")</f>
        <v> </v>
      </c>
      <c r="E136" s="30" t="str">
        <f>IF('grille d''évaluation'!$J161=4,1," ")</f>
        <v> </v>
      </c>
      <c r="F136" s="30" t="str">
        <f>IF('grille d''évaluation'!$J161=5,"NA"," ")</f>
        <v> </v>
      </c>
      <c r="G136" s="30">
        <f t="shared" si="15"/>
        <v>0</v>
      </c>
      <c r="H136" s="29">
        <v>0.05</v>
      </c>
      <c r="I136" s="30">
        <f t="shared" si="16"/>
        <v>0</v>
      </c>
    </row>
    <row r="137" spans="1:9" ht="25.5">
      <c r="A137" s="35" t="s">
        <v>122</v>
      </c>
      <c r="B137" s="30" t="str">
        <f>IF('grille d''évaluation'!$J163=1,0," ")</f>
        <v> </v>
      </c>
      <c r="C137" s="30" t="str">
        <f>IF('grille d''évaluation'!$J163=2,0.3," ")</f>
        <v> </v>
      </c>
      <c r="D137" s="30" t="str">
        <f>IF('grille d''évaluation'!$J163=3,0.7," ")</f>
        <v> </v>
      </c>
      <c r="E137" s="30">
        <f>IF('grille d''évaluation'!$J163=4,1," ")</f>
        <v>1</v>
      </c>
      <c r="F137" s="30" t="str">
        <f>IF('grille d''évaluation'!$J163=5,"NA"," ")</f>
        <v> </v>
      </c>
      <c r="G137" s="30">
        <f t="shared" si="15"/>
        <v>1</v>
      </c>
      <c r="H137" s="29">
        <v>0.1</v>
      </c>
      <c r="I137" s="30">
        <f t="shared" si="16"/>
        <v>0.1</v>
      </c>
    </row>
    <row r="138" spans="1:9" ht="63.75">
      <c r="A138" s="35" t="s">
        <v>123</v>
      </c>
      <c r="B138" s="30">
        <f>IF('grille d''évaluation'!$J164=1,0," ")</f>
        <v>0</v>
      </c>
      <c r="C138" s="30" t="str">
        <f>IF('grille d''évaluation'!$J164=2,0.3," ")</f>
        <v> </v>
      </c>
      <c r="D138" s="30" t="str">
        <f>IF('grille d''évaluation'!$J164=3,0.7," ")</f>
        <v> </v>
      </c>
      <c r="E138" s="30" t="str">
        <f>IF('grille d''évaluation'!$J164=4,1," ")</f>
        <v> </v>
      </c>
      <c r="F138" s="30" t="str">
        <f>IF('grille d''évaluation'!$J164=5,"NA"," ")</f>
        <v> </v>
      </c>
      <c r="G138" s="30">
        <f t="shared" si="15"/>
        <v>0</v>
      </c>
      <c r="H138" s="29">
        <v>0.15</v>
      </c>
      <c r="I138" s="30">
        <f t="shared" si="16"/>
        <v>0</v>
      </c>
    </row>
    <row r="139" spans="1:9" ht="12.75">
      <c r="A139" s="35" t="s">
        <v>124</v>
      </c>
      <c r="B139" s="30" t="str">
        <f>IF('grille d''évaluation'!$J165=1,0," ")</f>
        <v> </v>
      </c>
      <c r="C139" s="30" t="str">
        <f>IF('grille d''évaluation'!$J165=2,0.3," ")</f>
        <v> </v>
      </c>
      <c r="D139" s="30" t="str">
        <f>IF('grille d''évaluation'!$J165=3,0.7," ")</f>
        <v> </v>
      </c>
      <c r="E139" s="30">
        <f>IF('grille d''évaluation'!$J165=4,1," ")</f>
        <v>1</v>
      </c>
      <c r="F139" s="30" t="str">
        <f>IF('grille d''évaluation'!$J165=5,"NA"," ")</f>
        <v> </v>
      </c>
      <c r="G139" s="30">
        <f t="shared" si="15"/>
        <v>1</v>
      </c>
      <c r="H139" s="29">
        <v>0.05</v>
      </c>
      <c r="I139" s="30">
        <f t="shared" si="16"/>
        <v>0.05</v>
      </c>
    </row>
    <row r="140" spans="1:9" ht="27" customHeight="1">
      <c r="A140" s="79" t="s">
        <v>125</v>
      </c>
      <c r="B140" s="93"/>
      <c r="C140" s="93"/>
      <c r="D140" s="93"/>
      <c r="E140" s="93"/>
      <c r="F140" s="93"/>
      <c r="G140" s="93"/>
      <c r="H140" s="94"/>
      <c r="I140" s="76">
        <f>SUM(I141)</f>
        <v>1</v>
      </c>
    </row>
    <row r="141" spans="1:9" ht="39" thickBot="1">
      <c r="A141" s="36" t="s">
        <v>126</v>
      </c>
      <c r="B141" s="27" t="str">
        <f>IF('grille d''évaluation'!$J167=1,0," ")</f>
        <v> </v>
      </c>
      <c r="C141" s="27" t="str">
        <f>IF('grille d''évaluation'!$J167=2,0.3," ")</f>
        <v> </v>
      </c>
      <c r="D141" s="27" t="str">
        <f>IF('grille d''évaluation'!$J167=3,0.7," ")</f>
        <v> </v>
      </c>
      <c r="E141" s="27">
        <f>IF('grille d''évaluation'!$J167=4,1," ")</f>
        <v>1</v>
      </c>
      <c r="F141" s="27" t="str">
        <f>IF('grille d''évaluation'!$J167=5,"NA"," ")</f>
        <v> </v>
      </c>
      <c r="G141" s="27">
        <f>SUM(B141:F141)</f>
        <v>1</v>
      </c>
      <c r="H141" s="28">
        <v>1</v>
      </c>
      <c r="I141" s="30">
        <f>G141*H141</f>
        <v>1</v>
      </c>
    </row>
    <row r="142" spans="1:9" ht="12.75">
      <c r="A142" s="165" t="s">
        <v>78</v>
      </c>
      <c r="B142" s="166"/>
      <c r="C142" s="166"/>
      <c r="D142" s="166"/>
      <c r="E142" s="166"/>
      <c r="F142" s="166"/>
      <c r="G142" s="166"/>
      <c r="H142" s="167"/>
      <c r="I142" s="25">
        <f>(SUM(I5*3,I22*1,I31*2,I43*1,I46*1,I53*3,I62*2,I64*3,I71*3,I78*2,I82*2,I84*2,I97*3,I114*2,I125*2,I140))/33</f>
        <v>0.5228030303030303</v>
      </c>
    </row>
  </sheetData>
  <mergeCells count="14">
    <mergeCell ref="A30:G30"/>
    <mergeCell ref="A53:G53"/>
    <mergeCell ref="F87:F95"/>
    <mergeCell ref="A87:A95"/>
    <mergeCell ref="A142:H142"/>
    <mergeCell ref="A1:I1"/>
    <mergeCell ref="B3:F3"/>
    <mergeCell ref="I87:I95"/>
    <mergeCell ref="H87:H95"/>
    <mergeCell ref="B87:B95"/>
    <mergeCell ref="C87:C95"/>
    <mergeCell ref="D87:D95"/>
    <mergeCell ref="E87:E95"/>
    <mergeCell ref="A5:G5"/>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11.421875" defaultRowHeight="12.75"/>
  <cols>
    <col min="1" max="1" width="9.28125" style="0" customWidth="1"/>
    <col min="2" max="2" width="58.421875" style="26" customWidth="1"/>
    <col min="3" max="3" width="23.7109375" style="0" customWidth="1"/>
    <col min="4" max="4" width="24.140625" style="0" customWidth="1"/>
  </cols>
  <sheetData>
    <row r="1" ht="13.5" thickBot="1"/>
    <row r="2" spans="2:4" ht="13.5" thickBot="1">
      <c r="B2" s="117" t="s">
        <v>76</v>
      </c>
      <c r="C2" s="24"/>
      <c r="D2" s="24"/>
    </row>
    <row r="3" spans="4:6" ht="13.5" thickBot="1">
      <c r="D3" s="16"/>
      <c r="E3" s="5"/>
      <c r="F3" s="5"/>
    </row>
    <row r="4" spans="1:3" ht="21" customHeight="1" thickBot="1">
      <c r="A4" s="111"/>
      <c r="B4" s="118" t="s">
        <v>79</v>
      </c>
      <c r="C4" s="119" t="s">
        <v>80</v>
      </c>
    </row>
    <row r="5" spans="1:3" ht="12.75">
      <c r="A5" s="112"/>
      <c r="B5" s="120" t="s">
        <v>133</v>
      </c>
      <c r="C5" s="121">
        <f>'grille de cotation'!I5</f>
        <v>0.41000000000000003</v>
      </c>
    </row>
    <row r="6" spans="1:3" ht="12.75">
      <c r="A6" s="112"/>
      <c r="B6" s="122" t="s">
        <v>10</v>
      </c>
      <c r="C6" s="123">
        <f>'grille de cotation'!I22</f>
        <v>0.045</v>
      </c>
    </row>
    <row r="7" spans="1:3" ht="12.75">
      <c r="A7" s="112"/>
      <c r="B7" s="122" t="s">
        <v>175</v>
      </c>
      <c r="C7" s="123">
        <f>'grille de cotation'!I31</f>
        <v>0.635</v>
      </c>
    </row>
    <row r="8" spans="1:3" ht="12.75">
      <c r="A8" s="112"/>
      <c r="B8" s="122" t="s">
        <v>177</v>
      </c>
      <c r="C8" s="123">
        <f>'grille de cotation'!I43</f>
        <v>1</v>
      </c>
    </row>
    <row r="9" spans="1:8" ht="12.75">
      <c r="A9" s="112"/>
      <c r="B9" s="122" t="s">
        <v>179</v>
      </c>
      <c r="C9" s="123">
        <f>'grille de cotation'!I46</f>
        <v>1</v>
      </c>
      <c r="H9" s="185"/>
    </row>
    <row r="10" spans="1:3" ht="12.75">
      <c r="A10" s="112"/>
      <c r="B10" s="122" t="s">
        <v>180</v>
      </c>
      <c r="C10" s="123">
        <f>'grille de cotation'!I53</f>
        <v>0.37</v>
      </c>
    </row>
    <row r="11" spans="1:3" ht="12.75">
      <c r="A11" s="112"/>
      <c r="B11" s="122" t="s">
        <v>49</v>
      </c>
      <c r="C11" s="123">
        <f>'grille de cotation'!I62</f>
        <v>0.3</v>
      </c>
    </row>
    <row r="12" spans="1:3" ht="12.75">
      <c r="A12" s="112"/>
      <c r="B12" s="122" t="s">
        <v>181</v>
      </c>
      <c r="C12" s="123">
        <f>'grille de cotation'!I64</f>
        <v>0.305</v>
      </c>
    </row>
    <row r="13" spans="1:3" ht="12.75">
      <c r="A13" s="112"/>
      <c r="B13" s="122" t="s">
        <v>58</v>
      </c>
      <c r="C13" s="123">
        <f>'grille de cotation'!I71</f>
        <v>0.625</v>
      </c>
    </row>
    <row r="14" spans="1:3" ht="12.75">
      <c r="A14" s="112"/>
      <c r="B14" s="122" t="s">
        <v>182</v>
      </c>
      <c r="C14" s="123">
        <f>'grille de cotation'!I78</f>
        <v>0.48</v>
      </c>
    </row>
    <row r="15" spans="1:3" ht="12.75">
      <c r="A15" s="112"/>
      <c r="B15" s="122" t="s">
        <v>69</v>
      </c>
      <c r="C15" s="123">
        <f>'grille de cotation'!I82</f>
        <v>1</v>
      </c>
    </row>
    <row r="16" spans="1:3" ht="12.75" customHeight="1">
      <c r="A16" s="112"/>
      <c r="B16" s="122" t="s">
        <v>71</v>
      </c>
      <c r="C16" s="123">
        <f>'grille de cotation'!I84</f>
        <v>0.32999999999999996</v>
      </c>
    </row>
    <row r="17" spans="1:3" ht="12.75">
      <c r="A17" s="112"/>
      <c r="B17" s="122" t="s">
        <v>87</v>
      </c>
      <c r="C17" s="123">
        <f>'grille de cotation'!I97</f>
        <v>0.3725</v>
      </c>
    </row>
    <row r="18" spans="1:3" ht="12.75">
      <c r="A18" s="112"/>
      <c r="B18" s="122" t="s">
        <v>183</v>
      </c>
      <c r="C18" s="123">
        <f>'grille de cotation'!I114</f>
        <v>0.5650000000000001</v>
      </c>
    </row>
    <row r="19" spans="1:3" ht="12.75">
      <c r="A19" s="112"/>
      <c r="B19" s="122" t="s">
        <v>110</v>
      </c>
      <c r="C19" s="123">
        <f>'grille de cotation'!I125</f>
        <v>0.67</v>
      </c>
    </row>
    <row r="20" spans="1:3" ht="13.5" thickBot="1">
      <c r="A20" s="112"/>
      <c r="B20" s="125" t="s">
        <v>125</v>
      </c>
      <c r="C20" s="126">
        <f>'grille de cotation'!I140</f>
        <v>1</v>
      </c>
    </row>
    <row r="21" spans="1:3" ht="28.5" thickBot="1">
      <c r="A21" s="113"/>
      <c r="B21" s="124" t="s">
        <v>81</v>
      </c>
      <c r="C21" s="127">
        <f>'grille de cotation'!I142</f>
        <v>0.5228030303030303</v>
      </c>
    </row>
    <row r="22" ht="13.5" thickBot="1"/>
    <row r="23" ht="12.75">
      <c r="B23" s="128" t="s">
        <v>216</v>
      </c>
    </row>
    <row r="24" ht="12.75">
      <c r="B24" s="129" t="s">
        <v>217</v>
      </c>
    </row>
    <row r="25" ht="12.75">
      <c r="B25" s="129" t="s">
        <v>218</v>
      </c>
    </row>
    <row r="26" ht="13.5" thickBot="1">
      <c r="B26" s="130" t="s">
        <v>219</v>
      </c>
    </row>
  </sheetData>
  <printOptions/>
  <pageMargins left="0.32" right="0.32" top="1" bottom="1" header="0.4921259845" footer="0.4921259845"/>
  <pageSetup firstPageNumber="18"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41" sqref="E41"/>
    </sheetView>
  </sheetViews>
  <sheetFormatPr defaultColWidth="11.421875" defaultRowHeight="12.75"/>
  <sheetData/>
  <printOptions/>
  <pageMargins left="0.38" right="0.19" top="1" bottom="1" header="0.4921259845" footer="0.4921259845"/>
  <pageSetup horizontalDpi="600" verticalDpi="600" orientation="landscape" paperSize="9"/>
  <drawing r:id="rId1"/>
</worksheet>
</file>

<file path=xl/worksheets/sheet6.xml><?xml version="1.0" encoding="utf-8"?>
<worksheet xmlns="http://schemas.openxmlformats.org/spreadsheetml/2006/main" xmlns:r="http://schemas.openxmlformats.org/officeDocument/2006/relationships">
  <dimension ref="A2:D16"/>
  <sheetViews>
    <sheetView workbookViewId="0" topLeftCell="A16">
      <selection activeCell="E17" sqref="E17"/>
    </sheetView>
  </sheetViews>
  <sheetFormatPr defaultColWidth="11.421875" defaultRowHeight="12.75"/>
  <cols>
    <col min="1" max="1" width="20.8515625" style="0" customWidth="1"/>
    <col min="2" max="2" width="24.00390625" style="0" customWidth="1"/>
    <col min="3" max="3" width="23.28125" style="0" customWidth="1"/>
    <col min="4" max="4" width="24.00390625" style="0" customWidth="1"/>
  </cols>
  <sheetData>
    <row r="2" ht="12.75">
      <c r="C2" s="31"/>
    </row>
    <row r="5" ht="12.75">
      <c r="A5" s="31"/>
    </row>
    <row r="8" spans="1:4" ht="12.75">
      <c r="A8" s="5"/>
      <c r="B8" s="24"/>
      <c r="C8" s="24"/>
      <c r="D8" s="24"/>
    </row>
    <row r="9" spans="1:4" ht="30" customHeight="1">
      <c r="A9" s="98"/>
      <c r="B9" s="5"/>
      <c r="C9" s="5"/>
      <c r="D9" s="5"/>
    </row>
    <row r="10" spans="1:4" ht="27.75" customHeight="1">
      <c r="A10" s="98"/>
      <c r="B10" s="5"/>
      <c r="C10" s="5"/>
      <c r="D10" s="5"/>
    </row>
    <row r="11" spans="1:4" ht="70.5" customHeight="1">
      <c r="A11" s="98"/>
      <c r="B11" s="5"/>
      <c r="C11" s="5"/>
      <c r="D11" s="5"/>
    </row>
    <row r="12" spans="1:4" ht="69.75" customHeight="1">
      <c r="A12" s="98"/>
      <c r="B12" s="5"/>
      <c r="C12" s="5"/>
      <c r="D12" s="5"/>
    </row>
    <row r="13" spans="1:4" ht="62.25" customHeight="1">
      <c r="A13" s="98"/>
      <c r="B13" s="5"/>
      <c r="C13" s="5"/>
      <c r="D13" s="5"/>
    </row>
    <row r="14" spans="1:4" ht="70.5" customHeight="1">
      <c r="A14" s="98"/>
      <c r="B14" s="5"/>
      <c r="C14" s="5"/>
      <c r="D14" s="5"/>
    </row>
    <row r="15" spans="1:4" ht="64.5" customHeight="1">
      <c r="A15" s="98"/>
      <c r="B15" s="5"/>
      <c r="C15" s="5"/>
      <c r="D15" s="5"/>
    </row>
    <row r="16" spans="1:4" ht="64.5" customHeight="1">
      <c r="A16" s="98"/>
      <c r="B16" s="5"/>
      <c r="C16" s="5"/>
      <c r="D16" s="5"/>
    </row>
  </sheetData>
  <printOptions/>
  <pageMargins left="0.2" right="0.38" top="1" bottom="1"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vbouthor</cp:lastModifiedBy>
  <cp:lastPrinted>2004-02-20T09:08:17Z</cp:lastPrinted>
  <dcterms:created xsi:type="dcterms:W3CDTF">2004-01-18T21:06:38Z</dcterms:created>
  <dcterms:modified xsi:type="dcterms:W3CDTF">2007-01-11T15:11:19Z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