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9555" windowHeight="3495" tabRatio="836" activeTab="0"/>
  </bookViews>
  <sheets>
    <sheet name="1) Accueil" sheetId="1" r:id="rId1"/>
    <sheet name="2) Choix de l'approche" sheetId="2" r:id="rId2"/>
    <sheet name="3) Grille Processus" sheetId="3" r:id="rId3"/>
    <sheet name="4) Résultats Processus" sheetId="4" r:id="rId4"/>
    <sheet name="5) Graphiques Processus" sheetId="5" r:id="rId5"/>
    <sheet name="3) Grille Indicateurs" sheetId="6" r:id="rId6"/>
    <sheet name="4) Résultats Indicateurs" sheetId="7" r:id="rId7"/>
    <sheet name="5) Graphiques Indicateurs" sheetId="8" r:id="rId8"/>
    <sheet name="9) Retour d'expérience" sheetId="9" r:id="rId9"/>
  </sheets>
  <externalReferences>
    <externalReference r:id="rId12"/>
    <externalReference r:id="rId13"/>
  </externalReferences>
  <definedNames>
    <definedName name="CRITERIA">'[1]Données'!$A$2:$A$6</definedName>
    <definedName name="_xlnm.Print_Area" localSheetId="0">'1) Accueil'!$A$1:$G$30</definedName>
    <definedName name="_xlnm.Print_Area" localSheetId="1">'2) Choix de l''approche'!$A$1:$G$32</definedName>
    <definedName name="_xlnm.Print_Area" localSheetId="5">'3) Grille Indicateurs'!$A$1:$F$36</definedName>
    <definedName name="_xlnm.Print_Area" localSheetId="2">'3) Grille Processus'!$A$1:$F$63</definedName>
    <definedName name="_xlnm.Print_Area" localSheetId="6">'4) Résultats Indicateurs'!$A$1:$E$37</definedName>
    <definedName name="_xlnm.Print_Area" localSheetId="3">'4) Résultats Processus'!$A$1:$E$51</definedName>
    <definedName name="_xlnm.Print_Area" localSheetId="7">'5) Graphiques Indicateurs'!$A$1:$G$52</definedName>
    <definedName name="_xlnm.Print_Area" localSheetId="4">'5) Graphiques Processus'!$A$1:$G$100</definedName>
    <definedName name="_xlnm.Print_Area" localSheetId="8">'9) Retour d''expérience'!$A$1:$G$59</definedName>
  </definedNames>
  <calcPr fullCalcOnLoad="1"/>
</workbook>
</file>

<file path=xl/sharedStrings.xml><?xml version="1.0" encoding="utf-8"?>
<sst xmlns="http://schemas.openxmlformats.org/spreadsheetml/2006/main" count="601" uniqueCount="390">
  <si>
    <t>Cotation (0 à 1)</t>
  </si>
  <si>
    <t>Moyenne</t>
  </si>
  <si>
    <t>Moy+ET</t>
  </si>
  <si>
    <t>Moy-ET</t>
  </si>
  <si>
    <t xml:space="preserve"> </t>
  </si>
  <si>
    <t xml:space="preserve"> Fiche de méta-données </t>
  </si>
  <si>
    <t xml:space="preserve">       Nom et Fonction du signataire :  </t>
  </si>
  <si>
    <t>Date :  </t>
  </si>
  <si>
    <t>Evaluateurs</t>
  </si>
  <si>
    <t>Echelle d'évaluation exploitée</t>
  </si>
  <si>
    <t>3 : Prénom NOM, Fonction</t>
  </si>
  <si>
    <t>4 : Prénom NOM, Fonction</t>
  </si>
  <si>
    <t>5 : ...</t>
  </si>
  <si>
    <t>6 : ...</t>
  </si>
  <si>
    <t>7 : ...</t>
  </si>
  <si>
    <t>8 : ...</t>
  </si>
  <si>
    <t xml:space="preserve">Légende : </t>
  </si>
  <si>
    <t xml:space="preserve">Utilisés dans les calculs 
</t>
  </si>
  <si>
    <t>% de véracité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</si>
  <si>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</si>
  <si>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</si>
  <si>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</si>
  <si>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</si>
  <si>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</si>
  <si>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</si>
  <si>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</si>
  <si>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Vrais Prouvé</t>
  </si>
  <si>
    <t>Note relative au processus en %</t>
  </si>
  <si>
    <t>1.6</t>
  </si>
  <si>
    <t>1.7</t>
  </si>
  <si>
    <t>4.1</t>
  </si>
  <si>
    <t>4.2</t>
  </si>
  <si>
    <t>Note relative au sous-processus en %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</si>
  <si>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</si>
  <si>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</si>
  <si>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</si>
  <si>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</si>
  <si>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</si>
  <si>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</si>
  <si>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</si>
  <si>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</si>
  <si>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</si>
  <si>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5.5</t>
  </si>
  <si>
    <t>5.6</t>
  </si>
  <si>
    <t>5.7</t>
  </si>
  <si>
    <t xml:space="preserve"> Fiche de retour d'expérience</t>
  </si>
  <si>
    <t>Saisie :</t>
  </si>
  <si>
    <t>...</t>
  </si>
  <si>
    <t>Exploitation :</t>
  </si>
  <si>
    <t>Amélioration :</t>
  </si>
  <si>
    <t>…</t>
  </si>
  <si>
    <t>8. Observations libres :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</si>
  <si>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</si>
  <si>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</si>
  <si>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</si>
  <si>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</si>
  <si>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</si>
  <si>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</si>
  <si>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</si>
  <si>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</si>
  <si>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</si>
  <si>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Grille d'évaluation par approche processus</t>
  </si>
  <si>
    <t xml:space="preserve">                                                           Outil d'autodiagnostic sur les exigences de l'ISO 17025</t>
  </si>
  <si>
    <t>Chapitre 4</t>
  </si>
  <si>
    <t>Chapitre 5</t>
  </si>
  <si>
    <t xml:space="preserve">Sous-chapitre 4.1 </t>
  </si>
  <si>
    <t>Résultats de l'évaluation</t>
  </si>
  <si>
    <t>Sous-chapitre 4.2</t>
  </si>
  <si>
    <t>Sous-chapitre 4.3</t>
  </si>
  <si>
    <t>Sous-chapitre 5.2</t>
  </si>
  <si>
    <t>Sous-chapitre 5.3</t>
  </si>
  <si>
    <t>Sous-chapitre 5.5</t>
  </si>
  <si>
    <t>Sous-chapitre 5.6</t>
  </si>
  <si>
    <t>Sous-chapitre 5.7</t>
  </si>
  <si>
    <t>Valeurs utilisées pour les cartographies</t>
  </si>
  <si>
    <t>Ecart-Type 
(ET)</t>
  </si>
  <si>
    <t>Résultats graphiques de l'évaluation par processus</t>
  </si>
  <si>
    <t>Liste des évaluateurs :</t>
  </si>
  <si>
    <t>Plans d'action :</t>
  </si>
  <si>
    <t>8 ) …</t>
  </si>
  <si>
    <t>7 ) …</t>
  </si>
  <si>
    <t>6 ) …</t>
  </si>
  <si>
    <t>5 ) …</t>
  </si>
  <si>
    <t>4 ) …</t>
  </si>
  <si>
    <t>3 ) …</t>
  </si>
  <si>
    <t>2 ) …</t>
  </si>
  <si>
    <t>1 ) …</t>
  </si>
  <si>
    <t>Taux de conformité</t>
  </si>
  <si>
    <t>2 : Prénom NOM, Fonction</t>
  </si>
  <si>
    <t>Outil d'autodiagnostic sur les exigences relatives à la délivrance du service "Centre de Contacts Clients" de la norme NF EN 15838</t>
  </si>
  <si>
    <t>Entreprise :  </t>
  </si>
  <si>
    <t>A LIRE AU PREALABLE :</t>
  </si>
  <si>
    <t xml:space="preserve">• Les entreprises possédant un Centre de Contact Client </t>
  </si>
  <si>
    <r>
      <t>Pour Qui</t>
    </r>
    <r>
      <rPr>
        <sz val="12"/>
        <color indexed="34"/>
        <rFont val="Arial"/>
        <family val="2"/>
      </rPr>
      <t xml:space="preserve"> ? : </t>
    </r>
  </si>
  <si>
    <r>
      <t xml:space="preserve">Pour Quoi ? </t>
    </r>
    <r>
      <rPr>
        <sz val="12"/>
        <color indexed="34"/>
        <rFont val="Arial"/>
        <family val="2"/>
      </rPr>
      <t xml:space="preserve">: </t>
    </r>
  </si>
  <si>
    <r>
      <t>Comment  ? :</t>
    </r>
    <r>
      <rPr>
        <sz val="12"/>
        <color indexed="34"/>
        <rFont val="Arial"/>
        <family val="2"/>
      </rPr>
      <t xml:space="preserve"> </t>
    </r>
  </si>
  <si>
    <r>
      <t>1.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Utilisez</t>
    </r>
    <r>
      <rPr>
        <sz val="12"/>
        <color indexed="34"/>
        <rFont val="Arial"/>
        <family val="2"/>
      </rPr>
      <t xml:space="preserve"> cet outil d’autodiagnostic simple et rapide en documentant les zones blanches</t>
    </r>
  </si>
  <si>
    <r>
      <t>3. Visualisez</t>
    </r>
    <r>
      <rPr>
        <sz val="12"/>
        <color indexed="34"/>
        <rFont val="Arial"/>
        <family val="2"/>
      </rPr>
      <t xml:space="preserve"> votre situation avec les onglets "Résultats" et "Résultats graphiques"  et </t>
    </r>
    <r>
      <rPr>
        <b/>
        <sz val="12"/>
        <color indexed="34"/>
        <rFont val="Arial"/>
        <family val="2"/>
      </rPr>
      <t>identifiez</t>
    </r>
    <r>
      <rPr>
        <sz val="12"/>
        <color indexed="34"/>
        <rFont val="Arial"/>
        <family val="2"/>
      </rPr>
      <t xml:space="preserve"> les améliorations nécessaires</t>
    </r>
  </si>
  <si>
    <t>• Pour mettre en œuvre une certification NF EN 15838</t>
  </si>
  <si>
    <t>• Pour évaluer et améliorer le système de Contacts Clients</t>
  </si>
  <si>
    <t xml:space="preserve">• Pour faciliter la démarche de certification à la norme NF EN 15838
</t>
  </si>
  <si>
    <r>
      <rPr>
        <b/>
        <sz val="12"/>
        <color indexed="34"/>
        <rFont val="Arial"/>
        <family val="2"/>
      </rPr>
      <t>2. Répondez</t>
    </r>
    <r>
      <rPr>
        <sz val="12"/>
        <color indexed="34"/>
        <rFont val="Arial"/>
        <family val="2"/>
      </rPr>
      <t xml:space="preserve"> aux questions "grille d'évaluation" selon votre choix d'approche</t>
    </r>
  </si>
  <si>
    <r>
      <t>4.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Imprimez,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communiquez</t>
    </r>
    <r>
      <rPr>
        <sz val="12"/>
        <color indexed="34"/>
        <rFont val="Arial"/>
        <family val="2"/>
      </rPr>
      <t xml:space="preserve"> et </t>
    </r>
    <r>
      <rPr>
        <b/>
        <sz val="12"/>
        <color indexed="34"/>
        <rFont val="Arial"/>
        <family val="2"/>
      </rPr>
      <t>capitalisez</t>
    </r>
    <r>
      <rPr>
        <sz val="12"/>
        <color indexed="34"/>
        <rFont val="Arial"/>
        <family val="2"/>
      </rPr>
      <t xml:space="preserve"> les résultats</t>
    </r>
  </si>
  <si>
    <r>
      <rPr>
        <b/>
        <sz val="12"/>
        <color indexed="10"/>
        <rFont val="Arial"/>
        <family val="2"/>
      </rPr>
      <t>ASTUCE</t>
    </r>
    <r>
      <rPr>
        <sz val="12"/>
        <color indexed="10"/>
        <rFont val="Arial"/>
        <family val="2"/>
      </rPr>
      <t xml:space="preserve"> : </t>
    </r>
    <r>
      <rPr>
        <i/>
        <sz val="12"/>
        <color indexed="10"/>
        <rFont val="Arial"/>
        <family val="2"/>
      </rPr>
      <t>toute zone blanche peut être remplie ou modifiée</t>
    </r>
  </si>
  <si>
    <t>Item</t>
  </si>
  <si>
    <t xml:space="preserve">Aucune personne du service n'a de doute </t>
  </si>
  <si>
    <t xml:space="preserve">Une personne au moins considère que l'affirmation n'est pas vraiment fausse </t>
  </si>
  <si>
    <t xml:space="preserve">Rien ne permet d'identifier la réalisation de l'action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</si>
  <si>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</si>
  <si>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</si>
  <si>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</si>
  <si>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CONFIDENTIALITE assurée  : Résultats non capitalisés</t>
  </si>
  <si>
    <t>Contexte d'outil</t>
  </si>
  <si>
    <t>1. L'outil d'autodiagnostic est il exploitable dans mon contexte professionnel ? Expliquer</t>
  </si>
  <si>
    <t>2. Combien de temps avez-vous consacré à la saisie de l’autodiagnostic ?</t>
  </si>
  <si>
    <t>3. L'emploi de la grille est il compréhensible ? Avez-vous des suggestions à ce sujet ?</t>
  </si>
  <si>
    <t>4. Les priorités d’action sont elles identifiables ?</t>
  </si>
  <si>
    <t>5. L’autodiagnostic réalisé vous permet il de progresser ?</t>
  </si>
  <si>
    <t>7. Quelles améliorations apporteriez vous à la grille d’évaluation ?</t>
  </si>
  <si>
    <t>6. L'obtention de la certification est elle envisageable à ce jour ?</t>
  </si>
  <si>
    <t>Problemes rencontrés :</t>
  </si>
  <si>
    <t>Causes identifées :</t>
  </si>
  <si>
    <t>Consequences induites :</t>
  </si>
  <si>
    <t>Propositions à suggérer :</t>
  </si>
  <si>
    <t>A REMPLIR PAR L'UTILISATEUR (Les informations obtenues resteront anonymes)</t>
  </si>
  <si>
    <t>Choix de la grille d'auto évaluation</t>
  </si>
  <si>
    <t>Choisissez la grille d'auto évaluation correspondant à vos attentes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</si>
  <si>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</si>
  <si>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</si>
  <si>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</si>
  <si>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</si>
  <si>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</si>
  <si>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</si>
  <si>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</si>
  <si>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</si>
  <si>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</si>
  <si>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</si>
  <si>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</si>
  <si>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 xml:space="preserve">Chapitre NF 15838
</t>
  </si>
  <si>
    <r>
      <rPr>
        <b/>
        <sz val="11"/>
        <color indexed="43"/>
        <rFont val="Arial"/>
        <family val="2"/>
      </rPr>
      <t>Note relative au sous-processus en %</t>
    </r>
    <r>
      <rPr>
        <b/>
        <sz val="12"/>
        <color indexed="43"/>
        <rFont val="Arial"/>
        <family val="2"/>
      </rPr>
      <t xml:space="preserve">
</t>
    </r>
  </si>
  <si>
    <t>Valeurs selon l'évaluation</t>
  </si>
  <si>
    <t>1) PROCESSUS DE MANAGEMENT</t>
  </si>
  <si>
    <t>MODES DE PREUVE</t>
  </si>
  <si>
    <t>OBSERVATIONS</t>
  </si>
  <si>
    <t xml:space="preserve">Les objectifs du CCC sont clairement définis. </t>
  </si>
  <si>
    <t>La planification stratégique est actualisée, communiquée et compréhensible de tous (y compris les conseillers).</t>
  </si>
  <si>
    <t>4.3.1</t>
  </si>
  <si>
    <t>La fonction de management des opérations définit les actions nécessaires pour rendre le service opérationnel.</t>
  </si>
  <si>
    <t>4.3.6</t>
  </si>
  <si>
    <t>La fonction de management des opérations est consultée au moment de l'élaboration du contrat avec le donneur d'ordre.</t>
  </si>
  <si>
    <t>La fonction planification planifie et contrôle l'affectation horaire des conseillers en fonction de la charge de travail convenue.</t>
  </si>
  <si>
    <t>4.3.7</t>
  </si>
  <si>
    <t>La fonction planification surveille les performances réelles du CCC et rapporte ces résultats à la direction.</t>
  </si>
  <si>
    <t>Le CCC établit des indicateurs de performance pour les conseillers, sous forme d'objectifs qualité.</t>
  </si>
  <si>
    <t>1.8</t>
  </si>
  <si>
    <t>1.9</t>
  </si>
  <si>
    <t>1.10</t>
  </si>
  <si>
    <t>1.11</t>
  </si>
  <si>
    <t>1.12</t>
  </si>
  <si>
    <t>1.13</t>
  </si>
  <si>
    <t xml:space="preserve">Le responsable du pilotage de la performance procède régulièrement à un étalonnage selon les règles à appliquer. </t>
  </si>
  <si>
    <t>7.5</t>
  </si>
  <si>
    <t>Un processus de prévision et de mise en œuvre de la planification est mis en place.</t>
  </si>
  <si>
    <t>7.6</t>
  </si>
  <si>
    <t>Il existe un processus d'adhérence de la planification (prévisions par rapport aux contacts réellement traités)</t>
  </si>
  <si>
    <t>Les principes éthiques et la législation quant à la protection du consommateur sont appliqués.</t>
  </si>
  <si>
    <t>8.4</t>
  </si>
  <si>
    <t>Les questions quant aux Développement Durable sont traitées.</t>
  </si>
  <si>
    <t>2) PROCESSUS QUALITE</t>
  </si>
  <si>
    <t>Le système de management fait l'objet d'une vérification (sur la base d'un système Structure / Processus / Procédures).</t>
  </si>
  <si>
    <t xml:space="preserve">Une cartographie des processus permet la vérification du système de management. </t>
  </si>
  <si>
    <t>L'assurance qualité définit les actions préventives à une mauvaise qualité de service et assure l'amélioration continue.</t>
  </si>
  <si>
    <t>4.3.4</t>
  </si>
  <si>
    <t>L'assurance qualité assure la conformité des processus mis en œuvre au sein du CCC.</t>
  </si>
  <si>
    <t>Des analyses périodiques, des mesures et des améliorations sont apportées à la structure opérationnelle et au contrôle qualité.</t>
  </si>
  <si>
    <t xml:space="preserve">Les clients reçoivent un service performant et des réponses cohérentes et similaires quel que soit le conseiller contacté. </t>
  </si>
  <si>
    <t>7.1</t>
  </si>
  <si>
    <t>Les statistiques de contacts entrants et sortants sont fournis et permettent la comparaison avec les niveaux de service convenus.</t>
  </si>
  <si>
    <t>7.3</t>
  </si>
  <si>
    <t>L'activité est contrôlée par rapports aux indicateurs de performance convenus avec le donneur d'ordre.</t>
  </si>
  <si>
    <t>7.4</t>
  </si>
  <si>
    <t>Il existe une méthode ou un processus documenté d'actions correctives pour résoudre les problèmes.</t>
  </si>
  <si>
    <t>Il existe un processus de traitement des réclamations efficace.</t>
  </si>
  <si>
    <t>7.8</t>
  </si>
  <si>
    <t>Il existe des procédures claires et des clauses de responsabilité visant à protéger la vie privée des clients.</t>
  </si>
  <si>
    <t>7.9</t>
  </si>
  <si>
    <t xml:space="preserve">Un plan de continuité de service garantit la réalisation du service dans des conditions d'urgence. </t>
  </si>
  <si>
    <t>7.10</t>
  </si>
  <si>
    <t xml:space="preserve">Le niveau de satisfaction du client est mesuré et analysé périodiquement. </t>
  </si>
  <si>
    <t>8.1</t>
  </si>
  <si>
    <t>8.2.2</t>
  </si>
  <si>
    <t xml:space="preserve">Les résultats de l'enquête de satisfaction des clients représentent tous les critères présentés et sont communiqués. </t>
  </si>
  <si>
    <t>3) PROCESSUS DE SUPPORT RH</t>
  </si>
  <si>
    <t>Des fiches de poste sont établies pour chaque emploi et contiennent toutes les informations nécessaires.</t>
  </si>
  <si>
    <t>Les ressources humaines ont les conséquences requises en matière de recrutement.</t>
  </si>
  <si>
    <t>4.3.2</t>
  </si>
  <si>
    <t>Les exigences requises en matière de formation, de recrutement, de feed-back, sont spécifiées.</t>
  </si>
  <si>
    <t>5.1</t>
  </si>
  <si>
    <t>Un profil de compétences pour les conseillers en fonction des différentes tâches à effectuer est réalisé.</t>
  </si>
  <si>
    <t>5.2.1</t>
  </si>
  <si>
    <t>La compétence des conseillers est vérifiée tous les ans.</t>
  </si>
  <si>
    <t>Le processus de recrutement est conduit sur la base du profil de compétence établi.</t>
  </si>
  <si>
    <t>Les critères de recrutement sont mesurés et documentés.</t>
  </si>
  <si>
    <t>3.1</t>
  </si>
  <si>
    <t>3.2</t>
  </si>
  <si>
    <t>3.3</t>
  </si>
  <si>
    <t>3.4</t>
  </si>
  <si>
    <t>3.5</t>
  </si>
  <si>
    <t>3.6</t>
  </si>
  <si>
    <t>3.7</t>
  </si>
  <si>
    <t>4) PROCESSUS DE SUPPORT SI</t>
  </si>
  <si>
    <t>4.3.3</t>
  </si>
  <si>
    <t>Des procédures claires concernent la protection de la confidentialité des données enregistrées des conseillers.</t>
  </si>
  <si>
    <t>6.1</t>
  </si>
  <si>
    <t>6.2</t>
  </si>
  <si>
    <t>6.2.1</t>
  </si>
  <si>
    <t>L'environnement de travail contribue à l'équilibre, à l'efficacité et au bien-être des employés.</t>
  </si>
  <si>
    <t>6.3</t>
  </si>
  <si>
    <t>Des systèmes de sauvegarde sont prévus pour répliquer et restaurer les données en cas de dysfonctionnement.</t>
  </si>
  <si>
    <t>6.4</t>
  </si>
  <si>
    <t>Le donneur d'ordre est conseillé et orienté dans son choix de modalités de service (canal de communication, coûts à facturer)</t>
  </si>
  <si>
    <t>7.7</t>
  </si>
  <si>
    <t>Les capacités en termes d'accessibilité du CCC sont précisées et communiquées à toutes les parties prenantes.</t>
  </si>
  <si>
    <t>Score relatif aux chapitres et sous-chapitres de la norme NF EN 15838</t>
  </si>
  <si>
    <t>8.2</t>
  </si>
  <si>
    <t xml:space="preserve">Chapitre 4 : </t>
  </si>
  <si>
    <t xml:space="preserve">Chapitre 5 : </t>
  </si>
  <si>
    <t xml:space="preserve">Chapitre 6 : </t>
  </si>
  <si>
    <t xml:space="preserve">Chapitre 7 : </t>
  </si>
  <si>
    <t xml:space="preserve">Chapitre 8 : </t>
  </si>
  <si>
    <t>EVALUATION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</si>
  <si>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processus</t>
    </r>
  </si>
  <si>
    <t>RESULTATS PAR CHAPITRES</t>
  </si>
  <si>
    <t>RESULTATS PAR PROCESSUS</t>
  </si>
  <si>
    <t>MANAGEMENT</t>
  </si>
  <si>
    <t>QUALITE</t>
  </si>
  <si>
    <t>SUPPORT RH</t>
  </si>
  <si>
    <t>SUPPORT SI</t>
  </si>
  <si>
    <t>POLITIQUE ET STRATEGIE DE MANAGEMENT</t>
  </si>
  <si>
    <t>GENERALITES</t>
  </si>
  <si>
    <t>FICHES DE POSTE</t>
  </si>
  <si>
    <t>RESPONSABILITES ET ROLES OPERATIONNELS</t>
  </si>
  <si>
    <t>CONSEILLERS DU CENTRE DE CONTACT CLIENTS</t>
  </si>
  <si>
    <t>Sous-chapitre 5.1</t>
  </si>
  <si>
    <t>TACHES ET FONCTIONS RELATIVES AUX CONSEILLERS</t>
  </si>
  <si>
    <t>EXIGENCES REQUISES DES CONSEILLERS</t>
  </si>
  <si>
    <t>PROCESSUS DE RECRUTEMENT</t>
  </si>
  <si>
    <t>PERFORMANCE</t>
  </si>
  <si>
    <t>SATISFACTION DES CONSEILLERS</t>
  </si>
  <si>
    <t>CONFIDENTIALITE DES DONNEES CONCERNANT LES CONSEILLERS</t>
  </si>
  <si>
    <t>Chapitre 6</t>
  </si>
  <si>
    <t>INFRASTRUCTURES</t>
  </si>
  <si>
    <t>Sous-chapitre 6.1</t>
  </si>
  <si>
    <t>Sous-chapitre 6.2</t>
  </si>
  <si>
    <t>Sous-chapitre 6.3</t>
  </si>
  <si>
    <t>Sous-chapitre 6.4</t>
  </si>
  <si>
    <t>GESTION DES CONTACTS (MATERIELS ET LOGICIELS)</t>
  </si>
  <si>
    <t>CANAL DE COMMUNICATION</t>
  </si>
  <si>
    <t>ENVIRONNEMENT DE TRAVAIL</t>
  </si>
  <si>
    <t>SYSTÈMES DE SAUVEGARDE</t>
  </si>
  <si>
    <t>Chapitre 7</t>
  </si>
  <si>
    <t xml:space="preserve">PROCESSUS  </t>
  </si>
  <si>
    <t>Sous-chapitre 7.1</t>
  </si>
  <si>
    <t>Sous-chapitre 7.3</t>
  </si>
  <si>
    <t>Sous-chapitre 7.4</t>
  </si>
  <si>
    <t>Sous-chapitre 7.5</t>
  </si>
  <si>
    <t>Sous-chapitre 7.6</t>
  </si>
  <si>
    <t>Sous-chapitre 7.7</t>
  </si>
  <si>
    <t>Sous-chapitre 7.8</t>
  </si>
  <si>
    <t>Sous-chapitre 7.9</t>
  </si>
  <si>
    <t>Sous-chapitre 7.10</t>
  </si>
  <si>
    <t>INTRODUCTION</t>
  </si>
  <si>
    <t>STATISTIQUES RELATIVES AU SERVICE</t>
  </si>
  <si>
    <t>TRAITEMENT DES ECARTS</t>
  </si>
  <si>
    <t>QUALITE DU PROCESSUS DE PILOTAGE DE LA PERFORMANCE</t>
  </si>
  <si>
    <t>GESTION DES EFFECTIFS</t>
  </si>
  <si>
    <t>CANAUX D'ACCES</t>
  </si>
  <si>
    <t>TRAITEMENT DES RECLAMATIONS RELATIVES AU SERVICE DELIVRE PAR LE CCC</t>
  </si>
  <si>
    <t>RESPECT DE LA VIE PRIVEE</t>
  </si>
  <si>
    <t>PLAN DE CONTINUITE DE SERVICE</t>
  </si>
  <si>
    <t>Chapitre 8</t>
  </si>
  <si>
    <t xml:space="preserve">Sous-chapitre 8.1 </t>
  </si>
  <si>
    <t>Sous-chapitre 8.2</t>
  </si>
  <si>
    <t>Sous-chapitre 8.4</t>
  </si>
  <si>
    <t>SATISFACTION DU CLIENT</t>
  </si>
  <si>
    <t>ENQUETE DE SATISFACTION CLIENTS</t>
  </si>
  <si>
    <t>PROTECTION DU CONSOMMATEUR</t>
  </si>
  <si>
    <t>Chapitre 9</t>
  </si>
  <si>
    <t>RESPONSABILITE SOCIALE</t>
  </si>
  <si>
    <t>RESSOURCES HUMAINES, FORMATION</t>
  </si>
  <si>
    <t>SUPPORT TECHNIQUE D'INFORMATION ET DE COMMUNICATION</t>
  </si>
  <si>
    <t>CONTRÔLE, MESURE, AMELIORATION</t>
  </si>
  <si>
    <t>STRATEGIE, PLANIFICATION, MANAGERS CONSEILLERS</t>
  </si>
  <si>
    <t>CALCULS AUTOMATIQUES</t>
  </si>
  <si>
    <t>Chaque utilisateur insère ses résultats dans la colonne correspondante :</t>
  </si>
  <si>
    <t>Graphiques par chapitres de la norme</t>
  </si>
  <si>
    <t>Graphiques par processus</t>
  </si>
  <si>
    <t>Zone à remplir par l'utilisateur</t>
  </si>
  <si>
    <r>
      <t xml:space="preserve">Merci d'avance pour votre contribution à l'avancement de la qualité dans les milieux professionnels : répondez aux questions de l'onglet "retour d'expérience" et renvoyez votre fichier à l'adresse suivante : </t>
    </r>
    <r>
      <rPr>
        <b/>
        <u val="single"/>
        <sz val="14"/>
        <color indexed="62"/>
        <rFont val="Arial"/>
        <family val="2"/>
      </rPr>
      <t>gilbert.farges@utc.fr</t>
    </r>
  </si>
  <si>
    <t>1) INDICATEURS RELATIFS AUX CONSEILLERS</t>
  </si>
  <si>
    <t>2) INDICATEURS RELATIFS AUX CLIENTS</t>
  </si>
  <si>
    <t>3) INDICATEURS RELATIFS AUX PROCESSUS</t>
  </si>
  <si>
    <t>4) INDICATEURS RELATIFS A LA QUALITE DU CONTACT</t>
  </si>
  <si>
    <t>5) INDICATEURS RELATIFS A L'INFRASTRUCTURE</t>
  </si>
  <si>
    <t xml:space="preserve">  STATUT
</t>
  </si>
  <si>
    <t>OBJECTIFS</t>
  </si>
  <si>
    <t>METHODE DE MESURE</t>
  </si>
  <si>
    <t xml:space="preserve">   STATUT
</t>
  </si>
  <si>
    <t>OBLIGATOIRE</t>
  </si>
  <si>
    <t>Total conseillers partis / Nombre de conseillers présents x 100</t>
  </si>
  <si>
    <t>Nombre de jours/d'heures non planifiés perdus pour absence</t>
  </si>
  <si>
    <t>Le turn-over des conseillers  (sur une période donnée)</t>
  </si>
  <si>
    <t>L'absentéisme (pour maladie ou toute absence imprévue, pour chaque année)</t>
  </si>
  <si>
    <t>Nombre de conseillers satisfaits / Nbre de conseillers interrogés x 100</t>
  </si>
  <si>
    <t>Nombre de clients satisfaits / Nombre de clients interrogés x 100</t>
  </si>
  <si>
    <t>La satisfaction (mesurée via une enquête garantissant l'anonymat)</t>
  </si>
  <si>
    <t>La satisfaction (mesurée via une enquête réalisée sur un échantillon représentatif de clients représentant au moins 80% des contacts)</t>
  </si>
  <si>
    <t>Le taux de résolution de la demande au premier contact (FCR) - Pour chaque canal de contact</t>
  </si>
  <si>
    <t>Nbre de résolution au premier contact / Nbre total de contacts x 100</t>
  </si>
  <si>
    <t>Niveau de service (dans un délai spécifié et pour chaque canal de communication)</t>
  </si>
  <si>
    <t>Nombre de contacts répondus / Nombre de contacts reçus x 100</t>
  </si>
  <si>
    <t>Exactitude de la prévision : Demande prévue / Demande réelle</t>
  </si>
  <si>
    <t>La précision des prévisions (en entrée et en sortie)</t>
  </si>
  <si>
    <t xml:space="preserve">Le taux d'abandon des appels entrants </t>
  </si>
  <si>
    <t>Pourcentage de contacts abandonnées avant réponse</t>
  </si>
  <si>
    <t>La durée moyenne de traitement (nécessaire à l'accomplissement des tâches)</t>
  </si>
  <si>
    <t>Durée totale de traitement / Total des contacts traités</t>
  </si>
  <si>
    <t>Le taux de réponses hors-délai (pour des contacts n'ayant pas été traités)</t>
  </si>
  <si>
    <t>RECOMMANDE</t>
  </si>
  <si>
    <t>La qualité du contact (service performant et réponses cohérentes délivrées)</t>
  </si>
  <si>
    <t>Nombre de réponses cohérentes / Nombre total de réponses x 100</t>
  </si>
  <si>
    <t>Durée totale de hors-délai / Nbre de contacts avec retard x 100</t>
  </si>
  <si>
    <t>La pertinence de la réponse (mesurée par le nombre de non-conformités relevées)</t>
  </si>
  <si>
    <t>Nombre de non-conformité commise / Nbre de contacts évalués x 100</t>
  </si>
  <si>
    <t>Durée où le système est disponible / Durée totale de la période mesurée</t>
  </si>
  <si>
    <t>Nombre de points satisfaits / Nbre de points interrogés x 100</t>
  </si>
  <si>
    <t>La satisfaction du donneur d'ordre (via enquête)</t>
  </si>
  <si>
    <t>Le temps de travail effectif du conseiller (temps productif du conseiller)</t>
  </si>
  <si>
    <t>Durée totale traitement des contacts / Nbre total d'heures travaillées</t>
  </si>
  <si>
    <t>L'efficacité de la formation</t>
  </si>
  <si>
    <t>Le taux de conversion (le pourcentage de transaction finalisées)</t>
  </si>
  <si>
    <t>Le traitement des réclamations (réclamations répondues dans un délai de réponse fixé)</t>
  </si>
  <si>
    <t>Le taux de réclamation (par rapport au nombre total de contacts traités)</t>
  </si>
  <si>
    <t>Nombre de réclamations traitées / Nombre total de réclamations x 100</t>
  </si>
  <si>
    <t>Nbre de transactions / Nombre de contacts traités x 100</t>
  </si>
  <si>
    <t>Nbre conseillers réussissant test post-formation / Nbre de formés x 100</t>
  </si>
  <si>
    <t>Nombre de réclamations reçues / Nombre total de contacts traités x 100</t>
  </si>
  <si>
    <t>RESULTATS PAR INDICATEURS</t>
  </si>
  <si>
    <t>INDICATEURS RELATIFS AUX CONSEILLERS</t>
  </si>
  <si>
    <t>INDICATEURS RELATIFS AUX CLIENTS</t>
  </si>
  <si>
    <t>INDICATEURS RELATIFS AUX PROCESSUS</t>
  </si>
  <si>
    <t>INDICATEURS RELATIFS A LA QUALITE DU CONTACT</t>
  </si>
  <si>
    <t>INDICATEURS RELATIFS A L'INFRASTRUCTURE</t>
  </si>
  <si>
    <t>6) INDICATEURS RELATIFS AUX DONNEURS D'ORDRE</t>
  </si>
  <si>
    <t>7) INDICATEURS RELATIFS A L'EFFICIENCE</t>
  </si>
  <si>
    <t>7.2</t>
  </si>
  <si>
    <t>8) INDICATEURS RELATIFS AUX RECLAMATIONS</t>
  </si>
  <si>
    <t>INDICATEURS RELATIFS AUX DONNEURS D'ORDRE</t>
  </si>
  <si>
    <t>INDICATEURS RELATIFS A L'EFFICIENCE</t>
  </si>
  <si>
    <t>INDICATEURS RELATIFS AUX RECLAMATIONS</t>
  </si>
  <si>
    <t>Grille d'évaluation par approche indicateurs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</si>
  <si>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indicateurs</t>
    </r>
  </si>
  <si>
    <t>Résultats graphiques de l'évaluation par indicateurs</t>
  </si>
  <si>
    <t>LE TURN OVER DES CONSEILLERS</t>
  </si>
  <si>
    <t>LA SATISFACTION DES CONSEILLERS</t>
  </si>
  <si>
    <t>L'ABSENTEISME DES CONSEILLERS</t>
  </si>
  <si>
    <t>LA SATISFACTION DES CLIENTS</t>
  </si>
  <si>
    <t>LE TAUX DE RESOLUTION DE LA DEMANDE AU PREMIER CONTACT (FCR)</t>
  </si>
  <si>
    <t>LE NIVEAU DE SERVICE</t>
  </si>
  <si>
    <t>LA PRECISION DES PREVISIONS</t>
  </si>
  <si>
    <t>LE TAUX D'ABANDON DES APPELS ENTRANTS</t>
  </si>
  <si>
    <t>LA DUREE MOYENNE DE TRAITEMENT</t>
  </si>
  <si>
    <t>LE TAUX DE REPONSES HORS-DELAI</t>
  </si>
  <si>
    <t>LA QUALITE DU CONTACT</t>
  </si>
  <si>
    <t>LA PERTINENCE DE LA REPONSE</t>
  </si>
  <si>
    <t>LA DISPONIBILITE DU SERVICE</t>
  </si>
  <si>
    <t>LA SATISFACTION DU DONNEUR D'ORDRE</t>
  </si>
  <si>
    <t>LE TEMPS DE TRAVAIL EFFECTIF DU CONSEILLER</t>
  </si>
  <si>
    <t>L'EFFICACITE DE LA FORMATION</t>
  </si>
  <si>
    <t>LE TAUX DE CONVERSION (TRANSACTIONS REALISEES)</t>
  </si>
  <si>
    <t>LE TRAITEMENT DES RECLAMATIONS</t>
  </si>
  <si>
    <t>LE TAUX DE RECLAMATION</t>
  </si>
  <si>
    <t>La structure organisationnelle et opérationnelle est décrite dans un document spécifique de manière explicite.</t>
  </si>
  <si>
    <t>Des mesures de la satisfaction des conseillers sont effectuées régulièrement et présentent des statistiques données.</t>
  </si>
  <si>
    <t>Le personnel responsable des techniques d'information et de communication ont les connaissances spécifiques.</t>
  </si>
  <si>
    <t>Les canaux de communication sont définis en fonction des disponibilité, possibilités et de l'état de l'art.</t>
  </si>
  <si>
    <t>Le système de gestion des contacts comprend la traçabilité, la facilité d'accès aux données et des sauvegardes des données.</t>
  </si>
  <si>
    <t>Des systèmes de sécurité fiables pour protéger les données des clients selon la législation en vigueur sont mis en place.</t>
  </si>
  <si>
    <t>La disponibilité du service (via l'infrastructure utilisée par le CCC)</t>
  </si>
  <si>
    <t>1 : Prénom NOM, Fonction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</si>
</sst>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</numFmts>
  <fonts count="1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43"/>
      <name val="Arial"/>
      <family val="2"/>
    </font>
    <font>
      <b/>
      <sz val="12"/>
      <color indexed="34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2"/>
      <color indexed="34"/>
      <name val="Arial"/>
      <family val="2"/>
    </font>
    <font>
      <sz val="14"/>
      <name val="Arial"/>
      <family val="2"/>
    </font>
    <font>
      <b/>
      <u val="single"/>
      <sz val="14"/>
      <color indexed="62"/>
      <name val="Arial"/>
      <family val="2"/>
    </font>
    <font>
      <b/>
      <sz val="16"/>
      <color indexed="12"/>
      <name val="Arial"/>
      <family val="2"/>
    </font>
    <font>
      <b/>
      <sz val="11"/>
      <color indexed="43"/>
      <name val="Arial"/>
      <family val="2"/>
    </font>
    <font>
      <b/>
      <i/>
      <sz val="12"/>
      <color indexed="9"/>
      <name val="Arial"/>
      <family val="2"/>
    </font>
    <font>
      <b/>
      <i/>
      <sz val="8"/>
      <color indexed="10"/>
      <name val="Arial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indexed="4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34"/>
      <name val="Arial"/>
      <family val="2"/>
    </font>
    <font>
      <b/>
      <i/>
      <sz val="12"/>
      <color indexed="34"/>
      <name val="Arial"/>
      <family val="2"/>
    </font>
    <font>
      <b/>
      <i/>
      <sz val="11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sz val="12"/>
      <color indexed="43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43"/>
      <name val="Arial"/>
      <family val="2"/>
    </font>
    <font>
      <b/>
      <sz val="22"/>
      <color indexed="9"/>
      <name val="Arial"/>
      <family val="2"/>
    </font>
    <font>
      <b/>
      <sz val="10"/>
      <color indexed="43"/>
      <name val="Arial"/>
      <family val="2"/>
    </font>
    <font>
      <sz val="8"/>
      <name val="Tahoma"/>
      <family val="2"/>
    </font>
    <font>
      <b/>
      <sz val="14"/>
      <color indexed="9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rgb="FFFFFF00"/>
      <name val="Arial"/>
      <family val="2"/>
    </font>
    <font>
      <sz val="10"/>
      <color rgb="FFFFFF00"/>
      <name val="Arial"/>
      <family val="2"/>
    </font>
    <font>
      <b/>
      <i/>
      <sz val="12"/>
      <color rgb="FFFFFF00"/>
      <name val="Arial"/>
      <family val="2"/>
    </font>
    <font>
      <b/>
      <sz val="16"/>
      <color theme="0"/>
      <name val="Arial"/>
      <family val="2"/>
    </font>
    <font>
      <sz val="12"/>
      <color rgb="FFFFFF00"/>
      <name val="Arial"/>
      <family val="2"/>
    </font>
    <font>
      <b/>
      <i/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FFFFFF"/>
      <name val="Calibri"/>
      <family val="2"/>
    </font>
    <font>
      <b/>
      <u val="single"/>
      <sz val="14"/>
      <color theme="0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12"/>
      <color rgb="FFFF0000"/>
      <name val="Arial"/>
      <family val="2"/>
    </font>
    <font>
      <sz val="12"/>
      <color rgb="FFFFFF66"/>
      <name val="Arial"/>
      <family val="2"/>
    </font>
    <font>
      <sz val="12"/>
      <color theme="0"/>
      <name val="Arial"/>
      <family val="2"/>
    </font>
    <font>
      <b/>
      <sz val="12"/>
      <color rgb="FFFFFF66"/>
      <name val="Arial"/>
      <family val="2"/>
    </font>
    <font>
      <b/>
      <sz val="11"/>
      <color rgb="FFFFFF66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22"/>
      <color theme="0"/>
      <name val="Arial"/>
      <family val="2"/>
    </font>
    <font>
      <sz val="10"/>
      <color rgb="FFFFFF66"/>
      <name val="Arial"/>
      <family val="2"/>
    </font>
    <font>
      <b/>
      <sz val="10"/>
      <color rgb="FFFFFF66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30" borderId="0" applyNumberFormat="0" applyBorder="0" applyAlignment="0" applyProtection="0"/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9" fontId="16" fillId="33" borderId="12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right" vertical="center"/>
    </xf>
    <xf numFmtId="0" fontId="26" fillId="34" borderId="15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top" indent="1"/>
    </xf>
    <xf numFmtId="0" fontId="19" fillId="35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5" borderId="19" xfId="0" applyFont="1" applyFill="1" applyBorder="1" applyAlignment="1">
      <alignment horizontal="left" vertical="center" wrapText="1" indent="1"/>
    </xf>
    <xf numFmtId="2" fontId="6" fillId="35" borderId="16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06" fillId="34" borderId="14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0" fontId="107" fillId="35" borderId="22" xfId="0" applyFont="1" applyFill="1" applyBorder="1" applyAlignment="1">
      <alignment horizontal="right" vertical="center"/>
    </xf>
    <xf numFmtId="0" fontId="107" fillId="35" borderId="23" xfId="0" applyFont="1" applyFill="1" applyBorder="1" applyAlignment="1">
      <alignment horizontal="right" vertical="center"/>
    </xf>
    <xf numFmtId="9" fontId="108" fillId="35" borderId="0" xfId="0" applyNumberFormat="1" applyFont="1" applyFill="1" applyBorder="1" applyAlignment="1">
      <alignment horizontal="center" vertical="center"/>
    </xf>
    <xf numFmtId="9" fontId="109" fillId="35" borderId="2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9" fontId="109" fillId="35" borderId="25" xfId="0" applyNumberFormat="1" applyFont="1" applyFill="1" applyBorder="1" applyAlignment="1">
      <alignment horizontal="center" vertical="center"/>
    </xf>
    <xf numFmtId="0" fontId="107" fillId="35" borderId="26" xfId="0" applyFont="1" applyFill="1" applyBorder="1" applyAlignment="1">
      <alignment horizontal="right" vertical="center" wrapText="1"/>
    </xf>
    <xf numFmtId="9" fontId="8" fillId="0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1" fillId="35" borderId="0" xfId="45" applyFill="1" applyAlignment="1" applyProtection="1" quotePrefix="1">
      <alignment vertical="center"/>
      <protection/>
    </xf>
    <xf numFmtId="0" fontId="110" fillId="34" borderId="13" xfId="0" applyFont="1" applyFill="1" applyBorder="1" applyAlignment="1">
      <alignment horizontal="left" vertical="center"/>
    </xf>
    <xf numFmtId="9" fontId="17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6" fillId="34" borderId="13" xfId="0" applyFont="1" applyFill="1" applyBorder="1" applyAlignment="1">
      <alignment horizontal="center" vertical="center"/>
    </xf>
    <xf numFmtId="0" fontId="109" fillId="25" borderId="13" xfId="0" applyFont="1" applyFill="1" applyBorder="1" applyAlignment="1">
      <alignment vertical="center"/>
    </xf>
    <xf numFmtId="0" fontId="109" fillId="25" borderId="13" xfId="0" applyFont="1" applyFill="1" applyBorder="1" applyAlignment="1">
      <alignment horizontal="left" vertical="center"/>
    </xf>
    <xf numFmtId="0" fontId="109" fillId="25" borderId="15" xfId="0" applyFont="1" applyFill="1" applyBorder="1" applyAlignment="1">
      <alignment vertical="center"/>
    </xf>
    <xf numFmtId="0" fontId="111" fillId="25" borderId="14" xfId="0" applyFont="1" applyFill="1" applyBorder="1" applyAlignment="1">
      <alignment horizontal="center" vertical="center"/>
    </xf>
    <xf numFmtId="0" fontId="112" fillId="34" borderId="27" xfId="0" applyFont="1" applyFill="1" applyBorder="1" applyAlignment="1">
      <alignment horizontal="left" vertical="center"/>
    </xf>
    <xf numFmtId="0" fontId="112" fillId="34" borderId="20" xfId="0" applyFont="1" applyFill="1" applyBorder="1" applyAlignment="1">
      <alignment horizontal="right" vertical="center"/>
    </xf>
    <xf numFmtId="0" fontId="112" fillId="34" borderId="18" xfId="0" applyFont="1" applyFill="1" applyBorder="1" applyAlignment="1">
      <alignment horizontal="left" vertical="center"/>
    </xf>
    <xf numFmtId="0" fontId="112" fillId="34" borderId="0" xfId="0" applyFont="1" applyFill="1" applyBorder="1" applyAlignment="1">
      <alignment horizontal="right" vertical="center"/>
    </xf>
    <xf numFmtId="0" fontId="112" fillId="34" borderId="28" xfId="0" applyFont="1" applyFill="1" applyBorder="1" applyAlignment="1">
      <alignment horizontal="left" vertical="center"/>
    </xf>
    <xf numFmtId="0" fontId="112" fillId="34" borderId="25" xfId="0" applyFont="1" applyFill="1" applyBorder="1" applyAlignment="1">
      <alignment horizontal="right" vertical="center"/>
    </xf>
    <xf numFmtId="0" fontId="113" fillId="34" borderId="0" xfId="0" applyFont="1" applyFill="1" applyBorder="1" applyAlignment="1">
      <alignment vertical="center"/>
    </xf>
    <xf numFmtId="0" fontId="113" fillId="34" borderId="10" xfId="0" applyFont="1" applyFill="1" applyBorder="1" applyAlignment="1">
      <alignment vertical="center"/>
    </xf>
    <xf numFmtId="0" fontId="112" fillId="34" borderId="0" xfId="0" applyFont="1" applyFill="1" applyBorder="1" applyAlignment="1">
      <alignment vertical="center"/>
    </xf>
    <xf numFmtId="0" fontId="114" fillId="34" borderId="18" xfId="0" applyFont="1" applyFill="1" applyBorder="1" applyAlignment="1">
      <alignment horizontal="left" vertical="center" indent="1"/>
    </xf>
    <xf numFmtId="0" fontId="112" fillId="34" borderId="0" xfId="0" applyFont="1" applyFill="1" applyBorder="1" applyAlignment="1">
      <alignment horizontal="left" vertical="center"/>
    </xf>
    <xf numFmtId="0" fontId="113" fillId="34" borderId="27" xfId="0" applyFont="1" applyFill="1" applyBorder="1" applyAlignment="1">
      <alignment vertical="center"/>
    </xf>
    <xf numFmtId="0" fontId="113" fillId="34" borderId="18" xfId="0" applyFont="1" applyFill="1" applyBorder="1" applyAlignment="1">
      <alignment horizontal="right" vertical="center" indent="1"/>
    </xf>
    <xf numFmtId="0" fontId="109" fillId="25" borderId="0" xfId="0" applyFont="1" applyFill="1" applyBorder="1" applyAlignment="1">
      <alignment vertical="center"/>
    </xf>
    <xf numFmtId="0" fontId="109" fillId="25" borderId="20" xfId="0" applyFont="1" applyFill="1" applyBorder="1" applyAlignment="1">
      <alignment vertical="center"/>
    </xf>
    <xf numFmtId="0" fontId="109" fillId="25" borderId="12" xfId="0" applyFont="1" applyFill="1" applyBorder="1" applyAlignment="1">
      <alignment vertical="center"/>
    </xf>
    <xf numFmtId="0" fontId="109" fillId="25" borderId="25" xfId="0" applyFont="1" applyFill="1" applyBorder="1" applyAlignment="1">
      <alignment vertical="center"/>
    </xf>
    <xf numFmtId="0" fontId="115" fillId="25" borderId="13" xfId="0" applyFont="1" applyFill="1" applyBorder="1" applyAlignment="1">
      <alignment horizontal="left" vertical="center"/>
    </xf>
    <xf numFmtId="0" fontId="112" fillId="34" borderId="27" xfId="0" applyFont="1" applyFill="1" applyBorder="1" applyAlignment="1">
      <alignment horizontal="left" vertical="center" indent="1"/>
    </xf>
    <xf numFmtId="0" fontId="116" fillId="34" borderId="20" xfId="0" applyFont="1" applyFill="1" applyBorder="1" applyAlignment="1">
      <alignment vertical="center"/>
    </xf>
    <xf numFmtId="0" fontId="116" fillId="34" borderId="12" xfId="0" applyFont="1" applyFill="1" applyBorder="1" applyAlignment="1">
      <alignment vertical="center"/>
    </xf>
    <xf numFmtId="0" fontId="112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/>
    </xf>
    <xf numFmtId="0" fontId="116" fillId="34" borderId="10" xfId="0" applyFont="1" applyFill="1" applyBorder="1" applyAlignment="1">
      <alignment vertical="center"/>
    </xf>
    <xf numFmtId="0" fontId="116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0" fontId="117" fillId="25" borderId="20" xfId="0" applyFont="1" applyFill="1" applyBorder="1" applyAlignment="1">
      <alignment horizontal="center" vertical="center"/>
    </xf>
    <xf numFmtId="0" fontId="117" fillId="25" borderId="12" xfId="0" applyFont="1" applyFill="1" applyBorder="1" applyAlignment="1">
      <alignment horizontal="center" vertical="center"/>
    </xf>
    <xf numFmtId="0" fontId="110" fillId="25" borderId="14" xfId="0" applyFont="1" applyFill="1" applyBorder="1" applyAlignment="1">
      <alignment horizontal="left" vertical="center" indent="1"/>
    </xf>
    <xf numFmtId="0" fontId="110" fillId="25" borderId="15" xfId="0" applyFont="1" applyFill="1" applyBorder="1" applyAlignment="1">
      <alignment horizontal="left" vertical="center" indent="1"/>
    </xf>
    <xf numFmtId="0" fontId="110" fillId="25" borderId="13" xfId="0" applyFont="1" applyFill="1" applyBorder="1" applyAlignment="1">
      <alignment horizontal="left" vertical="center" indent="1"/>
    </xf>
    <xf numFmtId="49" fontId="28" fillId="37" borderId="16" xfId="0" applyNumberFormat="1" applyFont="1" applyFill="1" applyBorder="1" applyAlignment="1">
      <alignment horizontal="center" vertical="center"/>
    </xf>
    <xf numFmtId="9" fontId="28" fillId="37" borderId="16" xfId="0" applyNumberFormat="1" applyFont="1" applyFill="1" applyBorder="1" applyAlignment="1">
      <alignment horizontal="center" vertical="center"/>
    </xf>
    <xf numFmtId="0" fontId="112" fillId="34" borderId="16" xfId="0" applyFont="1" applyFill="1" applyBorder="1" applyAlignment="1">
      <alignment horizontal="center" vertical="center"/>
    </xf>
    <xf numFmtId="49" fontId="28" fillId="37" borderId="29" xfId="0" applyNumberFormat="1" applyFont="1" applyFill="1" applyBorder="1" applyAlignment="1">
      <alignment horizontal="center" vertical="center"/>
    </xf>
    <xf numFmtId="9" fontId="28" fillId="37" borderId="29" xfId="0" applyNumberFormat="1" applyFont="1" applyFill="1" applyBorder="1" applyAlignment="1">
      <alignment horizontal="center" vertical="center"/>
    </xf>
    <xf numFmtId="0" fontId="109" fillId="25" borderId="0" xfId="0" applyFont="1" applyFill="1" applyBorder="1" applyAlignment="1">
      <alignment horizontal="left" vertical="center"/>
    </xf>
    <xf numFmtId="0" fontId="108" fillId="25" borderId="0" xfId="0" applyFont="1" applyFill="1" applyBorder="1" applyAlignment="1">
      <alignment horizontal="left" vertical="center"/>
    </xf>
    <xf numFmtId="0" fontId="109" fillId="25" borderId="10" xfId="0" applyFont="1" applyFill="1" applyBorder="1" applyAlignment="1">
      <alignment vertical="center"/>
    </xf>
    <xf numFmtId="0" fontId="118" fillId="25" borderId="27" xfId="0" applyFont="1" applyFill="1" applyBorder="1" applyAlignment="1">
      <alignment horizontal="left" vertical="center"/>
    </xf>
    <xf numFmtId="0" fontId="118" fillId="25" borderId="20" xfId="0" applyFont="1" applyFill="1" applyBorder="1" applyAlignment="1">
      <alignment vertical="center"/>
    </xf>
    <xf numFmtId="0" fontId="119" fillId="25" borderId="20" xfId="0" applyFont="1" applyFill="1" applyBorder="1" applyAlignment="1">
      <alignment horizontal="center" vertical="center"/>
    </xf>
    <xf numFmtId="0" fontId="119" fillId="25" borderId="20" xfId="0" applyFont="1" applyFill="1" applyBorder="1" applyAlignment="1">
      <alignment vertical="center"/>
    </xf>
    <xf numFmtId="0" fontId="119" fillId="25" borderId="12" xfId="0" applyFont="1" applyFill="1" applyBorder="1" applyAlignment="1">
      <alignment vertical="center"/>
    </xf>
    <xf numFmtId="0" fontId="119" fillId="25" borderId="18" xfId="0" applyFont="1" applyFill="1" applyBorder="1" applyAlignment="1">
      <alignment horizontal="left" vertical="center"/>
    </xf>
    <xf numFmtId="0" fontId="118" fillId="25" borderId="0" xfId="0" applyFont="1" applyFill="1" applyBorder="1" applyAlignment="1">
      <alignment vertical="center"/>
    </xf>
    <xf numFmtId="0" fontId="119" fillId="25" borderId="0" xfId="0" applyFont="1" applyFill="1" applyBorder="1" applyAlignment="1">
      <alignment horizontal="center" vertical="center"/>
    </xf>
    <xf numFmtId="0" fontId="119" fillId="25" borderId="0" xfId="0" applyFont="1" applyFill="1" applyBorder="1" applyAlignment="1">
      <alignment vertical="center"/>
    </xf>
    <xf numFmtId="0" fontId="119" fillId="25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3" fillId="34" borderId="0" xfId="0" applyFont="1" applyFill="1" applyBorder="1" applyAlignment="1">
      <alignment horizontal="left" vertical="center"/>
    </xf>
    <xf numFmtId="0" fontId="120" fillId="0" borderId="0" xfId="0" applyFont="1" applyAlignment="1">
      <alignment horizontal="center"/>
    </xf>
    <xf numFmtId="0" fontId="121" fillId="25" borderId="17" xfId="0" applyFont="1" applyFill="1" applyBorder="1" applyAlignment="1">
      <alignment vertical="center"/>
    </xf>
    <xf numFmtId="0" fontId="118" fillId="25" borderId="17" xfId="0" applyFont="1" applyFill="1" applyBorder="1" applyAlignment="1">
      <alignment vertical="center"/>
    </xf>
    <xf numFmtId="0" fontId="35" fillId="25" borderId="17" xfId="0" applyFont="1" applyFill="1" applyBorder="1" applyAlignment="1">
      <alignment vertical="center"/>
    </xf>
    <xf numFmtId="0" fontId="35" fillId="25" borderId="30" xfId="0" applyFont="1" applyFill="1" applyBorder="1" applyAlignment="1">
      <alignment vertical="center"/>
    </xf>
    <xf numFmtId="0" fontId="121" fillId="25" borderId="18" xfId="0" applyFont="1" applyFill="1" applyBorder="1" applyAlignment="1">
      <alignment vertical="center"/>
    </xf>
    <xf numFmtId="0" fontId="111" fillId="25" borderId="27" xfId="0" applyFont="1" applyFill="1" applyBorder="1" applyAlignment="1">
      <alignment horizontal="center" vertical="center"/>
    </xf>
    <xf numFmtId="0" fontId="108" fillId="25" borderId="20" xfId="0" applyFont="1" applyFill="1" applyBorder="1" applyAlignment="1">
      <alignment horizontal="left" vertical="center"/>
    </xf>
    <xf numFmtId="0" fontId="109" fillId="25" borderId="20" xfId="0" applyFont="1" applyFill="1" applyBorder="1" applyAlignment="1">
      <alignment horizontal="left" vertical="center"/>
    </xf>
    <xf numFmtId="0" fontId="111" fillId="25" borderId="18" xfId="0" applyFont="1" applyFill="1" applyBorder="1" applyAlignment="1">
      <alignment horizontal="center" vertical="center"/>
    </xf>
    <xf numFmtId="0" fontId="111" fillId="25" borderId="28" xfId="0" applyFont="1" applyFill="1" applyBorder="1" applyAlignment="1">
      <alignment horizontal="center" vertical="center"/>
    </xf>
    <xf numFmtId="0" fontId="108" fillId="25" borderId="25" xfId="0" applyFont="1" applyFill="1" applyBorder="1" applyAlignment="1">
      <alignment horizontal="left" vertical="center"/>
    </xf>
    <xf numFmtId="0" fontId="109" fillId="25" borderId="25" xfId="0" applyFont="1" applyFill="1" applyBorder="1" applyAlignment="1">
      <alignment horizontal="left" vertical="center"/>
    </xf>
    <xf numFmtId="0" fontId="109" fillId="25" borderId="11" xfId="0" applyFont="1" applyFill="1" applyBorder="1" applyAlignment="1">
      <alignment vertical="center"/>
    </xf>
    <xf numFmtId="0" fontId="122" fillId="35" borderId="2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4" fillId="35" borderId="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23" fillId="25" borderId="13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49" fontId="29" fillId="25" borderId="31" xfId="0" applyNumberFormat="1" applyFont="1" applyFill="1" applyBorder="1" applyAlignment="1">
      <alignment horizontal="center" vertical="center" wrapText="1"/>
    </xf>
    <xf numFmtId="49" fontId="119" fillId="25" borderId="31" xfId="0" applyNumberFormat="1" applyFont="1" applyFill="1" applyBorder="1" applyAlignment="1">
      <alignment horizontal="center" vertical="center" wrapText="1"/>
    </xf>
    <xf numFmtId="49" fontId="119" fillId="25" borderId="16" xfId="0" applyNumberFormat="1" applyFont="1" applyFill="1" applyBorder="1" applyAlignment="1">
      <alignment horizontal="center" vertical="center" wrapText="1"/>
    </xf>
    <xf numFmtId="0" fontId="119" fillId="25" borderId="16" xfId="0" applyFont="1" applyFill="1" applyBorder="1" applyAlignment="1">
      <alignment horizontal="center" vertical="center"/>
    </xf>
    <xf numFmtId="193" fontId="125" fillId="38" borderId="16" xfId="0" applyNumberFormat="1" applyFont="1" applyFill="1" applyBorder="1" applyAlignment="1">
      <alignment horizontal="center" vertical="center"/>
    </xf>
    <xf numFmtId="193" fontId="125" fillId="38" borderId="29" xfId="0" applyNumberFormat="1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left" vertical="center" wrapText="1" indent="1"/>
    </xf>
    <xf numFmtId="0" fontId="4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left" vertical="center" wrapText="1" indent="1"/>
    </xf>
    <xf numFmtId="0" fontId="23" fillId="35" borderId="18" xfId="0" applyFont="1" applyFill="1" applyBorder="1" applyAlignment="1">
      <alignment horizontal="left" vertical="top" indent="1"/>
    </xf>
    <xf numFmtId="0" fontId="23" fillId="35" borderId="0" xfId="0" applyFont="1" applyFill="1" applyBorder="1" applyAlignment="1">
      <alignment horizontal="left" vertical="center" wrapText="1" indent="1"/>
    </xf>
    <xf numFmtId="0" fontId="12" fillId="35" borderId="0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horizontal="left" vertical="center" wrapText="1" indent="1"/>
    </xf>
    <xf numFmtId="0" fontId="119" fillId="25" borderId="32" xfId="0" applyFont="1" applyFill="1" applyBorder="1" applyAlignment="1">
      <alignment horizontal="center" vertical="center"/>
    </xf>
    <xf numFmtId="0" fontId="119" fillId="25" borderId="15" xfId="0" applyFont="1" applyFill="1" applyBorder="1" applyAlignment="1">
      <alignment horizontal="center" vertical="center"/>
    </xf>
    <xf numFmtId="49" fontId="106" fillId="25" borderId="13" xfId="0" applyNumberFormat="1" applyFont="1" applyFill="1" applyBorder="1" applyAlignment="1">
      <alignment horizontal="center" vertical="center" wrapText="1"/>
    </xf>
    <xf numFmtId="0" fontId="106" fillId="25" borderId="13" xfId="0" applyFont="1" applyFill="1" applyBorder="1" applyAlignment="1">
      <alignment horizontal="center" vertical="center"/>
    </xf>
    <xf numFmtId="0" fontId="106" fillId="25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35" borderId="25" xfId="0" applyFont="1" applyFill="1" applyBorder="1" applyAlignment="1">
      <alignment/>
    </xf>
    <xf numFmtId="0" fontId="126" fillId="25" borderId="33" xfId="0" applyFont="1" applyFill="1" applyBorder="1" applyAlignment="1">
      <alignment horizontal="center" vertical="center"/>
    </xf>
    <xf numFmtId="0" fontId="126" fillId="25" borderId="34" xfId="0" applyFont="1" applyFill="1" applyBorder="1" applyAlignment="1">
      <alignment horizontal="center" vertical="center"/>
    </xf>
    <xf numFmtId="0" fontId="126" fillId="25" borderId="35" xfId="0" applyFont="1" applyFill="1" applyBorder="1" applyAlignment="1">
      <alignment horizontal="center" vertical="center"/>
    </xf>
    <xf numFmtId="0" fontId="126" fillId="25" borderId="36" xfId="0" applyFont="1" applyFill="1" applyBorder="1" applyAlignment="1">
      <alignment horizontal="center" vertical="center"/>
    </xf>
    <xf numFmtId="0" fontId="126" fillId="25" borderId="37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5" fillId="34" borderId="16" xfId="0" applyFont="1" applyFill="1" applyBorder="1" applyAlignment="1">
      <alignment horizontal="center" vertical="center"/>
    </xf>
    <xf numFmtId="0" fontId="125" fillId="34" borderId="30" xfId="0" applyFont="1" applyFill="1" applyBorder="1" applyAlignment="1">
      <alignment horizontal="center" vertical="center"/>
    </xf>
    <xf numFmtId="0" fontId="125" fillId="33" borderId="13" xfId="0" applyFont="1" applyFill="1" applyBorder="1" applyAlignment="1">
      <alignment horizontal="center" vertical="center"/>
    </xf>
    <xf numFmtId="9" fontId="4" fillId="37" borderId="17" xfId="0" applyNumberFormat="1" applyFont="1" applyFill="1" applyBorder="1" applyAlignment="1">
      <alignment horizontal="center" vertical="center"/>
    </xf>
    <xf numFmtId="9" fontId="4" fillId="37" borderId="29" xfId="0" applyNumberFormat="1" applyFont="1" applyFill="1" applyBorder="1" applyAlignment="1">
      <alignment horizontal="center" vertical="center"/>
    </xf>
    <xf numFmtId="9" fontId="4" fillId="37" borderId="18" xfId="0" applyNumberFormat="1" applyFont="1" applyFill="1" applyBorder="1" applyAlignment="1">
      <alignment horizontal="center" vertical="center"/>
    </xf>
    <xf numFmtId="49" fontId="4" fillId="37" borderId="16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49" fontId="4" fillId="37" borderId="29" xfId="0" applyNumberFormat="1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5" fillId="34" borderId="29" xfId="0" applyFont="1" applyFill="1" applyBorder="1" applyAlignment="1">
      <alignment horizontal="center" vertical="center"/>
    </xf>
    <xf numFmtId="2" fontId="6" fillId="35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7" fillId="37" borderId="29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/>
    </xf>
    <xf numFmtId="0" fontId="7" fillId="37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9" fillId="0" borderId="20" xfId="0" applyFont="1" applyBorder="1" applyAlignment="1">
      <alignment/>
    </xf>
    <xf numFmtId="1" fontId="6" fillId="37" borderId="13" xfId="0" applyNumberFormat="1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/>
    </xf>
    <xf numFmtId="1" fontId="6" fillId="37" borderId="16" xfId="0" applyNumberFormat="1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center" vertical="center"/>
    </xf>
    <xf numFmtId="0" fontId="125" fillId="0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125" fillId="33" borderId="2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 vertical="center"/>
    </xf>
    <xf numFmtId="2" fontId="119" fillId="25" borderId="16" xfId="0" applyNumberFormat="1" applyFont="1" applyFill="1" applyBorder="1" applyAlignment="1">
      <alignment horizontal="center" vertical="center"/>
    </xf>
    <xf numFmtId="0" fontId="127" fillId="34" borderId="39" xfId="0" applyFont="1" applyFill="1" applyBorder="1" applyAlignment="1">
      <alignment horizontal="center" vertical="center" wrapText="1"/>
    </xf>
    <xf numFmtId="9" fontId="127" fillId="34" borderId="18" xfId="0" applyNumberFormat="1" applyFont="1" applyFill="1" applyBorder="1" applyAlignment="1">
      <alignment horizontal="center" vertical="center"/>
    </xf>
    <xf numFmtId="9" fontId="127" fillId="34" borderId="16" xfId="0" applyNumberFormat="1" applyFont="1" applyFill="1" applyBorder="1" applyAlignment="1">
      <alignment horizontal="center" vertical="center"/>
    </xf>
    <xf numFmtId="9" fontId="6" fillId="37" borderId="16" xfId="0" applyNumberFormat="1" applyFont="1" applyFill="1" applyBorder="1" applyAlignment="1">
      <alignment horizontal="center" vertical="center"/>
    </xf>
    <xf numFmtId="9" fontId="129" fillId="37" borderId="16" xfId="0" applyNumberFormat="1" applyFont="1" applyFill="1" applyBorder="1" applyAlignment="1">
      <alignment horizontal="center" vertical="center"/>
    </xf>
    <xf numFmtId="0" fontId="127" fillId="34" borderId="4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9" fontId="129" fillId="25" borderId="16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2" fontId="119" fillId="25" borderId="30" xfId="0" applyNumberFormat="1" applyFont="1" applyFill="1" applyBorder="1" applyAlignment="1">
      <alignment horizontal="center" vertical="center"/>
    </xf>
    <xf numFmtId="2" fontId="7" fillId="37" borderId="16" xfId="0" applyNumberFormat="1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center" vertical="center"/>
    </xf>
    <xf numFmtId="2" fontId="4" fillId="25" borderId="3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9" fontId="106" fillId="25" borderId="41" xfId="0" applyNumberFormat="1" applyFont="1" applyFill="1" applyBorder="1" applyAlignment="1">
      <alignment horizontal="center" vertical="center"/>
    </xf>
    <xf numFmtId="9" fontId="106" fillId="25" borderId="4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4" fillId="37" borderId="16" xfId="0" applyNumberFormat="1" applyFont="1" applyFill="1" applyBorder="1" applyAlignment="1">
      <alignment horizontal="center" vertical="center"/>
    </xf>
    <xf numFmtId="9" fontId="11" fillId="35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left" vertical="center" wrapText="1" indent="1"/>
    </xf>
    <xf numFmtId="0" fontId="0" fillId="37" borderId="25" xfId="0" applyFont="1" applyFill="1" applyBorder="1" applyAlignment="1">
      <alignment horizontal="left" vertical="center" wrapText="1" indent="1"/>
    </xf>
    <xf numFmtId="0" fontId="0" fillId="37" borderId="11" xfId="0" applyFont="1" applyFill="1" applyBorder="1" applyAlignment="1">
      <alignment horizontal="left" vertical="center" wrapText="1" inden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right" vertical="center"/>
    </xf>
    <xf numFmtId="9" fontId="108" fillId="35" borderId="43" xfId="0" applyNumberFormat="1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06" fillId="34" borderId="13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37" fillId="0" borderId="16" xfId="0" applyFont="1" applyBorder="1" applyAlignment="1" applyProtection="1">
      <alignment horizontal="right" vertical="center" wrapText="1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37" fillId="0" borderId="29" xfId="0" applyFont="1" applyBorder="1" applyAlignment="1" applyProtection="1">
      <alignment horizontal="right" vertical="center" wrapText="1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9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27" fillId="34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1" xfId="0" applyNumberFormat="1" applyFont="1" applyFill="1" applyBorder="1" applyAlignment="1" applyProtection="1">
      <alignment horizontal="center" vertical="center"/>
      <protection locked="0"/>
    </xf>
    <xf numFmtId="9" fontId="106" fillId="25" borderId="42" xfId="0" applyNumberFormat="1" applyFont="1" applyFill="1" applyBorder="1" applyAlignment="1" applyProtection="1">
      <alignment horizontal="center" vertical="center"/>
      <protection locked="0"/>
    </xf>
    <xf numFmtId="10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4" xfId="0" applyNumberFormat="1" applyFont="1" applyFill="1" applyBorder="1" applyAlignment="1" applyProtection="1">
      <alignment horizontal="center" vertical="center"/>
      <protection locked="0"/>
    </xf>
    <xf numFmtId="9" fontId="106" fillId="25" borderId="45" xfId="0" applyNumberFormat="1" applyFont="1" applyFill="1" applyBorder="1" applyAlignment="1" applyProtection="1">
      <alignment horizontal="center" vertical="center"/>
      <protection locked="0"/>
    </xf>
    <xf numFmtId="49" fontId="29" fillId="25" borderId="31" xfId="0" applyNumberFormat="1" applyFont="1" applyFill="1" applyBorder="1" applyAlignment="1">
      <alignment horizontal="center" vertical="center"/>
    </xf>
    <xf numFmtId="0" fontId="125" fillId="38" borderId="29" xfId="0" applyNumberFormat="1" applyFont="1" applyFill="1" applyBorder="1" applyAlignment="1">
      <alignment horizontal="center" vertical="center"/>
    </xf>
    <xf numFmtId="9" fontId="106" fillId="25" borderId="45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9" fontId="130" fillId="0" borderId="29" xfId="0" applyNumberFormat="1" applyFont="1" applyBorder="1" applyAlignment="1">
      <alignment horizontal="center" vertical="center"/>
    </xf>
    <xf numFmtId="0" fontId="130" fillId="0" borderId="29" xfId="0" applyFont="1" applyBorder="1" applyAlignment="1">
      <alignment horizontal="center" vertical="center"/>
    </xf>
    <xf numFmtId="0" fontId="130" fillId="0" borderId="16" xfId="0" applyFont="1" applyFill="1" applyBorder="1" applyAlignment="1">
      <alignment horizontal="center" vertical="center"/>
    </xf>
    <xf numFmtId="9" fontId="130" fillId="0" borderId="17" xfId="0" applyNumberFormat="1" applyFont="1" applyFill="1" applyBorder="1" applyAlignment="1">
      <alignment horizontal="center" vertical="center"/>
    </xf>
    <xf numFmtId="9" fontId="130" fillId="0" borderId="16" xfId="0" applyNumberFormat="1" applyFont="1" applyFill="1" applyBorder="1" applyAlignment="1">
      <alignment horizontal="center" vertical="center"/>
    </xf>
    <xf numFmtId="9" fontId="130" fillId="0" borderId="16" xfId="0" applyNumberFormat="1" applyFont="1" applyBorder="1" applyAlignment="1">
      <alignment horizontal="center" vertical="center"/>
    </xf>
    <xf numFmtId="0" fontId="123" fillId="25" borderId="14" xfId="0" applyFont="1" applyFill="1" applyBorder="1" applyAlignment="1">
      <alignment horizontal="center" vertical="center" wrapText="1"/>
    </xf>
    <xf numFmtId="0" fontId="123" fillId="25" borderId="13" xfId="0" applyFont="1" applyFill="1" applyBorder="1" applyAlignment="1">
      <alignment horizontal="center" vertical="center" wrapText="1"/>
    </xf>
    <xf numFmtId="0" fontId="123" fillId="25" borderId="15" xfId="0" applyFont="1" applyFill="1" applyBorder="1" applyAlignment="1">
      <alignment horizontal="center" vertical="center" wrapText="1"/>
    </xf>
    <xf numFmtId="9" fontId="131" fillId="33" borderId="20" xfId="0" applyNumberFormat="1" applyFont="1" applyFill="1" applyBorder="1" applyAlignment="1" applyProtection="1">
      <alignment horizontal="left" vertical="center" indent="1"/>
      <protection locked="0"/>
    </xf>
    <xf numFmtId="9" fontId="33" fillId="33" borderId="20" xfId="0" applyNumberFormat="1" applyFont="1" applyFill="1" applyBorder="1" applyAlignment="1" applyProtection="1">
      <alignment horizontal="left" vertical="center" indent="1"/>
      <protection locked="0"/>
    </xf>
    <xf numFmtId="0" fontId="33" fillId="33" borderId="20" xfId="0" applyFont="1" applyFill="1" applyBorder="1" applyAlignment="1" applyProtection="1">
      <alignment horizontal="left" vertical="center" indent="1"/>
      <protection locked="0"/>
    </xf>
    <xf numFmtId="195" fontId="131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Alignment="1" applyProtection="1">
      <alignment horizontal="left" vertical="center" indent="1"/>
      <protection locked="0"/>
    </xf>
    <xf numFmtId="0" fontId="116" fillId="34" borderId="14" xfId="0" applyFont="1" applyFill="1" applyBorder="1" applyAlignment="1">
      <alignment horizontal="center" vertical="center"/>
    </xf>
    <xf numFmtId="0" fontId="116" fillId="34" borderId="15" xfId="0" applyFont="1" applyFill="1" applyBorder="1" applyAlignment="1">
      <alignment horizontal="center" vertical="center"/>
    </xf>
    <xf numFmtId="0" fontId="133" fillId="33" borderId="18" xfId="0" applyFont="1" applyFill="1" applyBorder="1" applyAlignment="1" applyProtection="1">
      <alignment horizontal="left" vertical="center"/>
      <protection locked="0"/>
    </xf>
    <xf numFmtId="0" fontId="133" fillId="33" borderId="10" xfId="0" applyFont="1" applyFill="1" applyBorder="1" applyAlignment="1" applyProtection="1">
      <alignment horizontal="left" vertical="center"/>
      <protection locked="0"/>
    </xf>
    <xf numFmtId="0" fontId="119" fillId="25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7" fillId="37" borderId="16" xfId="0" applyFont="1" applyFill="1" applyBorder="1" applyAlignment="1">
      <alignment horizontal="left" vertical="center" wrapText="1" indent="1"/>
    </xf>
    <xf numFmtId="0" fontId="116" fillId="3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37" borderId="29" xfId="0" applyFont="1" applyFill="1" applyBorder="1" applyAlignment="1">
      <alignment horizontal="left" vertical="center" wrapText="1" indent="1"/>
    </xf>
    <xf numFmtId="0" fontId="133" fillId="33" borderId="25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24" fillId="35" borderId="14" xfId="0" applyFont="1" applyFill="1" applyBorder="1" applyAlignment="1">
      <alignment horizontal="center" vertical="center"/>
    </xf>
    <xf numFmtId="0" fontId="124" fillId="35" borderId="13" xfId="0" applyFont="1" applyFill="1" applyBorder="1" applyAlignment="1">
      <alignment horizontal="center" vertical="center"/>
    </xf>
    <xf numFmtId="0" fontId="124" fillId="35" borderId="1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/>
    </xf>
    <xf numFmtId="0" fontId="106" fillId="25" borderId="14" xfId="0" applyFont="1" applyFill="1" applyBorder="1" applyAlignment="1">
      <alignment horizontal="left" vertical="center" wrapText="1"/>
    </xf>
    <xf numFmtId="0" fontId="106" fillId="25" borderId="13" xfId="0" applyFont="1" applyFill="1" applyBorder="1" applyAlignment="1">
      <alignment horizontal="left" vertical="center" wrapText="1"/>
    </xf>
    <xf numFmtId="0" fontId="119" fillId="25" borderId="14" xfId="0" applyFont="1" applyFill="1" applyBorder="1" applyAlignment="1">
      <alignment horizontal="left" vertical="center" wrapText="1"/>
    </xf>
    <xf numFmtId="0" fontId="119" fillId="25" borderId="15" xfId="0" applyFont="1" applyFill="1" applyBorder="1" applyAlignment="1">
      <alignment horizontal="left" vertical="center" wrapText="1"/>
    </xf>
    <xf numFmtId="0" fontId="119" fillId="25" borderId="13" xfId="0" applyFont="1" applyFill="1" applyBorder="1" applyAlignment="1">
      <alignment horizontal="left" vertical="center" wrapText="1"/>
    </xf>
    <xf numFmtId="0" fontId="119" fillId="25" borderId="46" xfId="0" applyFont="1" applyFill="1" applyBorder="1" applyAlignment="1">
      <alignment horizontal="left" vertical="center" wrapText="1"/>
    </xf>
    <xf numFmtId="2" fontId="134" fillId="25" borderId="20" xfId="0" applyNumberFormat="1" applyFont="1" applyFill="1" applyBorder="1" applyAlignment="1">
      <alignment horizontal="center" vertical="center" wrapText="1"/>
    </xf>
    <xf numFmtId="0" fontId="109" fillId="25" borderId="20" xfId="0" applyFont="1" applyFill="1" applyBorder="1" applyAlignment="1">
      <alignment horizontal="center" vertical="center" wrapText="1"/>
    </xf>
    <xf numFmtId="0" fontId="109" fillId="25" borderId="12" xfId="0" applyFont="1" applyFill="1" applyBorder="1" applyAlignment="1">
      <alignment horizontal="center" vertical="center" wrapText="1"/>
    </xf>
    <xf numFmtId="2" fontId="106" fillId="25" borderId="0" xfId="0" applyNumberFormat="1" applyFont="1" applyFill="1" applyBorder="1" applyAlignment="1">
      <alignment horizontal="center" vertical="center" wrapText="1"/>
    </xf>
    <xf numFmtId="0" fontId="109" fillId="25" borderId="0" xfId="0" applyFont="1" applyFill="1" applyAlignment="1">
      <alignment horizontal="center" vertical="center" wrapText="1"/>
    </xf>
    <xf numFmtId="0" fontId="109" fillId="25" borderId="10" xfId="0" applyFont="1" applyFill="1" applyBorder="1" applyAlignment="1">
      <alignment horizontal="center" vertical="center" wrapText="1"/>
    </xf>
    <xf numFmtId="2" fontId="106" fillId="25" borderId="25" xfId="0" applyNumberFormat="1" applyFont="1" applyFill="1" applyBorder="1" applyAlignment="1">
      <alignment horizontal="center" vertical="center" wrapText="1"/>
    </xf>
    <xf numFmtId="0" fontId="109" fillId="25" borderId="25" xfId="0" applyFont="1" applyFill="1" applyBorder="1" applyAlignment="1">
      <alignment horizontal="center" vertical="center" wrapText="1"/>
    </xf>
    <xf numFmtId="0" fontId="109" fillId="25" borderId="11" xfId="0" applyFont="1" applyFill="1" applyBorder="1" applyAlignment="1">
      <alignment horizontal="center" vertical="center" wrapText="1"/>
    </xf>
    <xf numFmtId="0" fontId="106" fillId="34" borderId="13" xfId="0" applyFont="1" applyFill="1" applyBorder="1" applyAlignment="1">
      <alignment horizontal="center" vertical="center" wrapText="1"/>
    </xf>
    <xf numFmtId="2" fontId="4" fillId="37" borderId="29" xfId="0" applyNumberFormat="1" applyFont="1" applyFill="1" applyBorder="1" applyAlignment="1">
      <alignment horizontal="center" vertical="center" wrapText="1"/>
    </xf>
    <xf numFmtId="2" fontId="4" fillId="37" borderId="17" xfId="0" applyNumberFormat="1" applyFont="1" applyFill="1" applyBorder="1" applyAlignment="1">
      <alignment horizontal="center" vertical="center" wrapText="1"/>
    </xf>
    <xf numFmtId="2" fontId="4" fillId="37" borderId="30" xfId="0" applyNumberFormat="1" applyFont="1" applyFill="1" applyBorder="1" applyAlignment="1">
      <alignment horizontal="center" vertical="center" wrapText="1"/>
    </xf>
    <xf numFmtId="0" fontId="127" fillId="34" borderId="16" xfId="0" applyFont="1" applyFill="1" applyBorder="1" applyAlignment="1">
      <alignment horizontal="center" wrapText="1"/>
    </xf>
    <xf numFmtId="0" fontId="128" fillId="34" borderId="16" xfId="0" applyFont="1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center" vertical="center"/>
    </xf>
    <xf numFmtId="0" fontId="135" fillId="0" borderId="13" xfId="0" applyFont="1" applyBorder="1" applyAlignment="1">
      <alignment vertical="center"/>
    </xf>
    <xf numFmtId="0" fontId="135" fillId="0" borderId="15" xfId="0" applyFont="1" applyBorder="1" applyAlignment="1">
      <alignment vertical="center"/>
    </xf>
    <xf numFmtId="0" fontId="106" fillId="25" borderId="29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106" fillId="25" borderId="28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106" fillId="25" borderId="27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106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left" vertical="center" wrapText="1" indent="1"/>
    </xf>
    <xf numFmtId="0" fontId="127" fillId="34" borderId="13" xfId="0" applyFont="1" applyFill="1" applyBorder="1" applyAlignment="1">
      <alignment horizontal="left" vertical="center" wrapText="1" indent="1"/>
    </xf>
    <xf numFmtId="0" fontId="127" fillId="34" borderId="15" xfId="0" applyFont="1" applyFill="1" applyBorder="1" applyAlignment="1">
      <alignment horizontal="left" vertical="center" wrapText="1" indent="1"/>
    </xf>
    <xf numFmtId="0" fontId="136" fillId="34" borderId="17" xfId="0" applyFont="1" applyFill="1" applyBorder="1" applyAlignment="1">
      <alignment horizontal="center" vertical="center"/>
    </xf>
    <xf numFmtId="0" fontId="136" fillId="34" borderId="30" xfId="0" applyFont="1" applyFill="1" applyBorder="1" applyAlignment="1">
      <alignment horizontal="center" vertical="center"/>
    </xf>
    <xf numFmtId="0" fontId="109" fillId="35" borderId="47" xfId="0" applyFont="1" applyFill="1" applyBorder="1" applyAlignment="1">
      <alignment horizontal="center" vertical="center"/>
    </xf>
    <xf numFmtId="0" fontId="109" fillId="35" borderId="42" xfId="0" applyFont="1" applyFill="1" applyBorder="1" applyAlignment="1">
      <alignment horizontal="center" vertical="center"/>
    </xf>
    <xf numFmtId="0" fontId="109" fillId="35" borderId="48" xfId="0" applyFont="1" applyFill="1" applyBorder="1" applyAlignment="1">
      <alignment horizontal="center" vertical="center"/>
    </xf>
    <xf numFmtId="49" fontId="106" fillId="35" borderId="47" xfId="0" applyNumberFormat="1" applyFont="1" applyFill="1" applyBorder="1" applyAlignment="1">
      <alignment horizontal="left" vertical="center" wrapText="1" indent="1"/>
    </xf>
    <xf numFmtId="49" fontId="106" fillId="35" borderId="42" xfId="0" applyNumberFormat="1" applyFont="1" applyFill="1" applyBorder="1" applyAlignment="1">
      <alignment horizontal="left" vertical="center" wrapText="1" indent="1"/>
    </xf>
    <xf numFmtId="49" fontId="106" fillId="35" borderId="48" xfId="0" applyNumberFormat="1" applyFont="1" applyFill="1" applyBorder="1" applyAlignment="1">
      <alignment horizontal="left" vertical="center" wrapText="1" indent="1"/>
    </xf>
    <xf numFmtId="49" fontId="106" fillId="35" borderId="49" xfId="0" applyNumberFormat="1" applyFont="1" applyFill="1" applyBorder="1" applyAlignment="1">
      <alignment horizontal="left" vertical="center" wrapText="1" indent="1"/>
    </xf>
    <xf numFmtId="49" fontId="106" fillId="35" borderId="50" xfId="0" applyNumberFormat="1" applyFont="1" applyFill="1" applyBorder="1" applyAlignment="1">
      <alignment horizontal="left" vertical="center" wrapText="1" indent="1"/>
    </xf>
    <xf numFmtId="49" fontId="106" fillId="35" borderId="51" xfId="0" applyNumberFormat="1" applyFont="1" applyFill="1" applyBorder="1" applyAlignment="1">
      <alignment horizontal="left" vertical="center" wrapText="1" indent="1"/>
    </xf>
    <xf numFmtId="49" fontId="106" fillId="35" borderId="11" xfId="0" applyNumberFormat="1" applyFont="1" applyFill="1" applyBorder="1" applyAlignment="1">
      <alignment horizontal="left" vertical="center" wrapText="1" indent="1"/>
    </xf>
    <xf numFmtId="49" fontId="106" fillId="35" borderId="30" xfId="0" applyNumberFormat="1" applyFont="1" applyFill="1" applyBorder="1" applyAlignment="1">
      <alignment horizontal="left" vertical="center" wrapText="1" indent="1"/>
    </xf>
    <xf numFmtId="49" fontId="106" fillId="35" borderId="28" xfId="0" applyNumberFormat="1" applyFont="1" applyFill="1" applyBorder="1" applyAlignment="1">
      <alignment horizontal="left" vertical="center" wrapText="1" indent="1"/>
    </xf>
    <xf numFmtId="0" fontId="106" fillId="25" borderId="27" xfId="0" applyFont="1" applyFill="1" applyBorder="1" applyAlignment="1">
      <alignment horizontal="center" vertical="center"/>
    </xf>
    <xf numFmtId="0" fontId="106" fillId="25" borderId="20" xfId="0" applyFont="1" applyFill="1" applyBorder="1" applyAlignment="1">
      <alignment horizontal="center" vertical="center"/>
    </xf>
    <xf numFmtId="0" fontId="106" fillId="25" borderId="52" xfId="0" applyFont="1" applyFill="1" applyBorder="1" applyAlignment="1">
      <alignment horizontal="center" vertical="center"/>
    </xf>
    <xf numFmtId="0" fontId="106" fillId="25" borderId="28" xfId="0" applyFont="1" applyFill="1" applyBorder="1" applyAlignment="1">
      <alignment horizontal="center" vertical="center"/>
    </xf>
    <xf numFmtId="0" fontId="106" fillId="25" borderId="25" xfId="0" applyFont="1" applyFill="1" applyBorder="1" applyAlignment="1">
      <alignment horizontal="center" vertical="center"/>
    </xf>
    <xf numFmtId="0" fontId="106" fillId="25" borderId="53" xfId="0" applyFont="1" applyFill="1" applyBorder="1" applyAlignment="1">
      <alignment horizontal="center" vertical="center"/>
    </xf>
    <xf numFmtId="0" fontId="127" fillId="34" borderId="28" xfId="0" applyFont="1" applyFill="1" applyBorder="1" applyAlignment="1">
      <alignment horizontal="left" vertical="center" wrapText="1" indent="1"/>
    </xf>
    <xf numFmtId="0" fontId="127" fillId="34" borderId="25" xfId="0" applyFont="1" applyFill="1" applyBorder="1" applyAlignment="1">
      <alignment horizontal="left" vertical="center" wrapText="1" indent="1"/>
    </xf>
    <xf numFmtId="0" fontId="127" fillId="34" borderId="11" xfId="0" applyFont="1" applyFill="1" applyBorder="1" applyAlignment="1">
      <alignment horizontal="left" vertical="center" wrapText="1" indent="1"/>
    </xf>
    <xf numFmtId="1" fontId="106" fillId="25" borderId="29" xfId="0" applyNumberFormat="1" applyFont="1" applyFill="1" applyBorder="1" applyAlignment="1">
      <alignment horizontal="center" vertical="center" wrapText="1"/>
    </xf>
    <xf numFmtId="1" fontId="107" fillId="25" borderId="17" xfId="0" applyNumberFormat="1" applyFont="1" applyFill="1" applyBorder="1" applyAlignment="1">
      <alignment horizontal="center" vertical="center" wrapText="1"/>
    </xf>
    <xf numFmtId="1" fontId="107" fillId="25" borderId="30" xfId="0" applyNumberFormat="1" applyFont="1" applyFill="1" applyBorder="1" applyAlignment="1">
      <alignment horizontal="center" vertical="center" wrapText="1"/>
    </xf>
    <xf numFmtId="0" fontId="106" fillId="25" borderId="54" xfId="0" applyFont="1" applyFill="1" applyBorder="1" applyAlignment="1">
      <alignment horizontal="center" vertical="center" wrapText="1"/>
    </xf>
    <xf numFmtId="0" fontId="106" fillId="25" borderId="39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7" fillId="0" borderId="15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36" fillId="3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07" fillId="25" borderId="29" xfId="0" applyNumberFormat="1" applyFont="1" applyFill="1" applyBorder="1" applyAlignment="1">
      <alignment horizontal="center" vertical="center" wrapText="1"/>
    </xf>
    <xf numFmtId="9" fontId="107" fillId="25" borderId="17" xfId="0" applyNumberFormat="1" applyFont="1" applyFill="1" applyBorder="1" applyAlignment="1">
      <alignment horizontal="center" vertical="center" wrapText="1"/>
    </xf>
    <xf numFmtId="9" fontId="107" fillId="25" borderId="30" xfId="0" applyNumberFormat="1" applyFont="1" applyFill="1" applyBorder="1" applyAlignment="1">
      <alignment horizontal="center" vertical="center" wrapText="1"/>
    </xf>
    <xf numFmtId="0" fontId="127" fillId="34" borderId="18" xfId="0" applyFont="1" applyFill="1" applyBorder="1" applyAlignment="1">
      <alignment horizontal="left" vertical="center" wrapText="1"/>
    </xf>
    <xf numFmtId="0" fontId="127" fillId="34" borderId="0" xfId="0" applyFont="1" applyFill="1" applyBorder="1" applyAlignment="1">
      <alignment horizontal="left" vertical="center" wrapText="1"/>
    </xf>
    <xf numFmtId="0" fontId="127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11" fillId="34" borderId="13" xfId="0" applyFont="1" applyFill="1" applyBorder="1" applyAlignment="1">
      <alignment horizontal="center" vertical="center"/>
    </xf>
    <xf numFmtId="0" fontId="115" fillId="25" borderId="14" xfId="0" applyFont="1" applyFill="1" applyBorder="1" applyAlignment="1">
      <alignment horizontal="center" vertical="center" wrapText="1"/>
    </xf>
    <xf numFmtId="0" fontId="115" fillId="25" borderId="13" xfId="0" applyFont="1" applyFill="1" applyBorder="1" applyAlignment="1">
      <alignment horizontal="center" vertical="center" wrapText="1"/>
    </xf>
    <xf numFmtId="0" fontId="115" fillId="25" borderId="15" xfId="0" applyFont="1" applyFill="1" applyBorder="1" applyAlignment="1">
      <alignment horizontal="center" vertical="center" wrapText="1"/>
    </xf>
    <xf numFmtId="0" fontId="115" fillId="25" borderId="14" xfId="0" applyFont="1" applyFill="1" applyBorder="1" applyAlignment="1">
      <alignment horizontal="center" vertical="center"/>
    </xf>
    <xf numFmtId="0" fontId="115" fillId="25" borderId="13" xfId="0" applyFont="1" applyFill="1" applyBorder="1" applyAlignment="1">
      <alignment horizontal="center" vertical="center"/>
    </xf>
    <xf numFmtId="0" fontId="115" fillId="25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27" xfId="0" applyFont="1" applyFill="1" applyBorder="1" applyAlignment="1">
      <alignment horizontal="left" vertical="center" wrapText="1"/>
    </xf>
    <xf numFmtId="0" fontId="127" fillId="34" borderId="20" xfId="0" applyFont="1" applyFill="1" applyBorder="1" applyAlignment="1">
      <alignment horizontal="left" vertical="center" wrapText="1"/>
    </xf>
    <xf numFmtId="0" fontId="127" fillId="34" borderId="12" xfId="0" applyFont="1" applyFill="1" applyBorder="1" applyAlignment="1">
      <alignment horizontal="left" vertical="center" wrapText="1"/>
    </xf>
    <xf numFmtId="20" fontId="0" fillId="0" borderId="14" xfId="0" applyNumberFormat="1" applyFont="1" applyFill="1" applyBorder="1" applyAlignment="1" applyProtection="1">
      <alignment horizontal="left" vertical="center"/>
      <protection locked="0"/>
    </xf>
    <xf numFmtId="20" fontId="0" fillId="0" borderId="13" xfId="0" applyNumberFormat="1" applyFont="1" applyFill="1" applyBorder="1" applyAlignment="1" applyProtection="1">
      <alignment horizontal="left" vertical="center"/>
      <protection locked="0"/>
    </xf>
    <xf numFmtId="20" fontId="0" fillId="0" borderId="15" xfId="0" applyNumberFormat="1" applyFont="1" applyFill="1" applyBorder="1" applyAlignment="1" applyProtection="1">
      <alignment horizontal="left" vertical="center"/>
      <protection locked="0"/>
    </xf>
    <xf numFmtId="0" fontId="127" fillId="34" borderId="28" xfId="0" applyFont="1" applyFill="1" applyBorder="1" applyAlignment="1">
      <alignment horizontal="left" vertical="center" wrapText="1"/>
    </xf>
    <xf numFmtId="0" fontId="127" fillId="34" borderId="25" xfId="0" applyFont="1" applyFill="1" applyBorder="1" applyAlignment="1">
      <alignment horizontal="left" vertical="center" wrapText="1"/>
    </xf>
    <xf numFmtId="0" fontId="127" fillId="34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0" fontId="0" fillId="0" borderId="14" xfId="0" applyNumberFormat="1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horizontal="left" vertical="center"/>
    </xf>
    <xf numFmtId="20" fontId="0" fillId="0" borderId="15" xfId="0" applyNumberFormat="1" applyFont="1" applyFill="1" applyBorder="1" applyAlignment="1">
      <alignment horizontal="left" vertical="center"/>
    </xf>
    <xf numFmtId="0" fontId="127" fillId="34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7" borderId="0" xfId="0" applyFont="1" applyFill="1" applyBorder="1" applyAlignment="1">
      <alignment horizontal="left" vertical="center" indent="1"/>
    </xf>
    <xf numFmtId="0" fontId="0" fillId="37" borderId="0" xfId="0" applyFont="1" applyFill="1" applyBorder="1" applyAlignment="1">
      <alignment horizontal="left" vertical="center" indent="1"/>
    </xf>
    <xf numFmtId="0" fontId="0" fillId="37" borderId="10" xfId="0" applyFont="1" applyFill="1" applyBorder="1" applyAlignment="1">
      <alignment horizontal="left" vertical="center" indent="1"/>
    </xf>
    <xf numFmtId="0" fontId="0" fillId="33" borderId="0" xfId="0" applyFont="1" applyFill="1" applyBorder="1" applyAlignment="1" applyProtection="1">
      <alignment horizontal="left" vertical="center" indent="1"/>
      <protection locked="0"/>
    </xf>
    <xf numFmtId="0" fontId="0" fillId="33" borderId="10" xfId="0" applyFont="1" applyFill="1" applyBorder="1" applyAlignment="1" applyProtection="1">
      <alignment horizontal="left" vertical="center" indent="1"/>
      <protection locked="0"/>
    </xf>
    <xf numFmtId="0" fontId="108" fillId="25" borderId="27" xfId="0" applyFont="1" applyFill="1" applyBorder="1" applyAlignment="1">
      <alignment horizontal="center" vertical="center" wrapText="1"/>
    </xf>
    <xf numFmtId="0" fontId="108" fillId="25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Processus'!$S$9,'4) Résultats Processus'!$S$13,'4) Résultats Processus'!$S$20,'4) Résultats Processus'!$S$25,'4) Résultats Processus'!$S$35,'4) Résultats Processus'!$S$39)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Processus'!$R$9,'4) Résultats Processus'!$R$13,'4) Résultats Processus'!$R$20,'4) Résultats Processus'!$R$25,'4) Résultats Processus'!$R$35,'4) Résultats Processus'!$R$39)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Processus'!$T$9,'4) Résultats Processus'!$T$13,'4) Résultats Processus'!$T$20,'4) Résultats Processus'!$T$25,'4) Résultats Processus'!$T$35,'4) Résultats Processus'!$T$39)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4693"/>
        <c:crosses val="autoZero"/>
        <c:auto val="0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326928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734142"/>
        <c:axId val="8171823"/>
      </c:barChart>
      <c:catAx>
        <c:axId val="30734142"/>
        <c:scaling>
          <c:orientation val="minMax"/>
        </c:scaling>
        <c:axPos val="b"/>
        <c:delete val="1"/>
        <c:majorTickMark val="out"/>
        <c:minorTickMark val="none"/>
        <c:tickLblPos val="nextTo"/>
        <c:crossAx val="8171823"/>
        <c:crosses val="autoZero"/>
        <c:auto val="0"/>
        <c:lblOffset val="100"/>
        <c:tickLblSkip val="1"/>
        <c:noMultiLvlLbl val="0"/>
      </c:catAx>
      <c:valAx>
        <c:axId val="8171823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0734142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265"/>
          <c:w val="0.38975"/>
          <c:h val="0.578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37544"/>
        <c:axId val="57937897"/>
      </c:radarChart>
      <c:catAx>
        <c:axId val="6437544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37897"/>
        <c:crosses val="autoZero"/>
        <c:auto val="0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643754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9375"/>
          <c:w val="0.3735"/>
          <c:h val="0.461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679026"/>
        <c:axId val="62458051"/>
      </c:radarChart>
      <c:catAx>
        <c:axId val="51679026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 val="autoZero"/>
        <c:auto val="0"/>
        <c:lblOffset val="100"/>
        <c:tickLblSkip val="1"/>
        <c:noMultiLvlLbl val="0"/>
      </c:catAx>
      <c:valAx>
        <c:axId val="62458051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51679026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25"/>
          <c:y val="0.10825"/>
          <c:w val="0.4915"/>
          <c:h val="0.809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Processus'!$R$11:$T$11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Processus'!$R$10:$T$10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Processus'!$R$12:$T$12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70190"/>
        <c:axId val="9631711"/>
      </c:radarChart>
      <c:catAx>
        <c:axId val="1070190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31711"/>
        <c:crosses val="autoZero"/>
        <c:auto val="0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070190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5"/>
          <c:y val="0.0945"/>
          <c:w val="0.48575"/>
          <c:h val="0.816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Processus'!$S$14:$S$19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Processus'!$R$14:$R$19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Processus'!$T$14:$T$19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576536"/>
        <c:axId val="41971097"/>
      </c:radarChart>
      <c:catAx>
        <c:axId val="19576536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71097"/>
        <c:crosses val="autoZero"/>
        <c:auto val="0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9576536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75"/>
          <c:y val="0.1705"/>
          <c:w val="0.51075"/>
          <c:h val="0.724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Processus'!$S$21:$S$24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Processus'!$R$21:$R$24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Processus'!$T$21:$T$24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195554"/>
        <c:axId val="44215667"/>
      </c:radarChart>
      <c:catAx>
        <c:axId val="42195554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0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4219555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134"/>
          <c:w val="0.49275"/>
          <c:h val="0.7022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Processus'!$S$26:$S$34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Processus'!$R$26:$R$34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Processus'!$T$26:$T$34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2396684"/>
        <c:axId val="24699245"/>
      </c:radarChart>
      <c:catAx>
        <c:axId val="62396684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 val="autoZero"/>
        <c:auto val="0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6239668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25"/>
          <c:y val="0.113"/>
          <c:w val="0.4955"/>
          <c:h val="0.7917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Processus'!$S$36:$S$38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Processus'!$R$36:$R$38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Processus'!$T$36:$T$38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966614"/>
        <c:axId val="54481799"/>
      </c:radarChart>
      <c:catAx>
        <c:axId val="20966614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auto val="0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2096661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1"/>
        <c:majorTickMark val="out"/>
        <c:minorTickMark val="none"/>
        <c:tickLblPos val="nextTo"/>
        <c:crossAx val="50949569"/>
        <c:crosses val="autoZero"/>
        <c:auto val="0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20574144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09175"/>
          <c:w val="0.46225"/>
          <c:h val="0.801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892938"/>
        <c:axId val="33274395"/>
      </c:radarChart>
      <c:catAx>
        <c:axId val="55892938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 val="autoZero"/>
        <c:auto val="0"/>
        <c:lblOffset val="100"/>
        <c:tickLblSkip val="1"/>
        <c:noMultiLvlLbl val="0"/>
      </c:catAx>
      <c:valAx>
        <c:axId val="33274395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55892938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71445"/>
        <c:crosses val="autoZero"/>
        <c:auto val="0"/>
        <c:lblOffset val="100"/>
        <c:tickLblSkip val="1"/>
        <c:noMultiLvlLbl val="0"/>
      </c:catAx>
      <c:valAx>
        <c:axId val="10871445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1034100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1" /><Relationship Id="rId2" Type="http://schemas.openxmlformats.org/officeDocument/2006/relationships/hyperlink" Target="#'1) Accueil'!A1" /><Relationship Id="rId3" Type="http://schemas.openxmlformats.org/officeDocument/2006/relationships/hyperlink" Target="#'3) Grille Indicateurs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28" /><Relationship Id="rId2" Type="http://schemas.openxmlformats.org/officeDocument/2006/relationships/hyperlink" Target="#'2) Choix de l''approche'!A1" /><Relationship Id="rId3" Type="http://schemas.openxmlformats.org/officeDocument/2006/relationships/hyperlink" Target="#'4) R&#233;sultats Processus'!A1" /><Relationship Id="rId4" Type="http://schemas.openxmlformats.org/officeDocument/2006/relationships/hyperlink" Target="#'3) Grille Processus'!A1" /><Relationship Id="rId5" Type="http://schemas.openxmlformats.org/officeDocument/2006/relationships/hyperlink" Target="#'3) Grille Processus'!A1" /><Relationship Id="rId6" Type="http://schemas.openxmlformats.org/officeDocument/2006/relationships/hyperlink" Target="#'3) Grille Processus'!A44" /><Relationship Id="rId7" Type="http://schemas.openxmlformats.org/officeDocument/2006/relationships/hyperlink" Target="#'4) R&#233;sultats Processus'!A1" /><Relationship Id="rId8" Type="http://schemas.openxmlformats.org/officeDocument/2006/relationships/hyperlink" Target="#'3) Grille Processus'!A52" /><Relationship Id="rId9" Type="http://schemas.openxmlformats.org/officeDocument/2006/relationships/hyperlink" Target="#'3) Grille Processus'!A62" /><Relationship Id="rId10" Type="http://schemas.openxmlformats.org/officeDocument/2006/relationships/hyperlink" Target="#'3) Grille Processus'!A1" /><Relationship Id="rId11" Type="http://schemas.openxmlformats.org/officeDocument/2006/relationships/hyperlink" Target="#'3) Grille Processu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5) Graphiques Processus'!A1" /><Relationship Id="rId2" Type="http://schemas.openxmlformats.org/officeDocument/2006/relationships/hyperlink" Target="#'3) Grille Processus'!A1" /><Relationship Id="rId3" Type="http://schemas.openxmlformats.org/officeDocument/2006/relationships/hyperlink" Target="#'4) R&#233;sultats Processus'!A73" /><Relationship Id="rId4" Type="http://schemas.openxmlformats.org/officeDocument/2006/relationships/hyperlink" Target="#'4) R&#233;sultats 1'!A13" /><Relationship Id="rId5" Type="http://schemas.openxmlformats.org/officeDocument/2006/relationships/hyperlink" Target="#'4) R&#233;sultats Processus'!A1" /><Relationship Id="rId6" Type="http://schemas.openxmlformats.org/officeDocument/2006/relationships/hyperlink" Target="#'4) R&#233;sultats Processus'!A1" /><Relationship Id="rId7" Type="http://schemas.openxmlformats.org/officeDocument/2006/relationships/hyperlink" Target="#'4) R&#233;sultats Processus'!A1" /><Relationship Id="rId8" Type="http://schemas.openxmlformats.org/officeDocument/2006/relationships/hyperlink" Target="#'4) R&#233;sultats Processus'!A1" /><Relationship Id="rId9" Type="http://schemas.openxmlformats.org/officeDocument/2006/relationships/hyperlink" Target="#'4) R&#233;sultats Processus'!A1" /><Relationship Id="rId10" Type="http://schemas.openxmlformats.org/officeDocument/2006/relationships/hyperlink" Target="#'4) R&#233;sultats Processus'!A1" /><Relationship Id="rId11" Type="http://schemas.openxmlformats.org/officeDocument/2006/relationships/hyperlink" Target="#'5) Graphiques Processus'!A1" /><Relationship Id="rId12" Type="http://schemas.openxmlformats.org/officeDocument/2006/relationships/hyperlink" Target="#'4) R&#233;sultats Processus'!A35" /><Relationship Id="rId13" Type="http://schemas.openxmlformats.org/officeDocument/2006/relationships/hyperlink" Target="#'4) R&#233;sultats Processus'!A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hyperlink" Target="#'5) Graphiques Processus'!A91" /><Relationship Id="rId4" Type="http://schemas.openxmlformats.org/officeDocument/2006/relationships/hyperlink" Target="#'5) Graphiques Processus'!A54" /><Relationship Id="rId5" Type="http://schemas.openxmlformats.org/officeDocument/2006/relationships/hyperlink" Target="#'5) Graphiques Processus'!A1" /><Relationship Id="rId6" Type="http://schemas.openxmlformats.org/officeDocument/2006/relationships/chart" Target="/xl/charts/chart1.xml" /><Relationship Id="rId7" Type="http://schemas.openxmlformats.org/officeDocument/2006/relationships/hyperlink" Target="#'5) Graphiques Processus'!A55" /><Relationship Id="rId8" Type="http://schemas.openxmlformats.org/officeDocument/2006/relationships/hyperlink" Target="#'5) Graphiques Processus'!A55" /><Relationship Id="rId9" Type="http://schemas.openxmlformats.org/officeDocument/2006/relationships/hyperlink" Target="#'5) Graphiques Processus'!A57" /><Relationship Id="rId10" Type="http://schemas.openxmlformats.org/officeDocument/2006/relationships/hyperlink" Target="#'5) Graphiques Processus'!A57" /><Relationship Id="rId11" Type="http://schemas.openxmlformats.org/officeDocument/2006/relationships/hyperlink" Target="#'5) Graphiques Processus'!A63" /><Relationship Id="rId12" Type="http://schemas.openxmlformats.org/officeDocument/2006/relationships/image" Target="../media/image4.png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hyperlink" Target="#'5) Graphiques Processus'!A1" /><Relationship Id="rId19" Type="http://schemas.openxmlformats.org/officeDocument/2006/relationships/chart" Target="/xl/charts/chart7.xml" /><Relationship Id="rId20" Type="http://schemas.openxmlformats.org/officeDocument/2006/relationships/chart" Target="/xl/charts/chart8.xml" /><Relationship Id="rId21" Type="http://schemas.openxmlformats.org/officeDocument/2006/relationships/hyperlink" Target="#'5) Graphiques Processus'!A1" /><Relationship Id="rId22" Type="http://schemas.openxmlformats.org/officeDocument/2006/relationships/hyperlink" Target="#'5) Graphiques Processus'!A1" /><Relationship Id="rId23" Type="http://schemas.openxmlformats.org/officeDocument/2006/relationships/hyperlink" Target="#'9) Retour d''exp&#233;rience'!A1" /><Relationship Id="rId24" Type="http://schemas.openxmlformats.org/officeDocument/2006/relationships/hyperlink" Target="#'5) Graphiques Processus'!A20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4) R&#233;sultats Indicateurs'!A1" /><Relationship Id="rId3" Type="http://schemas.openxmlformats.org/officeDocument/2006/relationships/hyperlink" Target="#'3) Grille Indicateurs'!A1" /><Relationship Id="rId4" Type="http://schemas.openxmlformats.org/officeDocument/2006/relationships/hyperlink" Target="#'4) R&#233;sultats Indicateurs'!A1" /><Relationship Id="rId5" Type="http://schemas.openxmlformats.org/officeDocument/2006/relationships/hyperlink" Target="#'4) R&#233;sultats Indicateurs'!A1" /><Relationship Id="rId6" Type="http://schemas.openxmlformats.org/officeDocument/2006/relationships/hyperlink" Target="#'3) Grille Indicateurs'!A1" /><Relationship Id="rId7" Type="http://schemas.openxmlformats.org/officeDocument/2006/relationships/hyperlink" Target="#'3) Grille Indicateurs'!A1" /><Relationship Id="rId8" Type="http://schemas.openxmlformats.org/officeDocument/2006/relationships/hyperlink" Target="#'3) Grille Indicateurs'!A1" /><Relationship Id="rId9" Type="http://schemas.openxmlformats.org/officeDocument/2006/relationships/hyperlink" Target="#'3) Grille Indicateurs'!A1" /><Relationship Id="rId10" Type="http://schemas.openxmlformats.org/officeDocument/2006/relationships/hyperlink" Target="#'3) Grille Indicateurs'!A1" /><Relationship Id="rId11" Type="http://schemas.openxmlformats.org/officeDocument/2006/relationships/hyperlink" Target="#'4) R&#233;sultats Indicateur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3) Grille Indicateurs'!A1" /><Relationship Id="rId2" Type="http://schemas.openxmlformats.org/officeDocument/2006/relationships/hyperlink" Target="#'4) R&#233;sultats Indicateurs'!A7" /><Relationship Id="rId3" Type="http://schemas.openxmlformats.org/officeDocument/2006/relationships/hyperlink" Target="#'4) R&#233;sultats Indicateurs'!A7" /><Relationship Id="rId4" Type="http://schemas.openxmlformats.org/officeDocument/2006/relationships/hyperlink" Target="#'4) R&#233;sultats Indicateurs'!A7" /><Relationship Id="rId5" Type="http://schemas.openxmlformats.org/officeDocument/2006/relationships/hyperlink" Target="#'4) R&#233;sultats Indicateurs'!A7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chart" Target="/xl/charts/chart9.xml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hyperlink" Target="#'5) Graphiques Indicateur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1) Accueil'!A1" /><Relationship Id="rId2" Type="http://schemas.openxmlformats.org/officeDocument/2006/relationships/hyperlink" Target="#'1) Accuei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8</xdr:row>
      <xdr:rowOff>171450</xdr:rowOff>
    </xdr:from>
    <xdr:to>
      <xdr:col>6</xdr:col>
      <xdr:colOff>1724025</xdr:colOff>
      <xdr:row>13</xdr:row>
      <xdr:rowOff>76200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9525000" y="3057525"/>
          <a:ext cx="1504950" cy="1143000"/>
        </a:xfrm>
        <a:prstGeom prst="rightArrow">
          <a:avLst>
            <a:gd name="adj" fmla="val 11393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Choix de l'approche</a:t>
          </a:r>
        </a:p>
      </xdr:txBody>
    </xdr:sp>
    <xdr:clientData/>
  </xdr:twoCellAnchor>
  <xdr:twoCellAnchor>
    <xdr:from>
      <xdr:col>7</xdr:col>
      <xdr:colOff>190500</xdr:colOff>
      <xdr:row>27</xdr:row>
      <xdr:rowOff>66675</xdr:rowOff>
    </xdr:from>
    <xdr:to>
      <xdr:col>9</xdr:col>
      <xdr:colOff>704850</xdr:colOff>
      <xdr:row>30</xdr:row>
      <xdr:rowOff>9525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39575" y="8572500"/>
          <a:ext cx="1514475" cy="1114425"/>
        </a:xfrm>
        <a:prstGeom prst="rightArrow">
          <a:avLst>
            <a:gd name="adj" fmla="val 15055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d'expérience</a:t>
          </a:r>
        </a:p>
      </xdr:txBody>
    </xdr:sp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2209800</xdr:colOff>
      <xdr:row>5</xdr:row>
      <xdr:rowOff>190500</xdr:rowOff>
    </xdr:to>
    <xdr:pic>
      <xdr:nvPicPr>
        <xdr:cNvPr id="3" name="Image 1" descr="logo_UT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51447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190500</xdr:rowOff>
    </xdr:from>
    <xdr:to>
      <xdr:col>2</xdr:col>
      <xdr:colOff>152400</xdr:colOff>
      <xdr:row>5</xdr:row>
      <xdr:rowOff>152400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428625" y="1809750"/>
          <a:ext cx="2781300" cy="419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6</xdr:col>
      <xdr:colOff>590550</xdr:colOff>
      <xdr:row>7</xdr:row>
      <xdr:rowOff>161925</xdr:rowOff>
    </xdr:from>
    <xdr:to>
      <xdr:col>6</xdr:col>
      <xdr:colOff>2114550</xdr:colOff>
      <xdr:row>12</xdr:row>
      <xdr:rowOff>95250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9839325" y="2676525"/>
          <a:ext cx="1524000" cy="742950"/>
        </a:xfrm>
        <a:prstGeom prst="rightArrow">
          <a:avLst>
            <a:gd name="adj" fmla="val 25018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Accueil</a:t>
          </a:r>
        </a:p>
      </xdr:txBody>
    </xdr:sp>
    <xdr:clientData/>
  </xdr:twoCellAnchor>
  <xdr:twoCellAnchor>
    <xdr:from>
      <xdr:col>5</xdr:col>
      <xdr:colOff>857250</xdr:colOff>
      <xdr:row>3</xdr:row>
      <xdr:rowOff>200025</xdr:rowOff>
    </xdr:from>
    <xdr:to>
      <xdr:col>6</xdr:col>
      <xdr:colOff>2057400</xdr:colOff>
      <xdr:row>5</xdr:row>
      <xdr:rowOff>180975</xdr:rowOff>
    </xdr:to>
    <xdr:sp>
      <xdr:nvSpPr>
        <xdr:cNvPr id="3" name="Rectangle à coins arrondis 5">
          <a:hlinkClick r:id="rId3"/>
        </xdr:cNvPr>
        <xdr:cNvSpPr>
          <a:spLocks/>
        </xdr:cNvSpPr>
      </xdr:nvSpPr>
      <xdr:spPr>
        <a:xfrm>
          <a:off x="8591550" y="1819275"/>
          <a:ext cx="2714625" cy="43815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des </a:t>
          </a:r>
          <a:r>
            <a:rPr lang="en-US" cap="none" sz="1200" b="1" i="0" u="sng" baseline="0">
              <a:solidFill>
                <a:srgbClr val="000000"/>
              </a:solidFill>
            </a:rPr>
            <a:t>indicateurs</a:t>
          </a:r>
        </a:p>
      </xdr:txBody>
    </xdr:sp>
    <xdr:clientData/>
  </xdr:twoCellAnchor>
  <xdr:twoCellAnchor editAs="oneCell">
    <xdr:from>
      <xdr:col>1</xdr:col>
      <xdr:colOff>771525</xdr:colOff>
      <xdr:row>8</xdr:row>
      <xdr:rowOff>133350</xdr:rowOff>
    </xdr:from>
    <xdr:to>
      <xdr:col>6</xdr:col>
      <xdr:colOff>342900</xdr:colOff>
      <xdr:row>31</xdr:row>
      <xdr:rowOff>2295525</xdr:rowOff>
    </xdr:to>
    <xdr:pic>
      <xdr:nvPicPr>
        <xdr:cNvPr id="4" name="Picture 1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2809875"/>
          <a:ext cx="78867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4</xdr:row>
      <xdr:rowOff>9525</xdr:rowOff>
    </xdr:from>
    <xdr:to>
      <xdr:col>1</xdr:col>
      <xdr:colOff>4533900</xdr:colOff>
      <xdr:row>7</xdr:row>
      <xdr:rowOff>171450</xdr:rowOff>
    </xdr:to>
    <xdr:sp>
      <xdr:nvSpPr>
        <xdr:cNvPr id="1" name="Rectangle à coins arrondis 4">
          <a:hlinkClick r:id="rId1"/>
        </xdr:cNvPr>
        <xdr:cNvSpPr>
          <a:spLocks/>
        </xdr:cNvSpPr>
      </xdr:nvSpPr>
      <xdr:spPr>
        <a:xfrm>
          <a:off x="2352675" y="2066925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MANAGEMENT</a:t>
          </a:r>
        </a:p>
      </xdr:txBody>
    </xdr:sp>
    <xdr:clientData/>
  </xdr:twoCellAnchor>
  <xdr:twoCellAnchor>
    <xdr:from>
      <xdr:col>1</xdr:col>
      <xdr:colOff>5076825</xdr:colOff>
      <xdr:row>7</xdr:row>
      <xdr:rowOff>209550</xdr:rowOff>
    </xdr:from>
    <xdr:to>
      <xdr:col>3</xdr:col>
      <xdr:colOff>819150</xdr:colOff>
      <xdr:row>9</xdr:row>
      <xdr:rowOff>295275</xdr:rowOff>
    </xdr:to>
    <xdr:sp>
      <xdr:nvSpPr>
        <xdr:cNvPr id="2" name="Rectangle à coins arrondis 10">
          <a:hlinkClick r:id="rId2"/>
        </xdr:cNvPr>
        <xdr:cNvSpPr>
          <a:spLocks/>
        </xdr:cNvSpPr>
      </xdr:nvSpPr>
      <xdr:spPr>
        <a:xfrm>
          <a:off x="5562600" y="3524250"/>
          <a:ext cx="2057400" cy="92392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1190625</xdr:colOff>
      <xdr:row>62</xdr:row>
      <xdr:rowOff>104775</xdr:rowOff>
    </xdr:from>
    <xdr:to>
      <xdr:col>5</xdr:col>
      <xdr:colOff>2343150</xdr:colOff>
      <xdr:row>62</xdr:row>
      <xdr:rowOff>523875</xdr:rowOff>
    </xdr:to>
    <xdr:sp>
      <xdr:nvSpPr>
        <xdr:cNvPr id="3" name="Rectangle à coins arrondis 11">
          <a:hlinkClick r:id="rId3"/>
        </xdr:cNvPr>
        <xdr:cNvSpPr>
          <a:spLocks/>
        </xdr:cNvSpPr>
      </xdr:nvSpPr>
      <xdr:spPr>
        <a:xfrm rot="5400000">
          <a:off x="11858625" y="27260550"/>
          <a:ext cx="1152525" cy="41910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3952875</xdr:colOff>
      <xdr:row>28</xdr:row>
      <xdr:rowOff>171450</xdr:rowOff>
    </xdr:from>
    <xdr:to>
      <xdr:col>1</xdr:col>
      <xdr:colOff>5257800</xdr:colOff>
      <xdr:row>28</xdr:row>
      <xdr:rowOff>400050</xdr:rowOff>
    </xdr:to>
    <xdr:sp>
      <xdr:nvSpPr>
        <xdr:cNvPr id="4" name="Rectangle 17">
          <a:hlinkClick r:id="rId4"/>
        </xdr:cNvPr>
        <xdr:cNvSpPr>
          <a:spLocks/>
        </xdr:cNvSpPr>
      </xdr:nvSpPr>
      <xdr:spPr>
        <a:xfrm>
          <a:off x="4438650" y="12477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3933825</xdr:colOff>
      <xdr:row>62</xdr:row>
      <xdr:rowOff>180975</xdr:rowOff>
    </xdr:from>
    <xdr:to>
      <xdr:col>1</xdr:col>
      <xdr:colOff>5238750</xdr:colOff>
      <xdr:row>62</xdr:row>
      <xdr:rowOff>409575</xdr:rowOff>
    </xdr:to>
    <xdr:sp>
      <xdr:nvSpPr>
        <xdr:cNvPr id="5" name="Rectangle 18">
          <a:hlinkClick r:id="rId5"/>
        </xdr:cNvPr>
        <xdr:cNvSpPr>
          <a:spLocks/>
        </xdr:cNvSpPr>
      </xdr:nvSpPr>
      <xdr:spPr>
        <a:xfrm>
          <a:off x="4419600" y="27336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1266825</xdr:colOff>
      <xdr:row>4</xdr:row>
      <xdr:rowOff>9525</xdr:rowOff>
    </xdr:from>
    <xdr:to>
      <xdr:col>5</xdr:col>
      <xdr:colOff>66675</xdr:colOff>
      <xdr:row>7</xdr:row>
      <xdr:rowOff>161925</xdr:rowOff>
    </xdr:to>
    <xdr:sp>
      <xdr:nvSpPr>
        <xdr:cNvPr id="6" name="Rectangle à coins arrondis 14">
          <a:hlinkClick r:id="rId6"/>
        </xdr:cNvPr>
        <xdr:cNvSpPr>
          <a:spLocks/>
        </xdr:cNvSpPr>
      </xdr:nvSpPr>
      <xdr:spPr>
        <a:xfrm>
          <a:off x="8067675" y="2066925"/>
          <a:ext cx="2667000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QUALITE</a:t>
          </a:r>
        </a:p>
      </xdr:txBody>
    </xdr:sp>
    <xdr:clientData/>
  </xdr:twoCellAnchor>
  <xdr:twoCellAnchor>
    <xdr:from>
      <xdr:col>2</xdr:col>
      <xdr:colOff>152400</xdr:colOff>
      <xdr:row>11</xdr:row>
      <xdr:rowOff>57150</xdr:rowOff>
    </xdr:from>
    <xdr:to>
      <xdr:col>3</xdr:col>
      <xdr:colOff>361950</xdr:colOff>
      <xdr:row>12</xdr:row>
      <xdr:rowOff>38100</xdr:rowOff>
    </xdr:to>
    <xdr:sp>
      <xdr:nvSpPr>
        <xdr:cNvPr id="7" name="Rectangle à coins arrondis 15">
          <a:hlinkClick r:id="rId7"/>
        </xdr:cNvPr>
        <xdr:cNvSpPr>
          <a:spLocks/>
        </xdr:cNvSpPr>
      </xdr:nvSpPr>
      <xdr:spPr>
        <a:xfrm rot="5400000">
          <a:off x="6010275" y="5048250"/>
          <a:ext cx="11525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1847850</xdr:colOff>
      <xdr:row>9</xdr:row>
      <xdr:rowOff>219075</xdr:rowOff>
    </xdr:from>
    <xdr:to>
      <xdr:col>1</xdr:col>
      <xdr:colOff>4524375</xdr:colOff>
      <xdr:row>12</xdr:row>
      <xdr:rowOff>371475</xdr:rowOff>
    </xdr:to>
    <xdr:sp>
      <xdr:nvSpPr>
        <xdr:cNvPr id="8" name="Rectangle à coins arrondis 8">
          <a:hlinkClick r:id="rId8"/>
        </xdr:cNvPr>
        <xdr:cNvSpPr>
          <a:spLocks/>
        </xdr:cNvSpPr>
      </xdr:nvSpPr>
      <xdr:spPr>
        <a:xfrm>
          <a:off x="2333625" y="4371975"/>
          <a:ext cx="2676525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RH</a:t>
          </a:r>
        </a:p>
      </xdr:txBody>
    </xdr:sp>
    <xdr:clientData/>
  </xdr:twoCellAnchor>
  <xdr:twoCellAnchor>
    <xdr:from>
      <xdr:col>3</xdr:col>
      <xdr:colOff>1276350</xdr:colOff>
      <xdr:row>9</xdr:row>
      <xdr:rowOff>209550</xdr:rowOff>
    </xdr:from>
    <xdr:to>
      <xdr:col>5</xdr:col>
      <xdr:colOff>76200</xdr:colOff>
      <xdr:row>12</xdr:row>
      <xdr:rowOff>371475</xdr:rowOff>
    </xdr:to>
    <xdr:sp>
      <xdr:nvSpPr>
        <xdr:cNvPr id="9" name="Rectangle à coins arrondis 9">
          <a:hlinkClick r:id="rId9"/>
        </xdr:cNvPr>
        <xdr:cNvSpPr>
          <a:spLocks/>
        </xdr:cNvSpPr>
      </xdr:nvSpPr>
      <xdr:spPr>
        <a:xfrm>
          <a:off x="8077200" y="4362450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SI</a:t>
          </a:r>
        </a:p>
      </xdr:txBody>
    </xdr:sp>
    <xdr:clientData/>
  </xdr:twoCellAnchor>
  <xdr:twoCellAnchor>
    <xdr:from>
      <xdr:col>1</xdr:col>
      <xdr:colOff>3952875</xdr:colOff>
      <xdr:row>44</xdr:row>
      <xdr:rowOff>180975</xdr:rowOff>
    </xdr:from>
    <xdr:to>
      <xdr:col>1</xdr:col>
      <xdr:colOff>5257800</xdr:colOff>
      <xdr:row>44</xdr:row>
      <xdr:rowOff>409575</xdr:rowOff>
    </xdr:to>
    <xdr:sp>
      <xdr:nvSpPr>
        <xdr:cNvPr id="10" name="Rectangle 13">
          <a:hlinkClick r:id="rId10"/>
        </xdr:cNvPr>
        <xdr:cNvSpPr>
          <a:spLocks/>
        </xdr:cNvSpPr>
      </xdr:nvSpPr>
      <xdr:spPr>
        <a:xfrm>
          <a:off x="4438650" y="1939290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52</xdr:row>
      <xdr:rowOff>180975</xdr:rowOff>
    </xdr:from>
    <xdr:to>
      <xdr:col>1</xdr:col>
      <xdr:colOff>5257800</xdr:colOff>
      <xdr:row>52</xdr:row>
      <xdr:rowOff>419100</xdr:rowOff>
    </xdr:to>
    <xdr:sp>
      <xdr:nvSpPr>
        <xdr:cNvPr id="11" name="Rectangle 16">
          <a:hlinkClick r:id="rId11"/>
        </xdr:cNvPr>
        <xdr:cNvSpPr>
          <a:spLocks/>
        </xdr:cNvSpPr>
      </xdr:nvSpPr>
      <xdr:spPr>
        <a:xfrm>
          <a:off x="4438650" y="22945725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257175</xdr:colOff>
      <xdr:row>19</xdr:row>
      <xdr:rowOff>0</xdr:rowOff>
    </xdr:to>
    <xdr:grpSp>
      <xdr:nvGrpSpPr>
        <xdr:cNvPr id="6" name="Groupe 64"/>
        <xdr:cNvGrpSpPr>
          <a:grpSpLocks/>
        </xdr:cNvGrpSpPr>
      </xdr:nvGrpSpPr>
      <xdr:grpSpPr>
        <a:xfrm>
          <a:off x="14582775" y="5114925"/>
          <a:ext cx="200025" cy="1466850"/>
          <a:chOff x="9115425" y="4505326"/>
          <a:chExt cx="200025" cy="2190750"/>
        </a:xfrm>
        <a:solidFill>
          <a:srgbClr val="FFFFFF"/>
        </a:solidFill>
      </xdr:grpSpPr>
      <xdr:sp>
        <xdr:nvSpPr>
          <xdr:cNvPr id="7" name="Flèche vers la droite 1"/>
          <xdr:cNvSpPr>
            <a:spLocks/>
          </xdr:cNvSpPr>
        </xdr:nvSpPr>
        <xdr:spPr>
          <a:xfrm flipV="1">
            <a:off x="9115425" y="4505326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lèche vers la droite 1"/>
          <xdr:cNvSpPr>
            <a:spLocks/>
          </xdr:cNvSpPr>
        </xdr:nvSpPr>
        <xdr:spPr>
          <a:xfrm flipV="1">
            <a:off x="9115425" y="500317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lèche vers la droite 1"/>
          <xdr:cNvSpPr>
            <a:spLocks/>
          </xdr:cNvSpPr>
        </xdr:nvSpPr>
        <xdr:spPr>
          <a:xfrm flipV="1">
            <a:off x="9115425" y="5501022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lèche vers la droite 1"/>
          <xdr:cNvSpPr>
            <a:spLocks/>
          </xdr:cNvSpPr>
        </xdr:nvSpPr>
        <xdr:spPr>
          <a:xfrm flipV="1">
            <a:off x="9115425" y="598463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6482478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474740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259492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572886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6240948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39</xdr:row>
      <xdr:rowOff>76200</xdr:rowOff>
    </xdr:from>
    <xdr:to>
      <xdr:col>6</xdr:col>
      <xdr:colOff>1228725</xdr:colOff>
      <xdr:row>39</xdr:row>
      <xdr:rowOff>457200</xdr:rowOff>
    </xdr:to>
    <xdr:sp>
      <xdr:nvSpPr>
        <xdr:cNvPr id="16" name="Flèche vers la droite 1"/>
        <xdr:cNvSpPr>
          <a:spLocks/>
        </xdr:cNvSpPr>
      </xdr:nvSpPr>
      <xdr:spPr>
        <a:xfrm rot="16200000" flipV="1">
          <a:off x="13420725" y="13554075"/>
          <a:ext cx="304800" cy="381000"/>
        </a:xfrm>
        <a:prstGeom prst="rightArrow">
          <a:avLst>
            <a:gd name="adj" fmla="val 7162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3571875</xdr:colOff>
      <xdr:row>39</xdr:row>
      <xdr:rowOff>571500</xdr:rowOff>
    </xdr:from>
    <xdr:to>
      <xdr:col>15</xdr:col>
      <xdr:colOff>1066800</xdr:colOff>
      <xdr:row>39</xdr:row>
      <xdr:rowOff>1343025</xdr:rowOff>
    </xdr:to>
    <xdr:sp>
      <xdr:nvSpPr>
        <xdr:cNvPr id="17" name="ZoneTexte 3"/>
        <xdr:cNvSpPr txBox="1">
          <a:spLocks noChangeArrowheads="1"/>
        </xdr:cNvSpPr>
      </xdr:nvSpPr>
      <xdr:spPr>
        <a:xfrm>
          <a:off x="12468225" y="14049375"/>
          <a:ext cx="11058525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POUR INSERER SES VALEURS : Copier les résultats ci-dessus, puis "Collage spécial / Valeurs" dans la la colonne correspondante à son nom</a:t>
          </a:r>
        </a:p>
      </xdr:txBody>
    </xdr:sp>
    <xdr:clientData/>
  </xdr:twoCellAnchor>
  <xdr:twoCellAnchor>
    <xdr:from>
      <xdr:col>6</xdr:col>
      <xdr:colOff>923925</xdr:colOff>
      <xdr:row>51</xdr:row>
      <xdr:rowOff>76200</xdr:rowOff>
    </xdr:from>
    <xdr:to>
      <xdr:col>6</xdr:col>
      <xdr:colOff>1276350</xdr:colOff>
      <xdr:row>53</xdr:row>
      <xdr:rowOff>19050</xdr:rowOff>
    </xdr:to>
    <xdr:sp>
      <xdr:nvSpPr>
        <xdr:cNvPr id="18" name="Flèche vers la droite 1"/>
        <xdr:cNvSpPr>
          <a:spLocks/>
        </xdr:cNvSpPr>
      </xdr:nvSpPr>
      <xdr:spPr>
        <a:xfrm rot="16200000" flipV="1">
          <a:off x="13420725" y="19078575"/>
          <a:ext cx="35242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37</xdr:row>
      <xdr:rowOff>114300</xdr:rowOff>
    </xdr:from>
    <xdr:to>
      <xdr:col>5</xdr:col>
      <xdr:colOff>2638425</xdr:colOff>
      <xdr:row>39</xdr:row>
      <xdr:rowOff>19050</xdr:rowOff>
    </xdr:to>
    <xdr:sp>
      <xdr:nvSpPr>
        <xdr:cNvPr id="19" name="Flèche droite 89">
          <a:hlinkClick r:id="rId1"/>
        </xdr:cNvPr>
        <xdr:cNvSpPr>
          <a:spLocks/>
        </xdr:cNvSpPr>
      </xdr:nvSpPr>
      <xdr:spPr>
        <a:xfrm>
          <a:off x="9858375" y="12611100"/>
          <a:ext cx="1676400" cy="885825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20" name="Flèche droite 37">
          <a:hlinkClick r:id="rId2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9166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0</xdr:col>
      <xdr:colOff>1781175</xdr:colOff>
      <xdr:row>3</xdr:row>
      <xdr:rowOff>19050</xdr:rowOff>
    </xdr:from>
    <xdr:to>
      <xdr:col>1</xdr:col>
      <xdr:colOff>1676400</xdr:colOff>
      <xdr:row>4</xdr:row>
      <xdr:rowOff>200025</xdr:rowOff>
    </xdr:to>
    <xdr:sp>
      <xdr:nvSpPr>
        <xdr:cNvPr id="21" name="Rectangle 38">
          <a:hlinkClick r:id="rId3"/>
        </xdr:cNvPr>
        <xdr:cNvSpPr>
          <a:spLocks/>
        </xdr:cNvSpPr>
      </xdr:nvSpPr>
      <xdr:spPr>
        <a:xfrm>
          <a:off x="1781175" y="1190625"/>
          <a:ext cx="1704975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904875</xdr:colOff>
      <xdr:row>3</xdr:row>
      <xdr:rowOff>19050</xdr:rowOff>
    </xdr:from>
    <xdr:to>
      <xdr:col>3</xdr:col>
      <xdr:colOff>638175</xdr:colOff>
      <xdr:row>4</xdr:row>
      <xdr:rowOff>200025</xdr:rowOff>
    </xdr:to>
    <xdr:sp>
      <xdr:nvSpPr>
        <xdr:cNvPr id="22" name="Rectangle 41">
          <a:hlinkClick r:id="rId4"/>
        </xdr:cNvPr>
        <xdr:cNvSpPr>
          <a:spLocks/>
        </xdr:cNvSpPr>
      </xdr:nvSpPr>
      <xdr:spPr>
        <a:xfrm>
          <a:off x="5505450" y="11906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12</xdr:row>
      <xdr:rowOff>247650</xdr:rowOff>
    </xdr:from>
    <xdr:to>
      <xdr:col>3</xdr:col>
      <xdr:colOff>1038225</xdr:colOff>
      <xdr:row>12</xdr:row>
      <xdr:rowOff>476250</xdr:rowOff>
    </xdr:to>
    <xdr:sp>
      <xdr:nvSpPr>
        <xdr:cNvPr id="23" name="Rectangle 42">
          <a:hlinkClick r:id="rId5"/>
        </xdr:cNvPr>
        <xdr:cNvSpPr>
          <a:spLocks/>
        </xdr:cNvSpPr>
      </xdr:nvSpPr>
      <xdr:spPr>
        <a:xfrm>
          <a:off x="6305550" y="461010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1743075</xdr:colOff>
      <xdr:row>51</xdr:row>
      <xdr:rowOff>161925</xdr:rowOff>
    </xdr:from>
    <xdr:to>
      <xdr:col>3</xdr:col>
      <xdr:colOff>1085850</xdr:colOff>
      <xdr:row>53</xdr:row>
      <xdr:rowOff>123825</xdr:rowOff>
    </xdr:to>
    <xdr:sp>
      <xdr:nvSpPr>
        <xdr:cNvPr id="24" name="Rectangle 43">
          <a:hlinkClick r:id="rId6"/>
        </xdr:cNvPr>
        <xdr:cNvSpPr>
          <a:spLocks/>
        </xdr:cNvSpPr>
      </xdr:nvSpPr>
      <xdr:spPr>
        <a:xfrm>
          <a:off x="6343650" y="19164300"/>
          <a:ext cx="130492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19</xdr:row>
      <xdr:rowOff>257175</xdr:rowOff>
    </xdr:from>
    <xdr:to>
      <xdr:col>7</xdr:col>
      <xdr:colOff>285750</xdr:colOff>
      <xdr:row>19</xdr:row>
      <xdr:rowOff>523875</xdr:rowOff>
    </xdr:to>
    <xdr:sp>
      <xdr:nvSpPr>
        <xdr:cNvPr id="25" name="Flèche vers la droite 1"/>
        <xdr:cNvSpPr>
          <a:spLocks/>
        </xdr:cNvSpPr>
      </xdr:nvSpPr>
      <xdr:spPr>
        <a:xfrm>
          <a:off x="14582775" y="68389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19</xdr:row>
      <xdr:rowOff>257175</xdr:rowOff>
    </xdr:from>
    <xdr:to>
      <xdr:col>3</xdr:col>
      <xdr:colOff>1038225</xdr:colOff>
      <xdr:row>19</xdr:row>
      <xdr:rowOff>476250</xdr:rowOff>
    </xdr:to>
    <xdr:sp>
      <xdr:nvSpPr>
        <xdr:cNvPr id="26" name="Rectangle 45">
          <a:hlinkClick r:id="rId7"/>
        </xdr:cNvPr>
        <xdr:cNvSpPr>
          <a:spLocks/>
        </xdr:cNvSpPr>
      </xdr:nvSpPr>
      <xdr:spPr>
        <a:xfrm>
          <a:off x="6305550" y="6838950"/>
          <a:ext cx="1295400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285750</xdr:colOff>
      <xdr:row>24</xdr:row>
      <xdr:rowOff>523875</xdr:rowOff>
    </xdr:to>
    <xdr:sp>
      <xdr:nvSpPr>
        <xdr:cNvPr id="27" name="Flèche vers la droite 1"/>
        <xdr:cNvSpPr>
          <a:spLocks/>
        </xdr:cNvSpPr>
      </xdr:nvSpPr>
      <xdr:spPr>
        <a:xfrm>
          <a:off x="14582775" y="85629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24</xdr:row>
      <xdr:rowOff>247650</xdr:rowOff>
    </xdr:from>
    <xdr:to>
      <xdr:col>3</xdr:col>
      <xdr:colOff>1038225</xdr:colOff>
      <xdr:row>24</xdr:row>
      <xdr:rowOff>476250</xdr:rowOff>
    </xdr:to>
    <xdr:sp>
      <xdr:nvSpPr>
        <xdr:cNvPr id="28" name="Rectangle 64">
          <a:hlinkClick r:id="rId8"/>
        </xdr:cNvPr>
        <xdr:cNvSpPr>
          <a:spLocks/>
        </xdr:cNvSpPr>
      </xdr:nvSpPr>
      <xdr:spPr>
        <a:xfrm>
          <a:off x="6305550" y="85534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34</xdr:row>
      <xdr:rowOff>257175</xdr:rowOff>
    </xdr:from>
    <xdr:to>
      <xdr:col>7</xdr:col>
      <xdr:colOff>285750</xdr:colOff>
      <xdr:row>34</xdr:row>
      <xdr:rowOff>523875</xdr:rowOff>
    </xdr:to>
    <xdr:sp>
      <xdr:nvSpPr>
        <xdr:cNvPr id="29" name="Flèche vers la droite 1"/>
        <xdr:cNvSpPr>
          <a:spLocks/>
        </xdr:cNvSpPr>
      </xdr:nvSpPr>
      <xdr:spPr>
        <a:xfrm>
          <a:off x="14582775" y="115252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19050</xdr:rowOff>
    </xdr:from>
    <xdr:to>
      <xdr:col>7</xdr:col>
      <xdr:colOff>257175</xdr:colOff>
      <xdr:row>35</xdr:row>
      <xdr:rowOff>228600</xdr:rowOff>
    </xdr:to>
    <xdr:sp>
      <xdr:nvSpPr>
        <xdr:cNvPr id="30" name="Flèche vers la droite 1"/>
        <xdr:cNvSpPr>
          <a:spLocks/>
        </xdr:cNvSpPr>
      </xdr:nvSpPr>
      <xdr:spPr>
        <a:xfrm flipV="1">
          <a:off x="14582775" y="120205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37</xdr:row>
      <xdr:rowOff>28575</xdr:rowOff>
    </xdr:from>
    <xdr:to>
      <xdr:col>7</xdr:col>
      <xdr:colOff>257175</xdr:colOff>
      <xdr:row>37</xdr:row>
      <xdr:rowOff>238125</xdr:rowOff>
    </xdr:to>
    <xdr:sp>
      <xdr:nvSpPr>
        <xdr:cNvPr id="31" name="Flèche vers la droite 1"/>
        <xdr:cNvSpPr>
          <a:spLocks/>
        </xdr:cNvSpPr>
      </xdr:nvSpPr>
      <xdr:spPr>
        <a:xfrm flipV="1">
          <a:off x="14582775" y="12525375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36</xdr:row>
      <xdr:rowOff>9525</xdr:rowOff>
    </xdr:from>
    <xdr:to>
      <xdr:col>7</xdr:col>
      <xdr:colOff>247650</xdr:colOff>
      <xdr:row>36</xdr:row>
      <xdr:rowOff>219075</xdr:rowOff>
    </xdr:to>
    <xdr:sp>
      <xdr:nvSpPr>
        <xdr:cNvPr id="32" name="Flèche vers la droite 1"/>
        <xdr:cNvSpPr>
          <a:spLocks/>
        </xdr:cNvSpPr>
      </xdr:nvSpPr>
      <xdr:spPr>
        <a:xfrm flipV="1">
          <a:off x="14582775" y="12258675"/>
          <a:ext cx="190500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247650</xdr:rowOff>
    </xdr:from>
    <xdr:to>
      <xdr:col>7</xdr:col>
      <xdr:colOff>285750</xdr:colOff>
      <xdr:row>38</xdr:row>
      <xdr:rowOff>514350</xdr:rowOff>
    </xdr:to>
    <xdr:sp>
      <xdr:nvSpPr>
        <xdr:cNvPr id="33" name="Flèche vers la droite 1"/>
        <xdr:cNvSpPr>
          <a:spLocks/>
        </xdr:cNvSpPr>
      </xdr:nvSpPr>
      <xdr:spPr>
        <a:xfrm>
          <a:off x="14582775" y="1299210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104775</xdr:rowOff>
    </xdr:from>
    <xdr:to>
      <xdr:col>15</xdr:col>
      <xdr:colOff>1066800</xdr:colOff>
      <xdr:row>58</xdr:row>
      <xdr:rowOff>38100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506325" y="19431000"/>
          <a:ext cx="11020425" cy="742950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2</xdr:col>
      <xdr:colOff>1724025</xdr:colOff>
      <xdr:row>34</xdr:row>
      <xdr:rowOff>257175</xdr:rowOff>
    </xdr:from>
    <xdr:to>
      <xdr:col>3</xdr:col>
      <xdr:colOff>1066800</xdr:colOff>
      <xdr:row>34</xdr:row>
      <xdr:rowOff>476250</xdr:rowOff>
    </xdr:to>
    <xdr:sp>
      <xdr:nvSpPr>
        <xdr:cNvPr id="35" name="Rectangle 48">
          <a:hlinkClick r:id="rId9"/>
        </xdr:cNvPr>
        <xdr:cNvSpPr>
          <a:spLocks/>
        </xdr:cNvSpPr>
      </xdr:nvSpPr>
      <xdr:spPr>
        <a:xfrm>
          <a:off x="6324600" y="11525250"/>
          <a:ext cx="130492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1714500</xdr:colOff>
      <xdr:row>38</xdr:row>
      <xdr:rowOff>228600</xdr:rowOff>
    </xdr:from>
    <xdr:to>
      <xdr:col>3</xdr:col>
      <xdr:colOff>1057275</xdr:colOff>
      <xdr:row>38</xdr:row>
      <xdr:rowOff>466725</xdr:rowOff>
    </xdr:to>
    <xdr:sp>
      <xdr:nvSpPr>
        <xdr:cNvPr id="36" name="Rectangle 49">
          <a:hlinkClick r:id="rId10"/>
        </xdr:cNvPr>
        <xdr:cNvSpPr>
          <a:spLocks/>
        </xdr:cNvSpPr>
      </xdr:nvSpPr>
      <xdr:spPr>
        <a:xfrm>
          <a:off x="6315075" y="12973050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1009650</xdr:colOff>
      <xdr:row>48</xdr:row>
      <xdr:rowOff>228600</xdr:rowOff>
    </xdr:from>
    <xdr:to>
      <xdr:col>5</xdr:col>
      <xdr:colOff>2686050</xdr:colOff>
      <xdr:row>50</xdr:row>
      <xdr:rowOff>361950</xdr:rowOff>
    </xdr:to>
    <xdr:sp>
      <xdr:nvSpPr>
        <xdr:cNvPr id="37" name="Flèche droite 50">
          <a:hlinkClick r:id="rId11"/>
        </xdr:cNvPr>
        <xdr:cNvSpPr>
          <a:spLocks/>
        </xdr:cNvSpPr>
      </xdr:nvSpPr>
      <xdr:spPr>
        <a:xfrm>
          <a:off x="9906000" y="18116550"/>
          <a:ext cx="1676400" cy="876300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2</xdr:col>
      <xdr:colOff>904875</xdr:colOff>
      <xdr:row>3</xdr:row>
      <xdr:rowOff>38100</xdr:rowOff>
    </xdr:from>
    <xdr:to>
      <xdr:col>3</xdr:col>
      <xdr:colOff>657225</xdr:colOff>
      <xdr:row>4</xdr:row>
      <xdr:rowOff>209550</xdr:rowOff>
    </xdr:to>
    <xdr:sp>
      <xdr:nvSpPr>
        <xdr:cNvPr id="38" name="Rectangle 51">
          <a:hlinkClick r:id="rId12"/>
        </xdr:cNvPr>
        <xdr:cNvSpPr>
          <a:spLocks/>
        </xdr:cNvSpPr>
      </xdr:nvSpPr>
      <xdr:spPr>
        <a:xfrm>
          <a:off x="5505450" y="1209675"/>
          <a:ext cx="1714500" cy="4572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1800225</xdr:colOff>
      <xdr:row>52</xdr:row>
      <xdr:rowOff>9525</xdr:rowOff>
    </xdr:from>
    <xdr:to>
      <xdr:col>1</xdr:col>
      <xdr:colOff>1685925</xdr:colOff>
      <xdr:row>54</xdr:row>
      <xdr:rowOff>152400</xdr:rowOff>
    </xdr:to>
    <xdr:sp>
      <xdr:nvSpPr>
        <xdr:cNvPr id="39" name="Rectangle 52">
          <a:hlinkClick r:id="rId13"/>
        </xdr:cNvPr>
        <xdr:cNvSpPr>
          <a:spLocks/>
        </xdr:cNvSpPr>
      </xdr:nvSpPr>
      <xdr:spPr>
        <a:xfrm>
          <a:off x="1800225" y="191738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30</xdr:row>
      <xdr:rowOff>76200</xdr:rowOff>
    </xdr:from>
    <xdr:to>
      <xdr:col>7</xdr:col>
      <xdr:colOff>295275</xdr:colOff>
      <xdr:row>30</xdr:row>
      <xdr:rowOff>190500</xdr:rowOff>
    </xdr:to>
    <xdr:sp>
      <xdr:nvSpPr>
        <xdr:cNvPr id="40" name="Flèche vers la droite 1"/>
        <xdr:cNvSpPr>
          <a:spLocks/>
        </xdr:cNvSpPr>
      </xdr:nvSpPr>
      <xdr:spPr>
        <a:xfrm flipV="1">
          <a:off x="14620875" y="103536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85725</xdr:rowOff>
    </xdr:from>
    <xdr:to>
      <xdr:col>7</xdr:col>
      <xdr:colOff>295275</xdr:colOff>
      <xdr:row>31</xdr:row>
      <xdr:rowOff>209550</xdr:rowOff>
    </xdr:to>
    <xdr:sp>
      <xdr:nvSpPr>
        <xdr:cNvPr id="41" name="Flèche vers la droite 1"/>
        <xdr:cNvSpPr>
          <a:spLocks/>
        </xdr:cNvSpPr>
      </xdr:nvSpPr>
      <xdr:spPr>
        <a:xfrm flipV="1">
          <a:off x="14620875" y="10610850"/>
          <a:ext cx="200025" cy="133350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95250</xdr:rowOff>
    </xdr:from>
    <xdr:to>
      <xdr:col>7</xdr:col>
      <xdr:colOff>295275</xdr:colOff>
      <xdr:row>32</xdr:row>
      <xdr:rowOff>209550</xdr:rowOff>
    </xdr:to>
    <xdr:sp>
      <xdr:nvSpPr>
        <xdr:cNvPr id="42" name="Flèche vers la droite 1"/>
        <xdr:cNvSpPr>
          <a:spLocks/>
        </xdr:cNvSpPr>
      </xdr:nvSpPr>
      <xdr:spPr>
        <a:xfrm flipV="1">
          <a:off x="14620875" y="10868025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95250</xdr:rowOff>
    </xdr:from>
    <xdr:to>
      <xdr:col>7</xdr:col>
      <xdr:colOff>295275</xdr:colOff>
      <xdr:row>33</xdr:row>
      <xdr:rowOff>219075</xdr:rowOff>
    </xdr:to>
    <xdr:sp>
      <xdr:nvSpPr>
        <xdr:cNvPr id="43" name="Flèche vers la droite 1"/>
        <xdr:cNvSpPr>
          <a:spLocks/>
        </xdr:cNvSpPr>
      </xdr:nvSpPr>
      <xdr:spPr>
        <a:xfrm flipV="1">
          <a:off x="14620875" y="11115675"/>
          <a:ext cx="200025" cy="123825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66675</xdr:rowOff>
    </xdr:from>
    <xdr:to>
      <xdr:col>7</xdr:col>
      <xdr:colOff>295275</xdr:colOff>
      <xdr:row>25</xdr:row>
      <xdr:rowOff>171450</xdr:rowOff>
    </xdr:to>
    <xdr:sp>
      <xdr:nvSpPr>
        <xdr:cNvPr id="44" name="Flèche vers la droite 1"/>
        <xdr:cNvSpPr>
          <a:spLocks/>
        </xdr:cNvSpPr>
      </xdr:nvSpPr>
      <xdr:spPr>
        <a:xfrm flipV="1">
          <a:off x="14620875" y="91059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76200</xdr:rowOff>
    </xdr:from>
    <xdr:to>
      <xdr:col>7</xdr:col>
      <xdr:colOff>295275</xdr:colOff>
      <xdr:row>26</xdr:row>
      <xdr:rowOff>190500</xdr:rowOff>
    </xdr:to>
    <xdr:sp>
      <xdr:nvSpPr>
        <xdr:cNvPr id="45" name="Flèche vers la droite 1"/>
        <xdr:cNvSpPr>
          <a:spLocks/>
        </xdr:cNvSpPr>
      </xdr:nvSpPr>
      <xdr:spPr>
        <a:xfrm flipV="1">
          <a:off x="14620875" y="93630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66675</xdr:rowOff>
    </xdr:from>
    <xdr:to>
      <xdr:col>7</xdr:col>
      <xdr:colOff>314325</xdr:colOff>
      <xdr:row>27</xdr:row>
      <xdr:rowOff>171450</xdr:rowOff>
    </xdr:to>
    <xdr:sp>
      <xdr:nvSpPr>
        <xdr:cNvPr id="46" name="Flèche vers la droite 1"/>
        <xdr:cNvSpPr>
          <a:spLocks/>
        </xdr:cNvSpPr>
      </xdr:nvSpPr>
      <xdr:spPr>
        <a:xfrm flipV="1">
          <a:off x="14639925" y="96012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28</xdr:row>
      <xdr:rowOff>76200</xdr:rowOff>
    </xdr:from>
    <xdr:to>
      <xdr:col>7</xdr:col>
      <xdr:colOff>314325</xdr:colOff>
      <xdr:row>28</xdr:row>
      <xdr:rowOff>190500</xdr:rowOff>
    </xdr:to>
    <xdr:sp>
      <xdr:nvSpPr>
        <xdr:cNvPr id="47" name="Flèche vers la droite 1"/>
        <xdr:cNvSpPr>
          <a:spLocks/>
        </xdr:cNvSpPr>
      </xdr:nvSpPr>
      <xdr:spPr>
        <a:xfrm flipV="1">
          <a:off x="14639925" y="98583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66675</xdr:rowOff>
    </xdr:from>
    <xdr:to>
      <xdr:col>7</xdr:col>
      <xdr:colOff>295275</xdr:colOff>
      <xdr:row>29</xdr:row>
      <xdr:rowOff>171450</xdr:rowOff>
    </xdr:to>
    <xdr:sp>
      <xdr:nvSpPr>
        <xdr:cNvPr id="48" name="Flèche vers la droite 1"/>
        <xdr:cNvSpPr>
          <a:spLocks/>
        </xdr:cNvSpPr>
      </xdr:nvSpPr>
      <xdr:spPr>
        <a:xfrm flipV="1">
          <a:off x="14620875" y="100965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19050</xdr:rowOff>
    </xdr:from>
    <xdr:to>
      <xdr:col>7</xdr:col>
      <xdr:colOff>295275</xdr:colOff>
      <xdr:row>20</xdr:row>
      <xdr:rowOff>209550</xdr:rowOff>
    </xdr:to>
    <xdr:sp>
      <xdr:nvSpPr>
        <xdr:cNvPr id="49" name="Flèche vers la droite 1"/>
        <xdr:cNvSpPr>
          <a:spLocks/>
        </xdr:cNvSpPr>
      </xdr:nvSpPr>
      <xdr:spPr>
        <a:xfrm flipV="1">
          <a:off x="14620875" y="73342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295275</xdr:colOff>
      <xdr:row>21</xdr:row>
      <xdr:rowOff>200025</xdr:rowOff>
    </xdr:to>
    <xdr:sp>
      <xdr:nvSpPr>
        <xdr:cNvPr id="50" name="Flèche vers la droite 1"/>
        <xdr:cNvSpPr>
          <a:spLocks/>
        </xdr:cNvSpPr>
      </xdr:nvSpPr>
      <xdr:spPr>
        <a:xfrm flipV="1">
          <a:off x="14620875" y="75628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51" name="Flèche vers la droite 1"/>
        <xdr:cNvSpPr>
          <a:spLocks/>
        </xdr:cNvSpPr>
      </xdr:nvSpPr>
      <xdr:spPr>
        <a:xfrm flipV="1">
          <a:off x="14620875" y="78105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52" name="Flèche vers la droite 1"/>
        <xdr:cNvSpPr>
          <a:spLocks/>
        </xdr:cNvSpPr>
      </xdr:nvSpPr>
      <xdr:spPr>
        <a:xfrm flipV="1">
          <a:off x="14639925" y="80581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47</xdr:row>
      <xdr:rowOff>76200</xdr:rowOff>
    </xdr:from>
    <xdr:to>
      <xdr:col>7</xdr:col>
      <xdr:colOff>304800</xdr:colOff>
      <xdr:row>47</xdr:row>
      <xdr:rowOff>295275</xdr:rowOff>
    </xdr:to>
    <xdr:sp>
      <xdr:nvSpPr>
        <xdr:cNvPr id="53" name="Flèche vers la droite 1"/>
        <xdr:cNvSpPr>
          <a:spLocks/>
        </xdr:cNvSpPr>
      </xdr:nvSpPr>
      <xdr:spPr>
        <a:xfrm flipV="1">
          <a:off x="14639925" y="1759267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48</xdr:row>
      <xdr:rowOff>95250</xdr:rowOff>
    </xdr:from>
    <xdr:to>
      <xdr:col>7</xdr:col>
      <xdr:colOff>304800</xdr:colOff>
      <xdr:row>48</xdr:row>
      <xdr:rowOff>314325</xdr:rowOff>
    </xdr:to>
    <xdr:sp>
      <xdr:nvSpPr>
        <xdr:cNvPr id="54" name="Flèche vers la droite 1"/>
        <xdr:cNvSpPr>
          <a:spLocks/>
        </xdr:cNvSpPr>
      </xdr:nvSpPr>
      <xdr:spPr>
        <a:xfrm flipV="1">
          <a:off x="14639925" y="17983200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76200</xdr:rowOff>
    </xdr:from>
    <xdr:to>
      <xdr:col>7</xdr:col>
      <xdr:colOff>304800</xdr:colOff>
      <xdr:row>49</xdr:row>
      <xdr:rowOff>295275</xdr:rowOff>
    </xdr:to>
    <xdr:sp>
      <xdr:nvSpPr>
        <xdr:cNvPr id="55" name="Flèche vers la droite 1"/>
        <xdr:cNvSpPr>
          <a:spLocks/>
        </xdr:cNvSpPr>
      </xdr:nvSpPr>
      <xdr:spPr>
        <a:xfrm flipV="1">
          <a:off x="14639925" y="1833562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50</xdr:row>
      <xdr:rowOff>76200</xdr:rowOff>
    </xdr:from>
    <xdr:to>
      <xdr:col>7</xdr:col>
      <xdr:colOff>323850</xdr:colOff>
      <xdr:row>50</xdr:row>
      <xdr:rowOff>295275</xdr:rowOff>
    </xdr:to>
    <xdr:sp>
      <xdr:nvSpPr>
        <xdr:cNvPr id="56" name="Flèche vers la droite 1"/>
        <xdr:cNvSpPr>
          <a:spLocks/>
        </xdr:cNvSpPr>
      </xdr:nvSpPr>
      <xdr:spPr>
        <a:xfrm flipV="1">
          <a:off x="14649450" y="18707100"/>
          <a:ext cx="200025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257175</xdr:rowOff>
    </xdr:from>
    <xdr:to>
      <xdr:col>9</xdr:col>
      <xdr:colOff>609600</xdr:colOff>
      <xdr:row>7</xdr:row>
      <xdr:rowOff>57150</xdr:rowOff>
    </xdr:to>
    <xdr:sp>
      <xdr:nvSpPr>
        <xdr:cNvPr id="1" name="Flèche droite 9">
          <a:hlinkClick r:id="rId1"/>
        </xdr:cNvPr>
        <xdr:cNvSpPr>
          <a:spLocks/>
        </xdr:cNvSpPr>
      </xdr:nvSpPr>
      <xdr:spPr>
        <a:xfrm>
          <a:off x="10972800" y="1466850"/>
          <a:ext cx="1676400" cy="866775"/>
        </a:xfrm>
        <a:prstGeom prst="rightArrow">
          <a:avLst>
            <a:gd name="adj" fmla="val 247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119</xdr:row>
      <xdr:rowOff>66675</xdr:rowOff>
    </xdr:from>
    <xdr:to>
      <xdr:col>9</xdr:col>
      <xdr:colOff>390525</xdr:colOff>
      <xdr:row>123</xdr:row>
      <xdr:rowOff>152400</xdr:rowOff>
    </xdr:to>
    <xdr:sp>
      <xdr:nvSpPr>
        <xdr:cNvPr id="2" name="Flèche droite 18">
          <a:hlinkClick r:id="rId2"/>
        </xdr:cNvPr>
        <xdr:cNvSpPr>
          <a:spLocks/>
        </xdr:cNvSpPr>
      </xdr:nvSpPr>
      <xdr:spPr>
        <a:xfrm>
          <a:off x="10715625" y="40081200"/>
          <a:ext cx="1714500" cy="733425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1</xdr:col>
      <xdr:colOff>628650</xdr:colOff>
      <xdr:row>4</xdr:row>
      <xdr:rowOff>171450</xdr:rowOff>
    </xdr:from>
    <xdr:to>
      <xdr:col>2</xdr:col>
      <xdr:colOff>847725</xdr:colOff>
      <xdr:row>6</xdr:row>
      <xdr:rowOff>114300</xdr:rowOff>
    </xdr:to>
    <xdr:sp>
      <xdr:nvSpPr>
        <xdr:cNvPr id="3" name="Rectangle 19">
          <a:hlinkClick r:id="rId3"/>
        </xdr:cNvPr>
        <xdr:cNvSpPr>
          <a:spLocks/>
        </xdr:cNvSpPr>
      </xdr:nvSpPr>
      <xdr:spPr>
        <a:xfrm>
          <a:off x="1876425" y="1647825"/>
          <a:ext cx="170497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466725</xdr:colOff>
      <xdr:row>4</xdr:row>
      <xdr:rowOff>161925</xdr:rowOff>
    </xdr:from>
    <xdr:to>
      <xdr:col>6</xdr:col>
      <xdr:colOff>590550</xdr:colOff>
      <xdr:row>6</xdr:row>
      <xdr:rowOff>104775</xdr:rowOff>
    </xdr:to>
    <xdr:sp>
      <xdr:nvSpPr>
        <xdr:cNvPr id="4" name="Rectangle 21">
          <a:hlinkClick r:id="rId4"/>
        </xdr:cNvPr>
        <xdr:cNvSpPr>
          <a:spLocks/>
        </xdr:cNvSpPr>
      </xdr:nvSpPr>
      <xdr:spPr>
        <a:xfrm>
          <a:off x="6753225" y="1638300"/>
          <a:ext cx="172402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1047750</xdr:colOff>
      <xdr:row>56</xdr:row>
      <xdr:rowOff>2771775</xdr:rowOff>
    </xdr:from>
    <xdr:to>
      <xdr:col>6</xdr:col>
      <xdr:colOff>2343150</xdr:colOff>
      <xdr:row>56</xdr:row>
      <xdr:rowOff>3019425</xdr:rowOff>
    </xdr:to>
    <xdr:sp>
      <xdr:nvSpPr>
        <xdr:cNvPr id="5" name="Rectangle 22">
          <a:hlinkClick r:id="rId5"/>
        </xdr:cNvPr>
        <xdr:cNvSpPr>
          <a:spLocks/>
        </xdr:cNvSpPr>
      </xdr:nvSpPr>
      <xdr:spPr>
        <a:xfrm>
          <a:off x="8934450" y="20545425"/>
          <a:ext cx="129540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333375</xdr:colOff>
      <xdr:row>19</xdr:row>
      <xdr:rowOff>133350</xdr:rowOff>
    </xdr:from>
    <xdr:to>
      <xdr:col>6</xdr:col>
      <xdr:colOff>295275</xdr:colOff>
      <xdr:row>45</xdr:row>
      <xdr:rowOff>38100</xdr:rowOff>
    </xdr:to>
    <xdr:graphicFrame>
      <xdr:nvGraphicFramePr>
        <xdr:cNvPr id="6" name="Graphique 23"/>
        <xdr:cNvGraphicFramePr/>
      </xdr:nvGraphicFramePr>
      <xdr:xfrm>
        <a:off x="333375" y="6057900"/>
        <a:ext cx="78486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914400</xdr:colOff>
      <xdr:row>45</xdr:row>
      <xdr:rowOff>133350</xdr:rowOff>
    </xdr:from>
    <xdr:to>
      <xdr:col>1</xdr:col>
      <xdr:colOff>609600</xdr:colOff>
      <xdr:row>47</xdr:row>
      <xdr:rowOff>95250</xdr:rowOff>
    </xdr:to>
    <xdr:sp macro="[0]!Chapitre4">
      <xdr:nvSpPr>
        <xdr:cNvPr id="7" name="Rectangle 29">
          <a:hlinkClick r:id="rId7"/>
        </xdr:cNvPr>
        <xdr:cNvSpPr>
          <a:spLocks/>
        </xdr:cNvSpPr>
      </xdr:nvSpPr>
      <xdr:spPr>
        <a:xfrm>
          <a:off x="9144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876300</xdr:colOff>
      <xdr:row>45</xdr:row>
      <xdr:rowOff>133350</xdr:rowOff>
    </xdr:from>
    <xdr:to>
      <xdr:col>2</xdr:col>
      <xdr:colOff>333375</xdr:colOff>
      <xdr:row>47</xdr:row>
      <xdr:rowOff>95250</xdr:rowOff>
    </xdr:to>
    <xdr:sp macro="[0]!Chapitre5">
      <xdr:nvSpPr>
        <xdr:cNvPr id="8" name="Rectangle 30">
          <a:hlinkClick r:id="rId8"/>
        </xdr:cNvPr>
        <xdr:cNvSpPr>
          <a:spLocks/>
        </xdr:cNvSpPr>
      </xdr:nvSpPr>
      <xdr:spPr>
        <a:xfrm>
          <a:off x="2124075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600075</xdr:colOff>
      <xdr:row>45</xdr:row>
      <xdr:rowOff>133350</xdr:rowOff>
    </xdr:from>
    <xdr:to>
      <xdr:col>3</xdr:col>
      <xdr:colOff>466725</xdr:colOff>
      <xdr:row>47</xdr:row>
      <xdr:rowOff>95250</xdr:rowOff>
    </xdr:to>
    <xdr:sp>
      <xdr:nvSpPr>
        <xdr:cNvPr id="9" name="Rectangle 31">
          <a:hlinkClick r:id="rId9"/>
        </xdr:cNvPr>
        <xdr:cNvSpPr>
          <a:spLocks/>
        </xdr:cNvSpPr>
      </xdr:nvSpPr>
      <xdr:spPr>
        <a:xfrm>
          <a:off x="333375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6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733425</xdr:colOff>
      <xdr:row>45</xdr:row>
      <xdr:rowOff>133350</xdr:rowOff>
    </xdr:from>
    <xdr:to>
      <xdr:col>4</xdr:col>
      <xdr:colOff>276225</xdr:colOff>
      <xdr:row>47</xdr:row>
      <xdr:rowOff>95250</xdr:rowOff>
    </xdr:to>
    <xdr:sp>
      <xdr:nvSpPr>
        <xdr:cNvPr id="10" name="Rectangle 32">
          <a:hlinkClick r:id="rId10"/>
        </xdr:cNvPr>
        <xdr:cNvSpPr>
          <a:spLocks/>
        </xdr:cNvSpPr>
      </xdr:nvSpPr>
      <xdr:spPr>
        <a:xfrm>
          <a:off x="45339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533400</xdr:colOff>
      <xdr:row>45</xdr:row>
      <xdr:rowOff>133350</xdr:rowOff>
    </xdr:from>
    <xdr:to>
      <xdr:col>5</xdr:col>
      <xdr:colOff>390525</xdr:colOff>
      <xdr:row>47</xdr:row>
      <xdr:rowOff>95250</xdr:rowOff>
    </xdr:to>
    <xdr:sp>
      <xdr:nvSpPr>
        <xdr:cNvPr id="11" name="Rectangle 33">
          <a:hlinkClick r:id="rId11"/>
        </xdr:cNvPr>
        <xdr:cNvSpPr>
          <a:spLocks/>
        </xdr:cNvSpPr>
      </xdr:nvSpPr>
      <xdr:spPr>
        <a:xfrm>
          <a:off x="573405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647700</xdr:colOff>
      <xdr:row>45</xdr:row>
      <xdr:rowOff>133350</xdr:rowOff>
    </xdr:from>
    <xdr:to>
      <xdr:col>5</xdr:col>
      <xdr:colOff>1581150</xdr:colOff>
      <xdr:row>47</xdr:row>
      <xdr:rowOff>95250</xdr:rowOff>
    </xdr:to>
    <xdr:sp>
      <xdr:nvSpPr>
        <xdr:cNvPr id="12" name="Rectangle 34"/>
        <xdr:cNvSpPr>
          <a:spLocks/>
        </xdr:cNvSpPr>
      </xdr:nvSpPr>
      <xdr:spPr>
        <a:xfrm>
          <a:off x="693420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9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19</xdr:row>
      <xdr:rowOff>133350</xdr:rowOff>
    </xdr:from>
    <xdr:to>
      <xdr:col>6</xdr:col>
      <xdr:colOff>2276475</xdr:colOff>
      <xdr:row>25</xdr:row>
      <xdr:rowOff>85725</xdr:rowOff>
    </xdr:to>
    <xdr:pic>
      <xdr:nvPicPr>
        <xdr:cNvPr id="13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39150" y="60579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114300</xdr:rowOff>
    </xdr:from>
    <xdr:to>
      <xdr:col>3</xdr:col>
      <xdr:colOff>1381125</xdr:colOff>
      <xdr:row>54</xdr:row>
      <xdr:rowOff>2486025</xdr:rowOff>
    </xdr:to>
    <xdr:graphicFrame>
      <xdr:nvGraphicFramePr>
        <xdr:cNvPr id="14" name="Graphique 36"/>
        <xdr:cNvGraphicFramePr/>
      </xdr:nvGraphicFramePr>
      <xdr:xfrm>
        <a:off x="0" y="10896600"/>
        <a:ext cx="51816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1247775</xdr:colOff>
      <xdr:row>50</xdr:row>
      <xdr:rowOff>9525</xdr:rowOff>
    </xdr:from>
    <xdr:to>
      <xdr:col>6</xdr:col>
      <xdr:colOff>2286000</xdr:colOff>
      <xdr:row>54</xdr:row>
      <xdr:rowOff>2447925</xdr:rowOff>
    </xdr:to>
    <xdr:graphicFrame>
      <xdr:nvGraphicFramePr>
        <xdr:cNvPr id="15" name="Graphique 24"/>
        <xdr:cNvGraphicFramePr/>
      </xdr:nvGraphicFramePr>
      <xdr:xfrm>
        <a:off x="5048250" y="10953750"/>
        <a:ext cx="512445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54</xdr:row>
      <xdr:rowOff>2428875</xdr:rowOff>
    </xdr:from>
    <xdr:to>
      <xdr:col>3</xdr:col>
      <xdr:colOff>1209675</xdr:colOff>
      <xdr:row>55</xdr:row>
      <xdr:rowOff>3371850</xdr:rowOff>
    </xdr:to>
    <xdr:graphicFrame>
      <xdr:nvGraphicFramePr>
        <xdr:cNvPr id="16" name="Graphique 28"/>
        <xdr:cNvGraphicFramePr/>
      </xdr:nvGraphicFramePr>
      <xdr:xfrm>
        <a:off x="0" y="14020800"/>
        <a:ext cx="5010150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1257300</xdr:colOff>
      <xdr:row>54</xdr:row>
      <xdr:rowOff>2543175</xdr:rowOff>
    </xdr:from>
    <xdr:to>
      <xdr:col>6</xdr:col>
      <xdr:colOff>2305050</xdr:colOff>
      <xdr:row>55</xdr:row>
      <xdr:rowOff>3552825</xdr:rowOff>
    </xdr:to>
    <xdr:graphicFrame>
      <xdr:nvGraphicFramePr>
        <xdr:cNvPr id="17" name="Graphique 35"/>
        <xdr:cNvGraphicFramePr/>
      </xdr:nvGraphicFramePr>
      <xdr:xfrm>
        <a:off x="5057775" y="14135100"/>
        <a:ext cx="513397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1371600</xdr:colOff>
      <xdr:row>55</xdr:row>
      <xdr:rowOff>3476625</xdr:rowOff>
    </xdr:from>
    <xdr:to>
      <xdr:col>5</xdr:col>
      <xdr:colOff>1457325</xdr:colOff>
      <xdr:row>56</xdr:row>
      <xdr:rowOff>3152775</xdr:rowOff>
    </xdr:to>
    <xdr:graphicFrame>
      <xdr:nvGraphicFramePr>
        <xdr:cNvPr id="18" name="Graphique 36"/>
        <xdr:cNvGraphicFramePr/>
      </xdr:nvGraphicFramePr>
      <xdr:xfrm>
        <a:off x="2619375" y="17687925"/>
        <a:ext cx="51244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1066800</xdr:colOff>
      <xdr:row>59</xdr:row>
      <xdr:rowOff>76200</xdr:rowOff>
    </xdr:from>
    <xdr:to>
      <xdr:col>6</xdr:col>
      <xdr:colOff>2362200</xdr:colOff>
      <xdr:row>59</xdr:row>
      <xdr:rowOff>285750</xdr:rowOff>
    </xdr:to>
    <xdr:sp>
      <xdr:nvSpPr>
        <xdr:cNvPr id="19" name="Rectangle 38">
          <a:hlinkClick r:id="rId18"/>
        </xdr:cNvPr>
        <xdr:cNvSpPr>
          <a:spLocks/>
        </xdr:cNvSpPr>
      </xdr:nvSpPr>
      <xdr:spPr>
        <a:xfrm>
          <a:off x="8953500" y="28813125"/>
          <a:ext cx="1295400" cy="2095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523875</xdr:colOff>
      <xdr:row>70</xdr:row>
      <xdr:rowOff>57150</xdr:rowOff>
    </xdr:from>
    <xdr:to>
      <xdr:col>6</xdr:col>
      <xdr:colOff>2247900</xdr:colOff>
      <xdr:row>76</xdr:row>
      <xdr:rowOff>9525</xdr:rowOff>
    </xdr:to>
    <xdr:pic>
      <xdr:nvPicPr>
        <xdr:cNvPr id="20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10575" y="321373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70</xdr:row>
      <xdr:rowOff>85725</xdr:rowOff>
    </xdr:from>
    <xdr:to>
      <xdr:col>6</xdr:col>
      <xdr:colOff>285750</xdr:colOff>
      <xdr:row>95</xdr:row>
      <xdr:rowOff>152400</xdr:rowOff>
    </xdr:to>
    <xdr:graphicFrame>
      <xdr:nvGraphicFramePr>
        <xdr:cNvPr id="21" name="Graphique 23"/>
        <xdr:cNvGraphicFramePr/>
      </xdr:nvGraphicFramePr>
      <xdr:xfrm>
        <a:off x="323850" y="32165925"/>
        <a:ext cx="7848600" cy="4114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1019175</xdr:colOff>
      <xdr:row>96</xdr:row>
      <xdr:rowOff>142875</xdr:rowOff>
    </xdr:from>
    <xdr:to>
      <xdr:col>1</xdr:col>
      <xdr:colOff>1066800</xdr:colOff>
      <xdr:row>98</xdr:row>
      <xdr:rowOff>114300</xdr:rowOff>
    </xdr:to>
    <xdr:sp macro="[0]!Chapitre4">
      <xdr:nvSpPr>
        <xdr:cNvPr id="22" name="Rectangle 41"/>
        <xdr:cNvSpPr>
          <a:spLocks/>
        </xdr:cNvSpPr>
      </xdr:nvSpPr>
      <xdr:spPr>
        <a:xfrm>
          <a:off x="1019175" y="36433125"/>
          <a:ext cx="1295400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MANAGEMENT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104775</xdr:colOff>
      <xdr:row>97</xdr:row>
      <xdr:rowOff>9525</xdr:rowOff>
    </xdr:from>
    <xdr:to>
      <xdr:col>3</xdr:col>
      <xdr:colOff>333375</xdr:colOff>
      <xdr:row>98</xdr:row>
      <xdr:rowOff>133350</xdr:rowOff>
    </xdr:to>
    <xdr:sp macro="[0]!Chapitre4">
      <xdr:nvSpPr>
        <xdr:cNvPr id="23" name="Rectangle 42"/>
        <xdr:cNvSpPr>
          <a:spLocks/>
        </xdr:cNvSpPr>
      </xdr:nvSpPr>
      <xdr:spPr>
        <a:xfrm>
          <a:off x="2838450" y="3646170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QUALITE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857250</xdr:colOff>
      <xdr:row>97</xdr:row>
      <xdr:rowOff>9525</xdr:rowOff>
    </xdr:from>
    <xdr:to>
      <xdr:col>4</xdr:col>
      <xdr:colOff>742950</xdr:colOff>
      <xdr:row>98</xdr:row>
      <xdr:rowOff>133350</xdr:rowOff>
    </xdr:to>
    <xdr:sp macro="[0]!Chapitre4">
      <xdr:nvSpPr>
        <xdr:cNvPr id="24" name="Rectangle 43"/>
        <xdr:cNvSpPr>
          <a:spLocks/>
        </xdr:cNvSpPr>
      </xdr:nvSpPr>
      <xdr:spPr>
        <a:xfrm>
          <a:off x="4657725" y="36461700"/>
          <a:ext cx="12858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RH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161925</xdr:colOff>
      <xdr:row>97</xdr:row>
      <xdr:rowOff>28575</xdr:rowOff>
    </xdr:from>
    <xdr:to>
      <xdr:col>5</xdr:col>
      <xdr:colOff>1457325</xdr:colOff>
      <xdr:row>98</xdr:row>
      <xdr:rowOff>152400</xdr:rowOff>
    </xdr:to>
    <xdr:sp macro="[0]!Chapitre4">
      <xdr:nvSpPr>
        <xdr:cNvPr id="25" name="Rectangle 44"/>
        <xdr:cNvSpPr>
          <a:spLocks/>
        </xdr:cNvSpPr>
      </xdr:nvSpPr>
      <xdr:spPr>
        <a:xfrm>
          <a:off x="6448425" y="3648075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SI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495300</xdr:colOff>
      <xdr:row>99</xdr:row>
      <xdr:rowOff>142875</xdr:rowOff>
    </xdr:from>
    <xdr:to>
      <xdr:col>6</xdr:col>
      <xdr:colOff>847725</xdr:colOff>
      <xdr:row>125</xdr:row>
      <xdr:rowOff>0</xdr:rowOff>
    </xdr:to>
    <xdr:graphicFrame>
      <xdr:nvGraphicFramePr>
        <xdr:cNvPr id="26" name="Graphique 45"/>
        <xdr:cNvGraphicFramePr/>
      </xdr:nvGraphicFramePr>
      <xdr:xfrm>
        <a:off x="1743075" y="36918900"/>
        <a:ext cx="6991350" cy="4067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1076325</xdr:colOff>
      <xdr:row>122</xdr:row>
      <xdr:rowOff>95250</xdr:rowOff>
    </xdr:from>
    <xdr:to>
      <xdr:col>6</xdr:col>
      <xdr:colOff>2371725</xdr:colOff>
      <xdr:row>124</xdr:row>
      <xdr:rowOff>38100</xdr:rowOff>
    </xdr:to>
    <xdr:sp>
      <xdr:nvSpPr>
        <xdr:cNvPr id="27" name="Rectangle 46">
          <a:hlinkClick r:id="rId21"/>
        </xdr:cNvPr>
        <xdr:cNvSpPr>
          <a:spLocks/>
        </xdr:cNvSpPr>
      </xdr:nvSpPr>
      <xdr:spPr>
        <a:xfrm>
          <a:off x="8963025" y="40595550"/>
          <a:ext cx="1295400" cy="2667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1066800</xdr:colOff>
      <xdr:row>97</xdr:row>
      <xdr:rowOff>66675</xdr:rowOff>
    </xdr:from>
    <xdr:to>
      <xdr:col>6</xdr:col>
      <xdr:colOff>2362200</xdr:colOff>
      <xdr:row>99</xdr:row>
      <xdr:rowOff>0</xdr:rowOff>
    </xdr:to>
    <xdr:sp>
      <xdr:nvSpPr>
        <xdr:cNvPr id="28" name="Rectangle 47">
          <a:hlinkClick r:id="rId22"/>
        </xdr:cNvPr>
        <xdr:cNvSpPr>
          <a:spLocks/>
        </xdr:cNvSpPr>
      </xdr:nvSpPr>
      <xdr:spPr>
        <a:xfrm>
          <a:off x="8953500" y="36518850"/>
          <a:ext cx="1295400" cy="2571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56</xdr:row>
      <xdr:rowOff>2590800</xdr:rowOff>
    </xdr:from>
    <xdr:to>
      <xdr:col>9</xdr:col>
      <xdr:colOff>419100</xdr:colOff>
      <xdr:row>57</xdr:row>
      <xdr:rowOff>180975</xdr:rowOff>
    </xdr:to>
    <xdr:sp>
      <xdr:nvSpPr>
        <xdr:cNvPr id="29" name="Flèche droite 48">
          <a:hlinkClick r:id="rId23"/>
        </xdr:cNvPr>
        <xdr:cNvSpPr>
          <a:spLocks/>
        </xdr:cNvSpPr>
      </xdr:nvSpPr>
      <xdr:spPr>
        <a:xfrm>
          <a:off x="10744200" y="20364450"/>
          <a:ext cx="1714500" cy="742950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142875</xdr:colOff>
      <xdr:row>56</xdr:row>
      <xdr:rowOff>2762250</xdr:rowOff>
    </xdr:from>
    <xdr:to>
      <xdr:col>1</xdr:col>
      <xdr:colOff>514350</xdr:colOff>
      <xdr:row>56</xdr:row>
      <xdr:rowOff>3000375</xdr:rowOff>
    </xdr:to>
    <xdr:sp>
      <xdr:nvSpPr>
        <xdr:cNvPr id="30" name="Rectangle 35">
          <a:hlinkClick r:id="rId24"/>
        </xdr:cNvPr>
        <xdr:cNvSpPr>
          <a:spLocks/>
        </xdr:cNvSpPr>
      </xdr:nvSpPr>
      <xdr:spPr>
        <a:xfrm>
          <a:off x="142875" y="20535900"/>
          <a:ext cx="161925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à l'histogramme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3</xdr:row>
      <xdr:rowOff>371475</xdr:rowOff>
    </xdr:from>
    <xdr:to>
      <xdr:col>3</xdr:col>
      <xdr:colOff>723900</xdr:colOff>
      <xdr:row>5</xdr:row>
      <xdr:rowOff>247650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5467350" y="2009775"/>
          <a:ext cx="3810000" cy="71437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190500</xdr:colOff>
      <xdr:row>35</xdr:row>
      <xdr:rowOff>123825</xdr:rowOff>
    </xdr:from>
    <xdr:to>
      <xdr:col>5</xdr:col>
      <xdr:colOff>1238250</xdr:colOff>
      <xdr:row>35</xdr:row>
      <xdr:rowOff>533400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 rot="5400000">
          <a:off x="13211175" y="16887825"/>
          <a:ext cx="1047750" cy="409575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5172075</xdr:colOff>
      <xdr:row>12</xdr:row>
      <xdr:rowOff>190500</xdr:rowOff>
    </xdr:from>
    <xdr:to>
      <xdr:col>1</xdr:col>
      <xdr:colOff>6477000</xdr:colOff>
      <xdr:row>12</xdr:row>
      <xdr:rowOff>419100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5657850" y="591502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5172075</xdr:colOff>
      <xdr:row>35</xdr:row>
      <xdr:rowOff>180975</xdr:rowOff>
    </xdr:from>
    <xdr:to>
      <xdr:col>1</xdr:col>
      <xdr:colOff>6496050</xdr:colOff>
      <xdr:row>35</xdr:row>
      <xdr:rowOff>514350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5657850" y="16944975"/>
          <a:ext cx="1323975" cy="3333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6229350</xdr:colOff>
      <xdr:row>6</xdr:row>
      <xdr:rowOff>276225</xdr:rowOff>
    </xdr:from>
    <xdr:to>
      <xdr:col>2</xdr:col>
      <xdr:colOff>723900</xdr:colOff>
      <xdr:row>7</xdr:row>
      <xdr:rowOff>257175</xdr:rowOff>
    </xdr:to>
    <xdr:sp>
      <xdr:nvSpPr>
        <xdr:cNvPr id="5" name="Rectangle à coins arrondis 7">
          <a:hlinkClick r:id="rId5"/>
        </xdr:cNvPr>
        <xdr:cNvSpPr>
          <a:spLocks/>
        </xdr:cNvSpPr>
      </xdr:nvSpPr>
      <xdr:spPr>
        <a:xfrm rot="5400000">
          <a:off x="6715125" y="3171825"/>
          <a:ext cx="10763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5191125</xdr:colOff>
      <xdr:row>15</xdr:row>
      <xdr:rowOff>190500</xdr:rowOff>
    </xdr:from>
    <xdr:to>
      <xdr:col>1</xdr:col>
      <xdr:colOff>6496050</xdr:colOff>
      <xdr:row>15</xdr:row>
      <xdr:rowOff>428625</xdr:rowOff>
    </xdr:to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5676900" y="73723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5191125</xdr:colOff>
      <xdr:row>21</xdr:row>
      <xdr:rowOff>180975</xdr:rowOff>
    </xdr:from>
    <xdr:to>
      <xdr:col>1</xdr:col>
      <xdr:colOff>6496050</xdr:colOff>
      <xdr:row>21</xdr:row>
      <xdr:rowOff>419100</xdr:rowOff>
    </xdr:to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676900" y="100774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24</xdr:row>
      <xdr:rowOff>200025</xdr:rowOff>
    </xdr:from>
    <xdr:to>
      <xdr:col>1</xdr:col>
      <xdr:colOff>6515100</xdr:colOff>
      <xdr:row>24</xdr:row>
      <xdr:rowOff>428625</xdr:rowOff>
    </xdr:to>
    <xdr:sp>
      <xdr:nvSpPr>
        <xdr:cNvPr id="8" name="Rectangle 12">
          <a:hlinkClick r:id="rId8"/>
        </xdr:cNvPr>
        <xdr:cNvSpPr>
          <a:spLocks/>
        </xdr:cNvSpPr>
      </xdr:nvSpPr>
      <xdr:spPr>
        <a:xfrm>
          <a:off x="5695950" y="11553825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5200650</xdr:colOff>
      <xdr:row>26</xdr:row>
      <xdr:rowOff>180975</xdr:rowOff>
    </xdr:from>
    <xdr:to>
      <xdr:col>1</xdr:col>
      <xdr:colOff>6496050</xdr:colOff>
      <xdr:row>26</xdr:row>
      <xdr:rowOff>419100</xdr:rowOff>
    </xdr:to>
    <xdr:sp>
      <xdr:nvSpPr>
        <xdr:cNvPr id="9" name="Rectangle 13">
          <a:hlinkClick r:id="rId9"/>
        </xdr:cNvPr>
        <xdr:cNvSpPr>
          <a:spLocks/>
        </xdr:cNvSpPr>
      </xdr:nvSpPr>
      <xdr:spPr>
        <a:xfrm>
          <a:off x="5686425" y="1257300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28</xdr:row>
      <xdr:rowOff>200025</xdr:rowOff>
    </xdr:from>
    <xdr:to>
      <xdr:col>1</xdr:col>
      <xdr:colOff>6515100</xdr:colOff>
      <xdr:row>28</xdr:row>
      <xdr:rowOff>428625</xdr:rowOff>
    </xdr:to>
    <xdr:sp>
      <xdr:nvSpPr>
        <xdr:cNvPr id="10" name="Rectangle 14">
          <a:hlinkClick r:id="rId10"/>
        </xdr:cNvPr>
        <xdr:cNvSpPr>
          <a:spLocks/>
        </xdr:cNvSpPr>
      </xdr:nvSpPr>
      <xdr:spPr>
        <a:xfrm>
          <a:off x="5695950" y="1363027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5181600</xdr:colOff>
      <xdr:row>32</xdr:row>
      <xdr:rowOff>219075</xdr:rowOff>
    </xdr:from>
    <xdr:to>
      <xdr:col>1</xdr:col>
      <xdr:colOff>6477000</xdr:colOff>
      <xdr:row>32</xdr:row>
      <xdr:rowOff>457200</xdr:rowOff>
    </xdr:to>
    <xdr:sp>
      <xdr:nvSpPr>
        <xdr:cNvPr id="11" name="Rectangle 15">
          <a:hlinkClick r:id="rId11"/>
        </xdr:cNvPr>
        <xdr:cNvSpPr>
          <a:spLocks/>
        </xdr:cNvSpPr>
      </xdr:nvSpPr>
      <xdr:spPr>
        <a:xfrm>
          <a:off x="5667375" y="155257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35</xdr:row>
      <xdr:rowOff>238125</xdr:rowOff>
    </xdr:from>
    <xdr:to>
      <xdr:col>6</xdr:col>
      <xdr:colOff>1181100</xdr:colOff>
      <xdr:row>35</xdr:row>
      <xdr:rowOff>619125</xdr:rowOff>
    </xdr:to>
    <xdr:sp>
      <xdr:nvSpPr>
        <xdr:cNvPr id="6" name="Flèche vers la droite 1"/>
        <xdr:cNvSpPr>
          <a:spLocks/>
        </xdr:cNvSpPr>
      </xdr:nvSpPr>
      <xdr:spPr>
        <a:xfrm rot="16200000" flipV="1">
          <a:off x="13325475" y="13696950"/>
          <a:ext cx="352425" cy="381000"/>
        </a:xfrm>
        <a:prstGeom prst="rightArrow">
          <a:avLst>
            <a:gd name="adj" fmla="val 4476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7" name="Flèche droite 20">
          <a:hlinkClick r:id="rId1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221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2</xdr:col>
      <xdr:colOff>1685925</xdr:colOff>
      <xdr:row>35</xdr:row>
      <xdr:rowOff>304800</xdr:rowOff>
    </xdr:from>
    <xdr:to>
      <xdr:col>3</xdr:col>
      <xdr:colOff>1028700</xdr:colOff>
      <xdr:row>35</xdr:row>
      <xdr:rowOff>600075</xdr:rowOff>
    </xdr:to>
    <xdr:sp>
      <xdr:nvSpPr>
        <xdr:cNvPr id="8" name="Rectangle 24">
          <a:hlinkClick r:id="rId2"/>
        </xdr:cNvPr>
        <xdr:cNvSpPr>
          <a:spLocks/>
        </xdr:cNvSpPr>
      </xdr:nvSpPr>
      <xdr:spPr>
        <a:xfrm>
          <a:off x="6286500" y="13763625"/>
          <a:ext cx="1304925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</xdr:colOff>
      <xdr:row>15</xdr:row>
      <xdr:rowOff>257175</xdr:rowOff>
    </xdr:from>
    <xdr:to>
      <xdr:col>7</xdr:col>
      <xdr:colOff>304800</xdr:colOff>
      <xdr:row>15</xdr:row>
      <xdr:rowOff>523875</xdr:rowOff>
    </xdr:to>
    <xdr:sp>
      <xdr:nvSpPr>
        <xdr:cNvPr id="9" name="Flèche vers la droite 1"/>
        <xdr:cNvSpPr>
          <a:spLocks/>
        </xdr:cNvSpPr>
      </xdr:nvSpPr>
      <xdr:spPr>
        <a:xfrm>
          <a:off x="14601825" y="58483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257175</xdr:rowOff>
    </xdr:from>
    <xdr:to>
      <xdr:col>7</xdr:col>
      <xdr:colOff>285750</xdr:colOff>
      <xdr:row>21</xdr:row>
      <xdr:rowOff>523875</xdr:rowOff>
    </xdr:to>
    <xdr:sp>
      <xdr:nvSpPr>
        <xdr:cNvPr id="10" name="Flèche vers la droite 1"/>
        <xdr:cNvSpPr>
          <a:spLocks/>
        </xdr:cNvSpPr>
      </xdr:nvSpPr>
      <xdr:spPr>
        <a:xfrm>
          <a:off x="14582775" y="78200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3590925</xdr:colOff>
      <xdr:row>35</xdr:row>
      <xdr:rowOff>866775</xdr:rowOff>
    </xdr:from>
    <xdr:to>
      <xdr:col>15</xdr:col>
      <xdr:colOff>1057275</xdr:colOff>
      <xdr:row>35</xdr:row>
      <xdr:rowOff>1638300</xdr:rowOff>
    </xdr:to>
    <xdr:sp>
      <xdr:nvSpPr>
        <xdr:cNvPr id="11" name="ZoneTexte 3"/>
        <xdr:cNvSpPr txBox="1">
          <a:spLocks noChangeArrowheads="1"/>
        </xdr:cNvSpPr>
      </xdr:nvSpPr>
      <xdr:spPr>
        <a:xfrm>
          <a:off x="12487275" y="14325600"/>
          <a:ext cx="11029950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7</xdr:col>
      <xdr:colOff>85725</xdr:colOff>
      <xdr:row>16</xdr:row>
      <xdr:rowOff>19050</xdr:rowOff>
    </xdr:from>
    <xdr:to>
      <xdr:col>7</xdr:col>
      <xdr:colOff>285750</xdr:colOff>
      <xdr:row>16</xdr:row>
      <xdr:rowOff>209550</xdr:rowOff>
    </xdr:to>
    <xdr:sp>
      <xdr:nvSpPr>
        <xdr:cNvPr id="12" name="Flèche vers la droite 1"/>
        <xdr:cNvSpPr>
          <a:spLocks/>
        </xdr:cNvSpPr>
      </xdr:nvSpPr>
      <xdr:spPr>
        <a:xfrm flipV="1">
          <a:off x="14611350" y="63436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285750</xdr:colOff>
      <xdr:row>17</xdr:row>
      <xdr:rowOff>200025</xdr:rowOff>
    </xdr:to>
    <xdr:sp>
      <xdr:nvSpPr>
        <xdr:cNvPr id="13" name="Flèche vers la droite 1"/>
        <xdr:cNvSpPr>
          <a:spLocks/>
        </xdr:cNvSpPr>
      </xdr:nvSpPr>
      <xdr:spPr>
        <a:xfrm flipV="1">
          <a:off x="14611350" y="65722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0</xdr:rowOff>
    </xdr:from>
    <xdr:to>
      <xdr:col>7</xdr:col>
      <xdr:colOff>285750</xdr:colOff>
      <xdr:row>18</xdr:row>
      <xdr:rowOff>200025</xdr:rowOff>
    </xdr:to>
    <xdr:sp>
      <xdr:nvSpPr>
        <xdr:cNvPr id="14" name="Flèche vers la droite 1"/>
        <xdr:cNvSpPr>
          <a:spLocks/>
        </xdr:cNvSpPr>
      </xdr:nvSpPr>
      <xdr:spPr>
        <a:xfrm flipV="1">
          <a:off x="14611350" y="68199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0</xdr:rowOff>
    </xdr:from>
    <xdr:to>
      <xdr:col>7</xdr:col>
      <xdr:colOff>295275</xdr:colOff>
      <xdr:row>19</xdr:row>
      <xdr:rowOff>200025</xdr:rowOff>
    </xdr:to>
    <xdr:sp>
      <xdr:nvSpPr>
        <xdr:cNvPr id="15" name="Flèche vers la droite 1"/>
        <xdr:cNvSpPr>
          <a:spLocks/>
        </xdr:cNvSpPr>
      </xdr:nvSpPr>
      <xdr:spPr>
        <a:xfrm flipV="1">
          <a:off x="14620875" y="706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285750</xdr:colOff>
      <xdr:row>20</xdr:row>
      <xdr:rowOff>200025</xdr:rowOff>
    </xdr:to>
    <xdr:sp>
      <xdr:nvSpPr>
        <xdr:cNvPr id="16" name="Flèche vers la droite 1"/>
        <xdr:cNvSpPr>
          <a:spLocks/>
        </xdr:cNvSpPr>
      </xdr:nvSpPr>
      <xdr:spPr>
        <a:xfrm flipV="1">
          <a:off x="14611350" y="73152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266700</xdr:colOff>
      <xdr:row>13</xdr:row>
      <xdr:rowOff>238125</xdr:rowOff>
    </xdr:to>
    <xdr:sp>
      <xdr:nvSpPr>
        <xdr:cNvPr id="17" name="Flèche vers la droite 1"/>
        <xdr:cNvSpPr>
          <a:spLocks/>
        </xdr:cNvSpPr>
      </xdr:nvSpPr>
      <xdr:spPr>
        <a:xfrm flipV="1">
          <a:off x="14601825" y="5133975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7</xdr:col>
      <xdr:colOff>285750</xdr:colOff>
      <xdr:row>14</xdr:row>
      <xdr:rowOff>200025</xdr:rowOff>
    </xdr:to>
    <xdr:sp>
      <xdr:nvSpPr>
        <xdr:cNvPr id="18" name="Flèche vers la droite 1"/>
        <xdr:cNvSpPr>
          <a:spLocks/>
        </xdr:cNvSpPr>
      </xdr:nvSpPr>
      <xdr:spPr>
        <a:xfrm flipV="1">
          <a:off x="14611350" y="534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247650</xdr:rowOff>
    </xdr:from>
    <xdr:to>
      <xdr:col>7</xdr:col>
      <xdr:colOff>285750</xdr:colOff>
      <xdr:row>28</xdr:row>
      <xdr:rowOff>514350</xdr:rowOff>
    </xdr:to>
    <xdr:sp>
      <xdr:nvSpPr>
        <xdr:cNvPr id="19" name="Flèche vers la droite 1"/>
        <xdr:cNvSpPr>
          <a:spLocks/>
        </xdr:cNvSpPr>
      </xdr:nvSpPr>
      <xdr:spPr>
        <a:xfrm>
          <a:off x="14582775" y="110013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28575</xdr:rowOff>
    </xdr:from>
    <xdr:to>
      <xdr:col>7</xdr:col>
      <xdr:colOff>257175</xdr:colOff>
      <xdr:row>29</xdr:row>
      <xdr:rowOff>228600</xdr:rowOff>
    </xdr:to>
    <xdr:sp>
      <xdr:nvSpPr>
        <xdr:cNvPr id="20" name="Flèche vers la droite 1"/>
        <xdr:cNvSpPr>
          <a:spLocks/>
        </xdr:cNvSpPr>
      </xdr:nvSpPr>
      <xdr:spPr>
        <a:xfrm flipV="1">
          <a:off x="14582775" y="11515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19050</xdr:rowOff>
    </xdr:from>
    <xdr:to>
      <xdr:col>7</xdr:col>
      <xdr:colOff>257175</xdr:colOff>
      <xdr:row>31</xdr:row>
      <xdr:rowOff>228600</xdr:rowOff>
    </xdr:to>
    <xdr:sp>
      <xdr:nvSpPr>
        <xdr:cNvPr id="21" name="Flèche vers la droite 1"/>
        <xdr:cNvSpPr>
          <a:spLocks/>
        </xdr:cNvSpPr>
      </xdr:nvSpPr>
      <xdr:spPr>
        <a:xfrm flipV="1">
          <a:off x="14582775" y="1200150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19050</xdr:rowOff>
    </xdr:from>
    <xdr:to>
      <xdr:col>7</xdr:col>
      <xdr:colOff>247650</xdr:colOff>
      <xdr:row>30</xdr:row>
      <xdr:rowOff>219075</xdr:rowOff>
    </xdr:to>
    <xdr:sp>
      <xdr:nvSpPr>
        <xdr:cNvPr id="22" name="Flèche vers la droite 1"/>
        <xdr:cNvSpPr>
          <a:spLocks/>
        </xdr:cNvSpPr>
      </xdr:nvSpPr>
      <xdr:spPr>
        <a:xfrm flipV="1">
          <a:off x="14582775" y="117538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257175</xdr:rowOff>
    </xdr:from>
    <xdr:to>
      <xdr:col>7</xdr:col>
      <xdr:colOff>285750</xdr:colOff>
      <xdr:row>32</xdr:row>
      <xdr:rowOff>523875</xdr:rowOff>
    </xdr:to>
    <xdr:sp>
      <xdr:nvSpPr>
        <xdr:cNvPr id="23" name="Flèche vers la droite 1"/>
        <xdr:cNvSpPr>
          <a:spLocks/>
        </xdr:cNvSpPr>
      </xdr:nvSpPr>
      <xdr:spPr>
        <a:xfrm>
          <a:off x="14582775" y="124872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32</xdr:row>
      <xdr:rowOff>247650</xdr:rowOff>
    </xdr:from>
    <xdr:to>
      <xdr:col>3</xdr:col>
      <xdr:colOff>1038225</xdr:colOff>
      <xdr:row>32</xdr:row>
      <xdr:rowOff>476250</xdr:rowOff>
    </xdr:to>
    <xdr:sp>
      <xdr:nvSpPr>
        <xdr:cNvPr id="24" name="Rectangle 66">
          <a:hlinkClick r:id="rId3"/>
        </xdr:cNvPr>
        <xdr:cNvSpPr>
          <a:spLocks/>
        </xdr:cNvSpPr>
      </xdr:nvSpPr>
      <xdr:spPr>
        <a:xfrm>
          <a:off x="6305550" y="124777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26</xdr:row>
      <xdr:rowOff>238125</xdr:rowOff>
    </xdr:from>
    <xdr:to>
      <xdr:col>3</xdr:col>
      <xdr:colOff>1038225</xdr:colOff>
      <xdr:row>26</xdr:row>
      <xdr:rowOff>476250</xdr:rowOff>
    </xdr:to>
    <xdr:sp>
      <xdr:nvSpPr>
        <xdr:cNvPr id="25" name="Rectangle 70">
          <a:hlinkClick r:id="rId4"/>
        </xdr:cNvPr>
        <xdr:cNvSpPr>
          <a:spLocks/>
        </xdr:cNvSpPr>
      </xdr:nvSpPr>
      <xdr:spPr>
        <a:xfrm>
          <a:off x="6305550" y="10010775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28</xdr:row>
      <xdr:rowOff>238125</xdr:rowOff>
    </xdr:from>
    <xdr:to>
      <xdr:col>3</xdr:col>
      <xdr:colOff>1038225</xdr:colOff>
      <xdr:row>28</xdr:row>
      <xdr:rowOff>476250</xdr:rowOff>
    </xdr:to>
    <xdr:sp>
      <xdr:nvSpPr>
        <xdr:cNvPr id="26" name="Rectangle 71">
          <a:hlinkClick r:id="rId5"/>
        </xdr:cNvPr>
        <xdr:cNvSpPr>
          <a:spLocks/>
        </xdr:cNvSpPr>
      </xdr:nvSpPr>
      <xdr:spPr>
        <a:xfrm>
          <a:off x="6305550" y="109918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27" name="Flèche vers la droite 1"/>
        <xdr:cNvSpPr>
          <a:spLocks/>
        </xdr:cNvSpPr>
      </xdr:nvSpPr>
      <xdr:spPr>
        <a:xfrm flipV="1">
          <a:off x="14620875" y="82962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28" name="Flèche vers la droite 1"/>
        <xdr:cNvSpPr>
          <a:spLocks/>
        </xdr:cNvSpPr>
      </xdr:nvSpPr>
      <xdr:spPr>
        <a:xfrm flipV="1">
          <a:off x="14630400" y="85439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285750</xdr:colOff>
      <xdr:row>25</xdr:row>
      <xdr:rowOff>200025</xdr:rowOff>
    </xdr:to>
    <xdr:sp>
      <xdr:nvSpPr>
        <xdr:cNvPr id="29" name="Flèche vers la droite 1"/>
        <xdr:cNvSpPr>
          <a:spLocks/>
        </xdr:cNvSpPr>
      </xdr:nvSpPr>
      <xdr:spPr>
        <a:xfrm flipV="1">
          <a:off x="14611350" y="95250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0</xdr:rowOff>
    </xdr:from>
    <xdr:to>
      <xdr:col>7</xdr:col>
      <xdr:colOff>266700</xdr:colOff>
      <xdr:row>27</xdr:row>
      <xdr:rowOff>200025</xdr:rowOff>
    </xdr:to>
    <xdr:sp>
      <xdr:nvSpPr>
        <xdr:cNvPr id="30" name="Flèche vers la droite 1"/>
        <xdr:cNvSpPr>
          <a:spLocks/>
        </xdr:cNvSpPr>
      </xdr:nvSpPr>
      <xdr:spPr>
        <a:xfrm flipV="1">
          <a:off x="14592300" y="10506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0</xdr:rowOff>
    </xdr:from>
    <xdr:to>
      <xdr:col>7</xdr:col>
      <xdr:colOff>266700</xdr:colOff>
      <xdr:row>33</xdr:row>
      <xdr:rowOff>200025</xdr:rowOff>
    </xdr:to>
    <xdr:sp>
      <xdr:nvSpPr>
        <xdr:cNvPr id="31" name="Flèche vers la droite 1"/>
        <xdr:cNvSpPr>
          <a:spLocks/>
        </xdr:cNvSpPr>
      </xdr:nvSpPr>
      <xdr:spPr>
        <a:xfrm flipV="1">
          <a:off x="14592300" y="1296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0</xdr:rowOff>
    </xdr:from>
    <xdr:to>
      <xdr:col>7</xdr:col>
      <xdr:colOff>285750</xdr:colOff>
      <xdr:row>34</xdr:row>
      <xdr:rowOff>200025</xdr:rowOff>
    </xdr:to>
    <xdr:sp>
      <xdr:nvSpPr>
        <xdr:cNvPr id="32" name="Flèche vers la droite 1"/>
        <xdr:cNvSpPr>
          <a:spLocks/>
        </xdr:cNvSpPr>
      </xdr:nvSpPr>
      <xdr:spPr>
        <a:xfrm flipV="1">
          <a:off x="14611350" y="132111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200025</xdr:rowOff>
    </xdr:from>
    <xdr:to>
      <xdr:col>7</xdr:col>
      <xdr:colOff>304800</xdr:colOff>
      <xdr:row>26</xdr:row>
      <xdr:rowOff>466725</xdr:rowOff>
    </xdr:to>
    <xdr:sp>
      <xdr:nvSpPr>
        <xdr:cNvPr id="33" name="Flèche vers la droite 1"/>
        <xdr:cNvSpPr>
          <a:spLocks/>
        </xdr:cNvSpPr>
      </xdr:nvSpPr>
      <xdr:spPr>
        <a:xfrm>
          <a:off x="14611350" y="99726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190500</xdr:rowOff>
    </xdr:from>
    <xdr:to>
      <xdr:col>7</xdr:col>
      <xdr:colOff>304800</xdr:colOff>
      <xdr:row>24</xdr:row>
      <xdr:rowOff>457200</xdr:rowOff>
    </xdr:to>
    <xdr:sp>
      <xdr:nvSpPr>
        <xdr:cNvPr id="34" name="Flèche vers la droite 1"/>
        <xdr:cNvSpPr>
          <a:spLocks/>
        </xdr:cNvSpPr>
      </xdr:nvSpPr>
      <xdr:spPr>
        <a:xfrm>
          <a:off x="14611350" y="89820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9</xdr:col>
      <xdr:colOff>533400</xdr:colOff>
      <xdr:row>5</xdr:row>
      <xdr:rowOff>142875</xdr:rowOff>
    </xdr:to>
    <xdr:sp>
      <xdr:nvSpPr>
        <xdr:cNvPr id="1" name="Flèche droite 1">
          <a:hlinkClick r:id="rId1"/>
        </xdr:cNvPr>
        <xdr:cNvSpPr>
          <a:spLocks/>
        </xdr:cNvSpPr>
      </xdr:nvSpPr>
      <xdr:spPr>
        <a:xfrm>
          <a:off x="10896600" y="1047750"/>
          <a:ext cx="1676400" cy="838200"/>
        </a:xfrm>
        <a:prstGeom prst="rightArrow">
          <a:avLst>
            <a:gd name="adj" fmla="val 2496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50</xdr:row>
      <xdr:rowOff>2019300</xdr:rowOff>
    </xdr:from>
    <xdr:to>
      <xdr:col>9</xdr:col>
      <xdr:colOff>390525</xdr:colOff>
      <xdr:row>50</xdr:row>
      <xdr:rowOff>2752725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>
          <a:off x="10715625" y="19135725"/>
          <a:ext cx="1714500" cy="723900"/>
        </a:xfrm>
        <a:prstGeom prst="rightArrow">
          <a:avLst>
            <a:gd name="adj" fmla="val 28495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333375</xdr:colOff>
      <xdr:row>16</xdr:row>
      <xdr:rowOff>133350</xdr:rowOff>
    </xdr:from>
    <xdr:to>
      <xdr:col>6</xdr:col>
      <xdr:colOff>295275</xdr:colOff>
      <xdr:row>42</xdr:row>
      <xdr:rowOff>38100</xdr:rowOff>
    </xdr:to>
    <xdr:graphicFrame>
      <xdr:nvGraphicFramePr>
        <xdr:cNvPr id="3" name="Graphique 23"/>
        <xdr:cNvGraphicFramePr/>
      </xdr:nvGraphicFramePr>
      <xdr:xfrm>
        <a:off x="333375" y="5257800"/>
        <a:ext cx="78486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42</xdr:row>
      <xdr:rowOff>133350</xdr:rowOff>
    </xdr:from>
    <xdr:to>
      <xdr:col>5</xdr:col>
      <xdr:colOff>1333500</xdr:colOff>
      <xdr:row>44</xdr:row>
      <xdr:rowOff>95250</xdr:rowOff>
    </xdr:to>
    <xdr:sp>
      <xdr:nvSpPr>
        <xdr:cNvPr id="4" name="Rectangle 12"/>
        <xdr:cNvSpPr>
          <a:spLocks/>
        </xdr:cNvSpPr>
      </xdr:nvSpPr>
      <xdr:spPr>
        <a:xfrm>
          <a:off x="6686550" y="94678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16</xdr:row>
      <xdr:rowOff>133350</xdr:rowOff>
    </xdr:from>
    <xdr:to>
      <xdr:col>6</xdr:col>
      <xdr:colOff>2276475</xdr:colOff>
      <xdr:row>22</xdr:row>
      <xdr:rowOff>85725</xdr:rowOff>
    </xdr:to>
    <xdr:pic>
      <xdr:nvPicPr>
        <xdr:cNvPr id="5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52578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133350</xdr:rowOff>
    </xdr:from>
    <xdr:to>
      <xdr:col>1</xdr:col>
      <xdr:colOff>942975</xdr:colOff>
      <xdr:row>44</xdr:row>
      <xdr:rowOff>95250</xdr:rowOff>
    </xdr:to>
    <xdr:sp>
      <xdr:nvSpPr>
        <xdr:cNvPr id="6" name="Rectangle 31"/>
        <xdr:cNvSpPr>
          <a:spLocks/>
        </xdr:cNvSpPr>
      </xdr:nvSpPr>
      <xdr:spPr>
        <a:xfrm>
          <a:off x="1247775" y="94678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323850</xdr:colOff>
      <xdr:row>42</xdr:row>
      <xdr:rowOff>142875</xdr:rowOff>
    </xdr:from>
    <xdr:to>
      <xdr:col>3</xdr:col>
      <xdr:colOff>200025</xdr:colOff>
      <xdr:row>44</xdr:row>
      <xdr:rowOff>104775</xdr:rowOff>
    </xdr:to>
    <xdr:sp>
      <xdr:nvSpPr>
        <xdr:cNvPr id="7" name="Rectangle 32"/>
        <xdr:cNvSpPr>
          <a:spLocks/>
        </xdr:cNvSpPr>
      </xdr:nvSpPr>
      <xdr:spPr>
        <a:xfrm>
          <a:off x="30575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42</xdr:row>
      <xdr:rowOff>142875</xdr:rowOff>
    </xdr:from>
    <xdr:to>
      <xdr:col>4</xdr:col>
      <xdr:colOff>590550</xdr:colOff>
      <xdr:row>44</xdr:row>
      <xdr:rowOff>104775</xdr:rowOff>
    </xdr:to>
    <xdr:sp>
      <xdr:nvSpPr>
        <xdr:cNvPr id="8" name="Rectangle 33"/>
        <xdr:cNvSpPr>
          <a:spLocks/>
        </xdr:cNvSpPr>
      </xdr:nvSpPr>
      <xdr:spPr>
        <a:xfrm>
          <a:off x="48482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342900</xdr:colOff>
      <xdr:row>48</xdr:row>
      <xdr:rowOff>0</xdr:rowOff>
    </xdr:from>
    <xdr:to>
      <xdr:col>6</xdr:col>
      <xdr:colOff>304800</xdr:colOff>
      <xdr:row>49</xdr:row>
      <xdr:rowOff>1485900</xdr:rowOff>
    </xdr:to>
    <xdr:graphicFrame>
      <xdr:nvGraphicFramePr>
        <xdr:cNvPr id="9" name="Graphique 23"/>
        <xdr:cNvGraphicFramePr/>
      </xdr:nvGraphicFramePr>
      <xdr:xfrm>
        <a:off x="342900" y="10306050"/>
        <a:ext cx="78486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409575</xdr:colOff>
      <xdr:row>49</xdr:row>
      <xdr:rowOff>1590675</xdr:rowOff>
    </xdr:from>
    <xdr:to>
      <xdr:col>5</xdr:col>
      <xdr:colOff>1343025</xdr:colOff>
      <xdr:row>49</xdr:row>
      <xdr:rowOff>1866900</xdr:rowOff>
    </xdr:to>
    <xdr:sp>
      <xdr:nvSpPr>
        <xdr:cNvPr id="10" name="Rectangle 41"/>
        <xdr:cNvSpPr>
          <a:spLocks/>
        </xdr:cNvSpPr>
      </xdr:nvSpPr>
      <xdr:spPr>
        <a:xfrm>
          <a:off x="6696075" y="14516100"/>
          <a:ext cx="93345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561975</xdr:colOff>
      <xdr:row>48</xdr:row>
      <xdr:rowOff>0</xdr:rowOff>
    </xdr:from>
    <xdr:to>
      <xdr:col>6</xdr:col>
      <xdr:colOff>2286000</xdr:colOff>
      <xdr:row>48</xdr:row>
      <xdr:rowOff>923925</xdr:rowOff>
    </xdr:to>
    <xdr:pic>
      <xdr:nvPicPr>
        <xdr:cNvPr id="11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03060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1590675</xdr:rowOff>
    </xdr:from>
    <xdr:to>
      <xdr:col>1</xdr:col>
      <xdr:colOff>952500</xdr:colOff>
      <xdr:row>49</xdr:row>
      <xdr:rowOff>1866900</xdr:rowOff>
    </xdr:to>
    <xdr:sp>
      <xdr:nvSpPr>
        <xdr:cNvPr id="12" name="Rectangle 43"/>
        <xdr:cNvSpPr>
          <a:spLocks/>
        </xdr:cNvSpPr>
      </xdr:nvSpPr>
      <xdr:spPr>
        <a:xfrm>
          <a:off x="1257300" y="14516100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333375</xdr:colOff>
      <xdr:row>49</xdr:row>
      <xdr:rowOff>1600200</xdr:rowOff>
    </xdr:from>
    <xdr:to>
      <xdr:col>3</xdr:col>
      <xdr:colOff>209550</xdr:colOff>
      <xdr:row>49</xdr:row>
      <xdr:rowOff>1885950</xdr:rowOff>
    </xdr:to>
    <xdr:sp>
      <xdr:nvSpPr>
        <xdr:cNvPr id="13" name="Rectangle 44"/>
        <xdr:cNvSpPr>
          <a:spLocks/>
        </xdr:cNvSpPr>
      </xdr:nvSpPr>
      <xdr:spPr>
        <a:xfrm>
          <a:off x="30670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1057275</xdr:colOff>
      <xdr:row>49</xdr:row>
      <xdr:rowOff>1600200</xdr:rowOff>
    </xdr:from>
    <xdr:to>
      <xdr:col>4</xdr:col>
      <xdr:colOff>600075</xdr:colOff>
      <xdr:row>49</xdr:row>
      <xdr:rowOff>1885950</xdr:rowOff>
    </xdr:to>
    <xdr:sp>
      <xdr:nvSpPr>
        <xdr:cNvPr id="14" name="Rectangle 45"/>
        <xdr:cNvSpPr>
          <a:spLocks/>
        </xdr:cNvSpPr>
      </xdr:nvSpPr>
      <xdr:spPr>
        <a:xfrm>
          <a:off x="48577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49</xdr:row>
      <xdr:rowOff>2095500</xdr:rowOff>
    </xdr:from>
    <xdr:to>
      <xdr:col>5</xdr:col>
      <xdr:colOff>85725</xdr:colOff>
      <xdr:row>50</xdr:row>
      <xdr:rowOff>2181225</xdr:rowOff>
    </xdr:to>
    <xdr:graphicFrame>
      <xdr:nvGraphicFramePr>
        <xdr:cNvPr id="15" name="Graphique 26"/>
        <xdr:cNvGraphicFramePr/>
      </xdr:nvGraphicFramePr>
      <xdr:xfrm>
        <a:off x="66675" y="15020925"/>
        <a:ext cx="63055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952500</xdr:colOff>
      <xdr:row>49</xdr:row>
      <xdr:rowOff>2533650</xdr:rowOff>
    </xdr:from>
    <xdr:to>
      <xdr:col>6</xdr:col>
      <xdr:colOff>2314575</xdr:colOff>
      <xdr:row>50</xdr:row>
      <xdr:rowOff>2771775</xdr:rowOff>
    </xdr:to>
    <xdr:graphicFrame>
      <xdr:nvGraphicFramePr>
        <xdr:cNvPr id="16" name="Graphique 26"/>
        <xdr:cNvGraphicFramePr/>
      </xdr:nvGraphicFramePr>
      <xdr:xfrm>
        <a:off x="4752975" y="15459075"/>
        <a:ext cx="5448300" cy="4429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1009650</xdr:colOff>
      <xdr:row>50</xdr:row>
      <xdr:rowOff>2305050</xdr:rowOff>
    </xdr:from>
    <xdr:to>
      <xdr:col>6</xdr:col>
      <xdr:colOff>2305050</xdr:colOff>
      <xdr:row>50</xdr:row>
      <xdr:rowOff>2571750</xdr:rowOff>
    </xdr:to>
    <xdr:sp>
      <xdr:nvSpPr>
        <xdr:cNvPr id="17" name="Rectangle 27">
          <a:hlinkClick r:id="rId8"/>
        </xdr:cNvPr>
        <xdr:cNvSpPr>
          <a:spLocks/>
        </xdr:cNvSpPr>
      </xdr:nvSpPr>
      <xdr:spPr>
        <a:xfrm>
          <a:off x="8896350" y="19421475"/>
          <a:ext cx="129540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66675</xdr:rowOff>
    </xdr:from>
    <xdr:to>
      <xdr:col>9</xdr:col>
      <xdr:colOff>361950</xdr:colOff>
      <xdr:row>2</xdr:row>
      <xdr:rowOff>152400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7743825" y="66675"/>
          <a:ext cx="1457325" cy="885825"/>
        </a:xfrm>
        <a:prstGeom prst="rightArrow">
          <a:avLst>
            <a:gd name="adj" fmla="val 25657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Accueil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476250</xdr:colOff>
      <xdr:row>59</xdr:row>
      <xdr:rowOff>152400</xdr:rowOff>
    </xdr:from>
    <xdr:to>
      <xdr:col>3</xdr:col>
      <xdr:colOff>57150</xdr:colOff>
      <xdr:row>62</xdr:row>
      <xdr:rowOff>180975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3362325" y="14830425"/>
          <a:ext cx="1057275" cy="514350"/>
        </a:xfrm>
        <a:prstGeom prst="roundRect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à l'accueil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)%20Grille%20%20Indicateu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) Grille  Indicat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showGridLines="0" tabSelected="1" zoomScale="80" zoomScaleNormal="80" zoomScalePageLayoutView="0" workbookViewId="0" topLeftCell="A1">
      <selection activeCell="C4" sqref="C4:F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21" t="s">
        <v>4</v>
      </c>
      <c r="B1" s="22"/>
      <c r="C1" s="23"/>
      <c r="D1" s="69" t="s">
        <v>5</v>
      </c>
      <c r="E1" s="22"/>
      <c r="F1" s="22"/>
      <c r="G1" s="24"/>
      <c r="H1" s="48"/>
      <c r="I1" s="48"/>
      <c r="J1" s="48"/>
      <c r="K1" s="48"/>
    </row>
    <row r="2" spans="1:11" ht="67.5" customHeight="1">
      <c r="A2" s="320" t="s">
        <v>89</v>
      </c>
      <c r="B2" s="321"/>
      <c r="C2" s="321"/>
      <c r="D2" s="321"/>
      <c r="E2" s="321"/>
      <c r="F2" s="321"/>
      <c r="G2" s="322"/>
      <c r="H2" s="48"/>
      <c r="I2" s="48"/>
      <c r="J2" s="48"/>
      <c r="K2" s="48"/>
    </row>
    <row r="3" spans="1:11" ht="18.75" customHeight="1">
      <c r="A3" s="343" t="s">
        <v>103</v>
      </c>
      <c r="B3" s="344"/>
      <c r="C3" s="344"/>
      <c r="D3" s="344"/>
      <c r="E3" s="344"/>
      <c r="F3" s="344"/>
      <c r="G3" s="345"/>
      <c r="H3" s="48"/>
      <c r="I3" s="48"/>
      <c r="J3" s="48"/>
      <c r="K3" s="48"/>
    </row>
    <row r="4" spans="1:11" ht="27" customHeight="1">
      <c r="A4" s="77"/>
      <c r="B4" s="78" t="s">
        <v>90</v>
      </c>
      <c r="C4" s="323" t="s">
        <v>297</v>
      </c>
      <c r="D4" s="324"/>
      <c r="E4" s="325"/>
      <c r="F4" s="325"/>
      <c r="G4" s="18"/>
      <c r="H4" s="48"/>
      <c r="I4" s="48"/>
      <c r="J4" s="48"/>
      <c r="K4" s="48"/>
    </row>
    <row r="5" spans="1:11" ht="27" customHeight="1">
      <c r="A5" s="79"/>
      <c r="B5" s="80" t="s">
        <v>7</v>
      </c>
      <c r="C5" s="326" t="s">
        <v>297</v>
      </c>
      <c r="D5" s="327"/>
      <c r="E5" s="328"/>
      <c r="F5" s="328"/>
      <c r="G5" s="12"/>
      <c r="H5" s="48"/>
      <c r="I5" s="48"/>
      <c r="J5" s="48"/>
      <c r="K5" s="48"/>
    </row>
    <row r="6" spans="1:11" ht="27" customHeight="1">
      <c r="A6" s="81"/>
      <c r="B6" s="82" t="s">
        <v>6</v>
      </c>
      <c r="C6" s="326" t="s">
        <v>297</v>
      </c>
      <c r="D6" s="327"/>
      <c r="E6" s="328"/>
      <c r="F6" s="328"/>
      <c r="G6" s="13"/>
      <c r="H6" s="48"/>
      <c r="I6" s="48"/>
      <c r="J6" s="48"/>
      <c r="K6" s="48"/>
    </row>
    <row r="7" spans="1:11" s="6" customFormat="1" ht="19.5" customHeight="1">
      <c r="A7" s="76"/>
      <c r="B7" s="73"/>
      <c r="C7" s="73"/>
      <c r="D7" s="94" t="s">
        <v>91</v>
      </c>
      <c r="E7" s="74"/>
      <c r="F7" s="73"/>
      <c r="G7" s="75"/>
      <c r="H7" s="49"/>
      <c r="I7" s="49"/>
      <c r="J7" s="49"/>
      <c r="K7" s="49"/>
    </row>
    <row r="8" spans="1:11" s="6" customFormat="1" ht="19.5" customHeight="1">
      <c r="A8" s="95" t="s">
        <v>93</v>
      </c>
      <c r="B8" s="96" t="s">
        <v>92</v>
      </c>
      <c r="C8" s="96"/>
      <c r="D8" s="96"/>
      <c r="E8" s="96"/>
      <c r="F8" s="96"/>
      <c r="G8" s="97"/>
      <c r="H8" s="49"/>
      <c r="I8" s="49"/>
      <c r="J8" s="49"/>
      <c r="K8" s="49"/>
    </row>
    <row r="9" spans="1:11" s="6" customFormat="1" ht="19.5" customHeight="1">
      <c r="A9" s="98"/>
      <c r="B9" s="99"/>
      <c r="C9" s="99"/>
      <c r="D9" s="99"/>
      <c r="E9" s="99"/>
      <c r="F9" s="99"/>
      <c r="G9" s="100"/>
      <c r="H9" s="49"/>
      <c r="I9" s="49"/>
      <c r="J9" s="49"/>
      <c r="K9" s="49"/>
    </row>
    <row r="10" spans="1:11" s="6" customFormat="1" ht="19.5" customHeight="1">
      <c r="A10" s="98" t="s">
        <v>94</v>
      </c>
      <c r="B10" s="99" t="s">
        <v>98</v>
      </c>
      <c r="C10" s="99"/>
      <c r="D10" s="99"/>
      <c r="E10" s="99"/>
      <c r="F10" s="99"/>
      <c r="G10" s="100"/>
      <c r="H10" s="49"/>
      <c r="I10" s="49"/>
      <c r="J10" s="49"/>
      <c r="K10" s="49"/>
    </row>
    <row r="11" spans="1:11" s="6" customFormat="1" ht="19.5" customHeight="1">
      <c r="A11" s="98"/>
      <c r="B11" s="99" t="s">
        <v>99</v>
      </c>
      <c r="C11" s="99"/>
      <c r="D11" s="99"/>
      <c r="E11" s="99"/>
      <c r="F11" s="99"/>
      <c r="G11" s="100"/>
      <c r="H11" s="49"/>
      <c r="I11" s="49"/>
      <c r="J11" s="49"/>
      <c r="K11" s="49"/>
    </row>
    <row r="12" spans="1:11" s="6" customFormat="1" ht="19.5" customHeight="1">
      <c r="A12" s="101"/>
      <c r="B12" s="337" t="s">
        <v>100</v>
      </c>
      <c r="C12" s="338"/>
      <c r="D12" s="338"/>
      <c r="E12" s="338"/>
      <c r="F12" s="338"/>
      <c r="G12" s="339"/>
      <c r="H12" s="49"/>
      <c r="I12" s="49"/>
      <c r="J12" s="49"/>
      <c r="K12" s="49"/>
    </row>
    <row r="13" spans="1:11" s="6" customFormat="1" ht="19.5" customHeight="1">
      <c r="A13" s="101"/>
      <c r="B13" s="102"/>
      <c r="C13" s="103"/>
      <c r="D13" s="103"/>
      <c r="E13" s="103"/>
      <c r="F13" s="103"/>
      <c r="G13" s="104"/>
      <c r="H13" s="49"/>
      <c r="I13" s="49"/>
      <c r="J13" s="49"/>
      <c r="K13" s="49"/>
    </row>
    <row r="14" spans="1:11" s="6" customFormat="1" ht="19.5" customHeight="1">
      <c r="A14" s="98" t="s">
        <v>95</v>
      </c>
      <c r="B14" s="85" t="s">
        <v>96</v>
      </c>
      <c r="C14" s="99"/>
      <c r="D14" s="99"/>
      <c r="E14" s="99"/>
      <c r="F14" s="99"/>
      <c r="G14" s="100"/>
      <c r="H14" s="49"/>
      <c r="I14" s="49"/>
      <c r="J14" s="49"/>
      <c r="K14" s="49"/>
    </row>
    <row r="15" spans="1:11" s="6" customFormat="1" ht="19.5" customHeight="1">
      <c r="A15" s="98"/>
      <c r="B15" s="99" t="s">
        <v>101</v>
      </c>
      <c r="C15" s="99"/>
      <c r="D15" s="99"/>
      <c r="E15" s="99"/>
      <c r="F15" s="99"/>
      <c r="G15" s="100"/>
      <c r="H15" s="49"/>
      <c r="I15" s="49"/>
      <c r="J15" s="49"/>
      <c r="K15" s="49"/>
    </row>
    <row r="16" spans="1:11" s="6" customFormat="1" ht="19.5" customHeight="1">
      <c r="A16" s="86"/>
      <c r="B16" s="87" t="s">
        <v>97</v>
      </c>
      <c r="C16" s="99"/>
      <c r="D16" s="99"/>
      <c r="E16" s="99"/>
      <c r="F16" s="99"/>
      <c r="G16" s="100"/>
      <c r="H16" s="49"/>
      <c r="I16" s="49"/>
      <c r="J16" s="49"/>
      <c r="K16" s="49"/>
    </row>
    <row r="17" spans="1:11" s="6" customFormat="1" ht="19.5" customHeight="1">
      <c r="A17" s="101"/>
      <c r="B17" s="87" t="s">
        <v>102</v>
      </c>
      <c r="C17" s="99"/>
      <c r="D17" s="99"/>
      <c r="E17" s="99"/>
      <c r="F17" s="99"/>
      <c r="G17" s="100"/>
      <c r="H17" s="49"/>
      <c r="I17" s="49"/>
      <c r="J17" s="49"/>
      <c r="K17" s="49"/>
    </row>
    <row r="18" spans="1:11" s="6" customFormat="1" ht="19.5" customHeight="1">
      <c r="A18" s="101"/>
      <c r="B18" s="87"/>
      <c r="C18" s="99"/>
      <c r="D18" s="99"/>
      <c r="E18" s="99"/>
      <c r="F18" s="99"/>
      <c r="G18" s="100"/>
      <c r="H18" s="49"/>
      <c r="I18" s="49"/>
      <c r="J18" s="49"/>
      <c r="K18" s="49"/>
    </row>
    <row r="19" spans="1:11" s="6" customFormat="1" ht="19.5" customHeight="1">
      <c r="A19" s="107" t="s">
        <v>8</v>
      </c>
      <c r="B19" s="108"/>
      <c r="C19" s="109" t="s">
        <v>9</v>
      </c>
      <c r="D19" s="105"/>
      <c r="E19" s="105"/>
      <c r="F19" s="105"/>
      <c r="G19" s="106"/>
      <c r="H19" s="49"/>
      <c r="I19" s="49"/>
      <c r="J19" s="49"/>
      <c r="K19" s="49"/>
    </row>
    <row r="20" spans="1:11" s="6" customFormat="1" ht="28.5" customHeight="1">
      <c r="A20" s="331" t="s">
        <v>389</v>
      </c>
      <c r="B20" s="332"/>
      <c r="C20" s="88"/>
      <c r="D20" s="96"/>
      <c r="E20" s="96"/>
      <c r="F20" s="329" t="s">
        <v>17</v>
      </c>
      <c r="G20" s="330"/>
      <c r="H20" s="49"/>
      <c r="I20" s="49"/>
      <c r="J20" s="49"/>
      <c r="K20" s="49"/>
    </row>
    <row r="21" spans="1:11" s="6" customFormat="1" ht="28.5" customHeight="1">
      <c r="A21" s="331" t="s">
        <v>88</v>
      </c>
      <c r="B21" s="332"/>
      <c r="C21" s="89"/>
      <c r="D21" s="99" t="s">
        <v>16</v>
      </c>
      <c r="E21" s="99"/>
      <c r="F21" s="112" t="s">
        <v>104</v>
      </c>
      <c r="G21" s="112" t="s">
        <v>18</v>
      </c>
      <c r="H21" s="49"/>
      <c r="I21" s="68"/>
      <c r="J21" s="49"/>
      <c r="K21" s="49"/>
    </row>
    <row r="22" spans="1:11" s="6" customFormat="1" ht="28.5" customHeight="1">
      <c r="A22" s="331" t="s">
        <v>10</v>
      </c>
      <c r="B22" s="332"/>
      <c r="C22" s="336" t="s">
        <v>105</v>
      </c>
      <c r="D22" s="336"/>
      <c r="E22" s="336"/>
      <c r="F22" s="110" t="s">
        <v>19</v>
      </c>
      <c r="G22" s="111">
        <v>0</v>
      </c>
      <c r="H22" s="49"/>
      <c r="I22" s="49"/>
      <c r="J22" s="49"/>
      <c r="K22" s="49"/>
    </row>
    <row r="23" spans="1:11" s="6" customFormat="1" ht="28.5" customHeight="1">
      <c r="A23" s="331" t="s">
        <v>11</v>
      </c>
      <c r="B23" s="332"/>
      <c r="C23" s="336" t="s">
        <v>106</v>
      </c>
      <c r="D23" s="336"/>
      <c r="E23" s="336"/>
      <c r="F23" s="110" t="s">
        <v>20</v>
      </c>
      <c r="G23" s="111">
        <v>0.2</v>
      </c>
      <c r="H23" s="49"/>
      <c r="I23" s="49"/>
      <c r="J23" s="49"/>
      <c r="K23" s="49"/>
    </row>
    <row r="24" spans="1:11" s="6" customFormat="1" ht="28.5" customHeight="1">
      <c r="A24" s="331" t="s">
        <v>12</v>
      </c>
      <c r="B24" s="332"/>
      <c r="C24" s="336" t="s">
        <v>107</v>
      </c>
      <c r="D24" s="336"/>
      <c r="E24" s="336"/>
      <c r="F24" s="110" t="s">
        <v>21</v>
      </c>
      <c r="G24" s="111">
        <v>0.4</v>
      </c>
      <c r="H24" s="49"/>
      <c r="I24" s="49"/>
      <c r="J24" s="49"/>
      <c r="K24" s="49"/>
    </row>
    <row r="25" spans="1:11" s="6" customFormat="1" ht="28.5" customHeight="1">
      <c r="A25" s="331" t="s">
        <v>13</v>
      </c>
      <c r="B25" s="332"/>
      <c r="C25" s="336" t="s">
        <v>108</v>
      </c>
      <c r="D25" s="336"/>
      <c r="E25" s="336"/>
      <c r="F25" s="110" t="s">
        <v>22</v>
      </c>
      <c r="G25" s="111">
        <v>0.6</v>
      </c>
      <c r="H25" s="49"/>
      <c r="I25" s="49"/>
      <c r="J25" s="49"/>
      <c r="K25" s="49"/>
    </row>
    <row r="26" spans="1:11" s="6" customFormat="1" ht="28.5" customHeight="1">
      <c r="A26" s="331" t="s">
        <v>14</v>
      </c>
      <c r="B26" s="332"/>
      <c r="C26" s="336" t="s">
        <v>109</v>
      </c>
      <c r="D26" s="336"/>
      <c r="E26" s="336"/>
      <c r="F26" s="110" t="s">
        <v>23</v>
      </c>
      <c r="G26" s="111">
        <v>0.8</v>
      </c>
      <c r="H26" s="49"/>
      <c r="I26" s="49"/>
      <c r="J26" s="49"/>
      <c r="K26" s="49"/>
    </row>
    <row r="27" spans="1:11" s="6" customFormat="1" ht="28.5" customHeight="1">
      <c r="A27" s="341" t="s">
        <v>15</v>
      </c>
      <c r="B27" s="342"/>
      <c r="C27" s="340" t="s">
        <v>110</v>
      </c>
      <c r="D27" s="340"/>
      <c r="E27" s="340"/>
      <c r="F27" s="113" t="s">
        <v>24</v>
      </c>
      <c r="G27" s="114">
        <v>1</v>
      </c>
      <c r="H27" s="49"/>
      <c r="I27" s="49"/>
      <c r="J27" s="49"/>
      <c r="K27" s="49"/>
    </row>
    <row r="28" spans="1:11" ht="24.75" customHeight="1">
      <c r="A28" s="118"/>
      <c r="B28" s="119"/>
      <c r="C28" s="120"/>
      <c r="D28" s="120" t="s">
        <v>25</v>
      </c>
      <c r="E28" s="121"/>
      <c r="F28" s="121"/>
      <c r="G28" s="122"/>
      <c r="H28" s="48"/>
      <c r="I28" s="48"/>
      <c r="J28" s="48"/>
      <c r="K28" s="48"/>
    </row>
    <row r="29" spans="1:11" ht="27" customHeight="1">
      <c r="A29" s="123"/>
      <c r="B29" s="124"/>
      <c r="C29" s="125"/>
      <c r="D29" s="125" t="s">
        <v>111</v>
      </c>
      <c r="E29" s="126"/>
      <c r="F29" s="126"/>
      <c r="G29" s="127"/>
      <c r="H29" s="48"/>
      <c r="I29" s="48"/>
      <c r="J29" s="48"/>
      <c r="K29" s="48"/>
    </row>
    <row r="30" spans="1:11" ht="40.5" customHeight="1">
      <c r="A30" s="333" t="s">
        <v>298</v>
      </c>
      <c r="B30" s="334"/>
      <c r="C30" s="334"/>
      <c r="D30" s="334"/>
      <c r="E30" s="334"/>
      <c r="F30" s="334"/>
      <c r="G30" s="335"/>
      <c r="H30" s="48"/>
      <c r="I30" s="48"/>
      <c r="J30" s="48"/>
      <c r="K30" s="48"/>
    </row>
  </sheetData>
  <sheetProtection password="F0D4" sheet="1" selectLockedCells="1"/>
  <mergeCells count="22">
    <mergeCell ref="A27:B27"/>
    <mergeCell ref="A3:G3"/>
    <mergeCell ref="A21:B21"/>
    <mergeCell ref="A20:B20"/>
    <mergeCell ref="A24:B24"/>
    <mergeCell ref="A26:B26"/>
    <mergeCell ref="A30:G30"/>
    <mergeCell ref="C23:E23"/>
    <mergeCell ref="C24:E24"/>
    <mergeCell ref="C25:E25"/>
    <mergeCell ref="C26:E26"/>
    <mergeCell ref="B12:G12"/>
    <mergeCell ref="C22:E22"/>
    <mergeCell ref="A23:B23"/>
    <mergeCell ref="C27:E27"/>
    <mergeCell ref="A25:B25"/>
    <mergeCell ref="A2:G2"/>
    <mergeCell ref="C4:F4"/>
    <mergeCell ref="C5:F5"/>
    <mergeCell ref="C6:F6"/>
    <mergeCell ref="F20:G20"/>
    <mergeCell ref="A22:B22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showGridLines="0" zoomScale="80" zoomScaleNormal="80" zoomScalePageLayoutView="0" workbookViewId="0" topLeftCell="A1">
      <selection activeCell="H26" sqref="H26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49" t="s">
        <v>125</v>
      </c>
      <c r="B1" s="349"/>
      <c r="C1" s="334"/>
      <c r="D1" s="334"/>
      <c r="E1" s="334"/>
      <c r="F1" s="334"/>
      <c r="G1" s="335"/>
    </row>
    <row r="2" spans="1:7" ht="67.5" customHeight="1">
      <c r="A2" s="320" t="s">
        <v>89</v>
      </c>
      <c r="B2" s="321"/>
      <c r="C2" s="321"/>
      <c r="D2" s="321"/>
      <c r="E2" s="321"/>
      <c r="F2" s="321"/>
      <c r="G2" s="322"/>
    </row>
    <row r="3" spans="1:7" ht="39" customHeight="1">
      <c r="A3" s="346" t="s">
        <v>126</v>
      </c>
      <c r="B3" s="347"/>
      <c r="C3" s="347"/>
      <c r="D3" s="347"/>
      <c r="E3" s="347"/>
      <c r="F3" s="347"/>
      <c r="G3" s="348"/>
    </row>
    <row r="4" spans="1:7" s="6" customFormat="1" ht="18.75" customHeight="1">
      <c r="A4" s="136"/>
      <c r="B4" s="91"/>
      <c r="C4" s="91"/>
      <c r="D4" s="137"/>
      <c r="E4" s="138"/>
      <c r="F4" s="91"/>
      <c r="G4" s="92"/>
    </row>
    <row r="5" spans="1:7" s="6" customFormat="1" ht="17.25" customHeight="1">
      <c r="A5" s="139"/>
      <c r="B5" s="90"/>
      <c r="C5" s="90"/>
      <c r="D5" s="116"/>
      <c r="E5" s="115"/>
      <c r="F5" s="90"/>
      <c r="G5" s="117"/>
    </row>
    <row r="6" spans="1:7" s="6" customFormat="1" ht="17.25" customHeight="1">
      <c r="A6" s="139"/>
      <c r="B6" s="90"/>
      <c r="C6" s="90"/>
      <c r="D6" s="116"/>
      <c r="E6" s="115"/>
      <c r="F6" s="90"/>
      <c r="G6" s="117"/>
    </row>
    <row r="7" spans="1:7" s="6" customFormat="1" ht="17.25" customHeight="1">
      <c r="A7" s="140"/>
      <c r="B7" s="93"/>
      <c r="C7" s="93"/>
      <c r="D7" s="141"/>
      <c r="E7" s="142"/>
      <c r="F7" s="93"/>
      <c r="G7" s="143"/>
    </row>
    <row r="8" spans="1:7" ht="12.75">
      <c r="A8" s="71"/>
      <c r="B8" s="71"/>
      <c r="C8" s="71"/>
      <c r="D8" s="71"/>
      <c r="E8" s="71"/>
      <c r="F8" s="71"/>
      <c r="G8" s="71"/>
    </row>
    <row r="9" spans="1:7" ht="12.75">
      <c r="A9" s="71"/>
      <c r="B9" s="71"/>
      <c r="C9" s="71"/>
      <c r="D9" s="71"/>
      <c r="E9" s="71"/>
      <c r="F9" s="71"/>
      <c r="G9" s="71"/>
    </row>
    <row r="10" spans="1:7" ht="12.75">
      <c r="A10" s="71"/>
      <c r="B10" s="71"/>
      <c r="C10" s="71"/>
      <c r="D10" s="71"/>
      <c r="E10" s="71"/>
      <c r="F10" s="71"/>
      <c r="G10" s="71"/>
    </row>
    <row r="11" spans="1:7" ht="12.75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12.75">
      <c r="A21" s="71"/>
      <c r="B21" s="71"/>
      <c r="C21" s="71"/>
      <c r="D21" s="71"/>
      <c r="E21" s="71"/>
      <c r="F21" s="71"/>
      <c r="G21" s="71"/>
    </row>
    <row r="22" spans="1:7" ht="12.75">
      <c r="A22" s="71"/>
      <c r="B22" s="71"/>
      <c r="C22" s="71"/>
      <c r="D22" s="71"/>
      <c r="E22" s="71"/>
      <c r="F22" s="71"/>
      <c r="G22" s="71"/>
    </row>
    <row r="23" spans="1:7" ht="12.75">
      <c r="A23" s="71"/>
      <c r="B23" s="71"/>
      <c r="C23" s="71"/>
      <c r="D23" s="71"/>
      <c r="E23" s="71"/>
      <c r="F23" s="71"/>
      <c r="G23" s="71"/>
    </row>
    <row r="24" spans="1:7" ht="12.75">
      <c r="A24" s="71"/>
      <c r="B24" s="71"/>
      <c r="C24" s="71"/>
      <c r="D24" s="71"/>
      <c r="E24" s="71"/>
      <c r="F24" s="71"/>
      <c r="G24" s="71"/>
    </row>
    <row r="25" spans="1:7" ht="12.75">
      <c r="A25" s="71"/>
      <c r="B25" s="71"/>
      <c r="C25" s="71"/>
      <c r="D25" s="71"/>
      <c r="E25" s="71"/>
      <c r="F25" s="71"/>
      <c r="G25" s="71"/>
    </row>
    <row r="26" spans="1:7" ht="12.75">
      <c r="A26" s="71"/>
      <c r="B26" s="71"/>
      <c r="C26" s="71"/>
      <c r="D26" s="71"/>
      <c r="E26" s="71"/>
      <c r="F26" s="71"/>
      <c r="G26" s="71"/>
    </row>
    <row r="27" spans="1:7" ht="12.75">
      <c r="A27" s="71"/>
      <c r="B27" s="71"/>
      <c r="C27" s="71"/>
      <c r="D27" s="71"/>
      <c r="E27" s="71"/>
      <c r="F27" s="71"/>
      <c r="G27" s="71"/>
    </row>
    <row r="28" spans="1:7" ht="12.75">
      <c r="A28" s="71"/>
      <c r="B28" s="71"/>
      <c r="C28" s="71"/>
      <c r="D28" s="71"/>
      <c r="E28" s="71"/>
      <c r="F28" s="71"/>
      <c r="G28" s="71"/>
    </row>
    <row r="29" spans="1:7" ht="12.75">
      <c r="A29" s="71"/>
      <c r="B29" s="71"/>
      <c r="C29" s="71"/>
      <c r="D29" s="71"/>
      <c r="E29" s="71"/>
      <c r="F29" s="71"/>
      <c r="G29" s="71"/>
    </row>
    <row r="30" spans="1:7" ht="12.75">
      <c r="A30" s="71"/>
      <c r="B30" s="71"/>
      <c r="C30" s="71"/>
      <c r="D30" s="71"/>
      <c r="E30" s="71"/>
      <c r="F30" s="71"/>
      <c r="G30" s="71"/>
    </row>
    <row r="31" spans="1:7" ht="12.75">
      <c r="A31" s="71"/>
      <c r="B31" s="71"/>
      <c r="C31" s="71"/>
      <c r="D31" s="71"/>
      <c r="E31" s="71"/>
      <c r="F31" s="71"/>
      <c r="G31" s="71"/>
    </row>
    <row r="32" spans="1:7" ht="209.25" customHeight="1">
      <c r="A32" s="71"/>
      <c r="B32" s="71"/>
      <c r="C32" s="71"/>
      <c r="D32" s="71"/>
      <c r="E32" s="71"/>
      <c r="F32" s="71"/>
      <c r="G32" s="71"/>
    </row>
  </sheetData>
  <sheetProtection password="F0D4" sheet="1" selectLockedCells="1"/>
  <mergeCells count="3">
    <mergeCell ref="A2:G2"/>
    <mergeCell ref="A3:G3"/>
    <mergeCell ref="A1:G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C80"/>
  <sheetViews>
    <sheetView showGridLines="0" zoomScale="80" zoomScaleNormal="80" zoomScalePageLayoutView="0" workbookViewId="0" topLeftCell="A1">
      <selection activeCell="E16" sqref="E16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31" customWidth="1"/>
    <col min="5" max="5" width="37.28125" style="6" customWidth="1"/>
    <col min="6" max="6" width="36.710937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23" width="10.8515625" style="6" hidden="1" customWidth="1" outlineLevel="1"/>
    <col min="24" max="24" width="11.8515625" style="5" hidden="1" customWidth="1" outlineLevel="1"/>
    <col min="25" max="25" width="11.8515625" style="215" hidden="1" customWidth="1" outlineLevel="1"/>
    <col min="26" max="28" width="15.140625" style="11" hidden="1" customWidth="1" outlineLevel="1"/>
    <col min="29" max="30" width="15.140625" style="6" hidden="1" customWidth="1" outlineLevel="1"/>
    <col min="31" max="51" width="15.140625" style="6" hidden="1" customWidth="1"/>
    <col min="52" max="52" width="0" style="6" hidden="1" customWidth="1"/>
    <col min="53" max="16384" width="10.8515625" style="6" customWidth="1"/>
  </cols>
  <sheetData>
    <row r="1" spans="1:25" ht="28.5" customHeight="1">
      <c r="A1" s="148" t="s">
        <v>4</v>
      </c>
      <c r="B1" s="365" t="s">
        <v>61</v>
      </c>
      <c r="C1" s="365"/>
      <c r="D1" s="365"/>
      <c r="E1" s="365"/>
      <c r="F1" s="365"/>
      <c r="G1" s="144"/>
      <c r="Y1" s="213"/>
    </row>
    <row r="2" spans="1:25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  <c r="Y2" s="213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7" ht="33" customHeight="1">
      <c r="A4" s="25"/>
      <c r="B4" s="26"/>
      <c r="C4" s="26"/>
      <c r="D4" s="28"/>
      <c r="E4" s="27"/>
      <c r="F4" s="27"/>
      <c r="G4" s="27"/>
    </row>
    <row r="5" spans="1:7" ht="33" customHeight="1">
      <c r="A5" s="25"/>
      <c r="B5" s="26"/>
      <c r="C5" s="26"/>
      <c r="D5" s="28"/>
      <c r="E5" s="27"/>
      <c r="F5" s="27"/>
      <c r="G5" s="27"/>
    </row>
    <row r="6" spans="1:7" ht="33" customHeight="1">
      <c r="A6" s="25"/>
      <c r="B6" s="26"/>
      <c r="C6" s="26"/>
      <c r="D6" s="28"/>
      <c r="E6" s="27"/>
      <c r="F6" s="27"/>
      <c r="G6" s="27"/>
    </row>
    <row r="7" spans="1:7" ht="33" customHeight="1">
      <c r="A7" s="25"/>
      <c r="B7" s="26"/>
      <c r="C7" s="26"/>
      <c r="D7" s="28"/>
      <c r="E7" s="27"/>
      <c r="F7" s="27"/>
      <c r="G7" s="27"/>
    </row>
    <row r="8" spans="1:7" ht="33" customHeight="1">
      <c r="A8" s="25"/>
      <c r="B8" s="26"/>
      <c r="C8" s="26"/>
      <c r="D8" s="28"/>
      <c r="E8" s="27"/>
      <c r="F8" s="27"/>
      <c r="G8" s="27"/>
    </row>
    <row r="9" spans="1:51" ht="33" customHeight="1">
      <c r="A9" s="25"/>
      <c r="B9" s="26"/>
      <c r="C9" s="26"/>
      <c r="D9" s="27"/>
      <c r="E9" s="27"/>
      <c r="F9" s="27"/>
      <c r="G9" s="60"/>
      <c r="H9" s="374" t="s">
        <v>140</v>
      </c>
      <c r="I9" s="46"/>
      <c r="J9" s="72"/>
      <c r="K9" s="72"/>
      <c r="L9" s="189" t="s">
        <v>0</v>
      </c>
      <c r="M9" s="72"/>
      <c r="N9" s="188"/>
      <c r="O9" s="369" t="s">
        <v>139</v>
      </c>
      <c r="P9" s="366" t="s">
        <v>27</v>
      </c>
      <c r="Q9" s="9"/>
      <c r="R9" s="371" t="s">
        <v>0</v>
      </c>
      <c r="S9" s="372"/>
      <c r="T9" s="372"/>
      <c r="U9" s="372"/>
      <c r="V9" s="372"/>
      <c r="W9" s="373"/>
      <c r="X9" s="370" t="s">
        <v>32</v>
      </c>
      <c r="Y9" s="218"/>
      <c r="Z9" s="356" t="s">
        <v>223</v>
      </c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8"/>
    </row>
    <row r="10" spans="1:51" ht="33" customHeight="1">
      <c r="A10" s="25"/>
      <c r="B10" s="26"/>
      <c r="C10" s="26"/>
      <c r="D10" s="27"/>
      <c r="E10" s="27"/>
      <c r="F10" s="27"/>
      <c r="G10" s="60"/>
      <c r="H10" s="375"/>
      <c r="I10" s="193">
        <v>0</v>
      </c>
      <c r="J10" s="193">
        <v>0.2</v>
      </c>
      <c r="K10" s="193">
        <v>0.4</v>
      </c>
      <c r="L10" s="194">
        <v>0.6</v>
      </c>
      <c r="M10" s="193">
        <v>0.8</v>
      </c>
      <c r="N10" s="195">
        <v>1</v>
      </c>
      <c r="O10" s="369"/>
      <c r="P10" s="367"/>
      <c r="Q10" s="9"/>
      <c r="R10" s="200">
        <f aca="true" t="shared" si="0" ref="R10:W11">I10</f>
        <v>0</v>
      </c>
      <c r="S10" s="200">
        <f t="shared" si="0"/>
        <v>0.2</v>
      </c>
      <c r="T10" s="200">
        <f t="shared" si="0"/>
        <v>0.4</v>
      </c>
      <c r="U10" s="200">
        <f t="shared" si="0"/>
        <v>0.6</v>
      </c>
      <c r="V10" s="200">
        <f t="shared" si="0"/>
        <v>0.8</v>
      </c>
      <c r="W10" s="200">
        <f t="shared" si="0"/>
        <v>1</v>
      </c>
      <c r="X10" s="370"/>
      <c r="Y10" s="218"/>
      <c r="Z10" s="359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1"/>
    </row>
    <row r="11" spans="1:51" s="9" customFormat="1" ht="33" customHeight="1">
      <c r="A11" s="36"/>
      <c r="B11" s="32"/>
      <c r="C11" s="32"/>
      <c r="D11" s="32"/>
      <c r="E11" s="32"/>
      <c r="F11" s="60"/>
      <c r="G11" s="60"/>
      <c r="H11" s="376"/>
      <c r="I11" s="196" t="s">
        <v>19</v>
      </c>
      <c r="J11" s="196" t="s">
        <v>20</v>
      </c>
      <c r="K11" s="196" t="s">
        <v>21</v>
      </c>
      <c r="L11" s="196" t="s">
        <v>22</v>
      </c>
      <c r="M11" s="196" t="s">
        <v>23</v>
      </c>
      <c r="N11" s="197" t="s">
        <v>26</v>
      </c>
      <c r="O11" s="369"/>
      <c r="P11" s="368"/>
      <c r="R11" s="201" t="str">
        <f t="shared" si="0"/>
        <v>Faux Unanime</v>
      </c>
      <c r="S11" s="201" t="str">
        <f t="shared" si="0"/>
        <v>Faux</v>
      </c>
      <c r="T11" s="201" t="str">
        <f t="shared" si="0"/>
        <v>Plutôt Faux</v>
      </c>
      <c r="U11" s="201" t="str">
        <f t="shared" si="0"/>
        <v>Plutôt Vrai</v>
      </c>
      <c r="V11" s="201" t="str">
        <f t="shared" si="0"/>
        <v>Vrai</v>
      </c>
      <c r="W11" s="201" t="str">
        <f t="shared" si="0"/>
        <v>Vrais Prouvé</v>
      </c>
      <c r="X11" s="370"/>
      <c r="Y11" s="218"/>
      <c r="Z11" s="362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4"/>
    </row>
    <row r="12" spans="1:51" s="9" customFormat="1" ht="33" customHeight="1">
      <c r="A12" s="37"/>
      <c r="B12" s="38"/>
      <c r="C12" s="38"/>
      <c r="D12" s="38"/>
      <c r="E12" s="38"/>
      <c r="F12" s="61"/>
      <c r="G12" s="60"/>
      <c r="H12" s="171"/>
      <c r="I12" s="171"/>
      <c r="J12" s="171"/>
      <c r="K12" s="171"/>
      <c r="L12" s="171"/>
      <c r="M12" s="171"/>
      <c r="N12" s="171"/>
      <c r="O12" s="171"/>
      <c r="P12" s="172"/>
      <c r="Q12"/>
      <c r="R12" s="53"/>
      <c r="S12" s="53"/>
      <c r="T12" s="53"/>
      <c r="U12" s="53"/>
      <c r="V12" s="53"/>
      <c r="W12" s="53"/>
      <c r="X12" s="216"/>
      <c r="Y12" s="219"/>
      <c r="Z12" s="210" t="s">
        <v>30</v>
      </c>
      <c r="AA12" s="209" t="s">
        <v>31</v>
      </c>
      <c r="AB12" s="209" t="s">
        <v>33</v>
      </c>
      <c r="AC12" s="209" t="s">
        <v>197</v>
      </c>
      <c r="AD12" s="209" t="s">
        <v>40</v>
      </c>
      <c r="AE12" s="209" t="s">
        <v>41</v>
      </c>
      <c r="AF12" s="209" t="s">
        <v>42</v>
      </c>
      <c r="AG12" s="209" t="s">
        <v>43</v>
      </c>
      <c r="AH12" s="209" t="s">
        <v>44</v>
      </c>
      <c r="AI12" s="209" t="s">
        <v>213</v>
      </c>
      <c r="AJ12" s="209" t="s">
        <v>214</v>
      </c>
      <c r="AK12" s="209" t="s">
        <v>217</v>
      </c>
      <c r="AL12" s="209" t="s">
        <v>219</v>
      </c>
      <c r="AM12" s="209" t="s">
        <v>176</v>
      </c>
      <c r="AN12" s="209" t="s">
        <v>178</v>
      </c>
      <c r="AO12" s="209" t="s">
        <v>180</v>
      </c>
      <c r="AP12" s="209" t="s">
        <v>161</v>
      </c>
      <c r="AQ12" s="209" t="s">
        <v>163</v>
      </c>
      <c r="AR12" s="209" t="s">
        <v>221</v>
      </c>
      <c r="AS12" s="209" t="s">
        <v>183</v>
      </c>
      <c r="AT12" s="209" t="s">
        <v>185</v>
      </c>
      <c r="AU12" s="209" t="s">
        <v>187</v>
      </c>
      <c r="AV12" s="209" t="s">
        <v>189</v>
      </c>
      <c r="AW12" s="209" t="s">
        <v>224</v>
      </c>
      <c r="AX12" s="209" t="s">
        <v>166</v>
      </c>
      <c r="AY12" s="211">
        <v>9</v>
      </c>
    </row>
    <row r="13" spans="1:51" s="9" customFormat="1" ht="33" customHeight="1">
      <c r="A13" s="33"/>
      <c r="B13" s="34"/>
      <c r="C13" s="35"/>
      <c r="D13" s="34"/>
      <c r="E13" s="34"/>
      <c r="F13" s="61"/>
      <c r="G13" s="10"/>
      <c r="H13" s="173"/>
      <c r="I13" s="174"/>
      <c r="J13" s="174"/>
      <c r="K13" s="174"/>
      <c r="L13" s="174"/>
      <c r="M13" s="174"/>
      <c r="N13" s="174"/>
      <c r="O13" s="175"/>
      <c r="P13" s="176"/>
      <c r="Q13"/>
      <c r="R13" s="128"/>
      <c r="S13" s="128"/>
      <c r="T13" s="128"/>
      <c r="U13" s="128"/>
      <c r="V13" s="128"/>
      <c r="W13" s="128"/>
      <c r="X13" s="128"/>
      <c r="Y13" s="212"/>
      <c r="Z13" s="210">
        <f aca="true" t="shared" si="1" ref="Z13:AE13">AVERAGE(Z16:Z62)</f>
        <v>0</v>
      </c>
      <c r="AA13" s="210">
        <f t="shared" si="1"/>
        <v>0</v>
      </c>
      <c r="AB13" s="210">
        <f t="shared" si="1"/>
        <v>0</v>
      </c>
      <c r="AC13" s="210">
        <f t="shared" si="1"/>
        <v>0</v>
      </c>
      <c r="AD13" s="210">
        <f t="shared" si="1"/>
        <v>0</v>
      </c>
      <c r="AE13" s="210">
        <f t="shared" si="1"/>
        <v>0</v>
      </c>
      <c r="AF13" s="210">
        <f aca="true" t="shared" si="2" ref="AF13:AY13">AVERAGE(AF16:AF62)</f>
        <v>0</v>
      </c>
      <c r="AG13" s="210">
        <f t="shared" si="2"/>
        <v>0</v>
      </c>
      <c r="AH13" s="210">
        <f t="shared" si="2"/>
        <v>0</v>
      </c>
      <c r="AI13" s="210">
        <f t="shared" si="2"/>
        <v>0</v>
      </c>
      <c r="AJ13" s="210">
        <f>AVERAGE(AJ16:AJ62)</f>
        <v>0</v>
      </c>
      <c r="AK13" s="210">
        <f t="shared" si="2"/>
        <v>0</v>
      </c>
      <c r="AL13" s="210">
        <f t="shared" si="2"/>
        <v>0</v>
      </c>
      <c r="AM13" s="210">
        <f t="shared" si="2"/>
        <v>0</v>
      </c>
      <c r="AN13" s="210">
        <f t="shared" si="2"/>
        <v>0</v>
      </c>
      <c r="AO13" s="210">
        <f t="shared" si="2"/>
        <v>0</v>
      </c>
      <c r="AP13" s="210">
        <f t="shared" si="2"/>
        <v>0</v>
      </c>
      <c r="AQ13" s="259">
        <f t="shared" si="2"/>
        <v>0</v>
      </c>
      <c r="AR13" s="260">
        <f t="shared" si="2"/>
        <v>0</v>
      </c>
      <c r="AS13" s="260">
        <f t="shared" si="2"/>
        <v>0</v>
      </c>
      <c r="AT13" s="260">
        <f t="shared" si="2"/>
        <v>0</v>
      </c>
      <c r="AU13" s="260">
        <f t="shared" si="2"/>
        <v>0</v>
      </c>
      <c r="AV13" s="260">
        <f t="shared" si="2"/>
        <v>0</v>
      </c>
      <c r="AW13" s="260">
        <f t="shared" si="2"/>
        <v>0</v>
      </c>
      <c r="AX13" s="210">
        <f t="shared" si="2"/>
        <v>0</v>
      </c>
      <c r="AY13" s="210">
        <f t="shared" si="2"/>
        <v>0</v>
      </c>
    </row>
    <row r="14" spans="1:52" s="9" customFormat="1" ht="33" customHeight="1">
      <c r="A14" s="160"/>
      <c r="B14" s="161"/>
      <c r="C14" s="162"/>
      <c r="D14" s="163"/>
      <c r="E14" s="40"/>
      <c r="F14" s="39"/>
      <c r="G14" s="10"/>
      <c r="H14" s="173"/>
      <c r="I14" s="174"/>
      <c r="J14" s="174"/>
      <c r="K14" s="174"/>
      <c r="L14" s="174"/>
      <c r="M14" s="174"/>
      <c r="N14" s="174"/>
      <c r="O14" s="175"/>
      <c r="P14" s="176"/>
      <c r="Q14"/>
      <c r="R14" s="128"/>
      <c r="S14" s="128"/>
      <c r="T14" s="128"/>
      <c r="U14" s="128"/>
      <c r="V14" s="128"/>
      <c r="W14" s="128"/>
      <c r="X14" s="128"/>
      <c r="Y14" s="213"/>
      <c r="Z14" s="247" t="s">
        <v>225</v>
      </c>
      <c r="AA14" s="248">
        <f>AVERAGE(Z13:AB13)</f>
        <v>0</v>
      </c>
      <c r="AB14" s="53"/>
      <c r="AC14" s="227"/>
      <c r="AD14" s="227"/>
      <c r="AE14" s="247" t="s">
        <v>226</v>
      </c>
      <c r="AF14" s="248">
        <f>AVERAGE(AC13:AH13)</f>
        <v>0</v>
      </c>
      <c r="AG14" s="227"/>
      <c r="AH14" s="227"/>
      <c r="AI14" s="227"/>
      <c r="AJ14" s="247" t="s">
        <v>227</v>
      </c>
      <c r="AK14" s="248">
        <f>AVERAGE(AI13:AL13)</f>
        <v>0</v>
      </c>
      <c r="AL14" s="227"/>
      <c r="AM14" s="227"/>
      <c r="AN14" s="227"/>
      <c r="AO14" s="247" t="s">
        <v>228</v>
      </c>
      <c r="AP14" s="248">
        <f>AVERAGE(AM13:AU13)</f>
        <v>0</v>
      </c>
      <c r="AR14" s="39"/>
      <c r="AS14" s="39"/>
      <c r="AT14" s="257" t="s">
        <v>229</v>
      </c>
      <c r="AU14" s="258">
        <f>AVERAGE(AV13:AX13)</f>
        <v>0</v>
      </c>
      <c r="AX14" s="227"/>
      <c r="AY14" s="248">
        <f>AY13</f>
        <v>0</v>
      </c>
      <c r="AZ14" s="39"/>
    </row>
    <row r="15" spans="1:52" s="9" customFormat="1" ht="48" customHeight="1">
      <c r="A15" s="354" t="s">
        <v>141</v>
      </c>
      <c r="B15" s="355"/>
      <c r="C15" s="151" t="s">
        <v>138</v>
      </c>
      <c r="D15" s="152" t="s">
        <v>230</v>
      </c>
      <c r="E15" s="164" t="s">
        <v>142</v>
      </c>
      <c r="F15" s="165" t="s">
        <v>143</v>
      </c>
      <c r="H15" s="177"/>
      <c r="I15" s="178"/>
      <c r="J15" s="178"/>
      <c r="K15" s="178"/>
      <c r="L15" s="178"/>
      <c r="M15" s="178"/>
      <c r="N15" s="179"/>
      <c r="O15" s="180"/>
      <c r="P15" s="261">
        <f>AVERAGE(O16:O28)</f>
        <v>0</v>
      </c>
      <c r="Q15"/>
      <c r="R15" s="181"/>
      <c r="S15" s="181"/>
      <c r="T15" s="181"/>
      <c r="U15" s="181"/>
      <c r="V15" s="181"/>
      <c r="W15" s="181"/>
      <c r="X15" s="181"/>
      <c r="Y15" s="213"/>
      <c r="Z15" s="182"/>
      <c r="AA15" s="181"/>
      <c r="AB15" s="18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39"/>
    </row>
    <row r="16" spans="1:51" s="9" customFormat="1" ht="33" customHeight="1">
      <c r="A16" s="155" t="s">
        <v>127</v>
      </c>
      <c r="B16" s="157" t="s">
        <v>144</v>
      </c>
      <c r="C16" s="158" t="s">
        <v>30</v>
      </c>
      <c r="D16" s="287"/>
      <c r="E16" s="288"/>
      <c r="F16" s="289"/>
      <c r="H16" s="183">
        <v>1</v>
      </c>
      <c r="I16" s="198">
        <f aca="true" t="shared" si="3" ref="I16:I22">IF(H16=1,$I$10,"")</f>
        <v>0</v>
      </c>
      <c r="J16" s="199">
        <f aca="true" t="shared" si="4" ref="J16:J22">IF(H16=2,$J$10,"")</f>
      </c>
      <c r="K16" s="199">
        <f aca="true" t="shared" si="5" ref="K16:K22">IF(H16=3,$K$10,"")</f>
      </c>
      <c r="L16" s="199">
        <f aca="true" t="shared" si="6" ref="L16:L22">IF(H16=4,$L$10,"")</f>
      </c>
      <c r="M16" s="199">
        <f aca="true" t="shared" si="7" ref="M16:M22">IF(H16=5,$M$10,"")</f>
      </c>
      <c r="N16" s="199">
        <f aca="true" t="shared" si="8" ref="N16:N22">IF(H16=6,$N$10,"")</f>
      </c>
      <c r="O16" s="190">
        <f aca="true" t="shared" si="9" ref="O16:O22">SUM(I16:N16)*100</f>
        <v>0</v>
      </c>
      <c r="P16" s="41"/>
      <c r="R16" s="202">
        <f aca="true" t="shared" si="10" ref="R16:R22">I16</f>
        <v>0</v>
      </c>
      <c r="S16" s="202">
        <f aca="true" t="shared" si="11" ref="S16:S22">J16</f>
      </c>
      <c r="T16" s="202">
        <f aca="true" t="shared" si="12" ref="T16:T22">K16</f>
      </c>
      <c r="U16" s="202">
        <f aca="true" t="shared" si="13" ref="U16:U22">L16</f>
      </c>
      <c r="V16" s="202">
        <f aca="true" t="shared" si="14" ref="V16:V22">M16</f>
      </c>
      <c r="W16" s="202">
        <f aca="true" t="shared" si="15" ref="W16:W22">N16</f>
      </c>
      <c r="X16" s="190">
        <f aca="true" t="shared" si="16" ref="X16:X22">SUM(R16:W16)*100</f>
        <v>0</v>
      </c>
      <c r="Y16" s="214"/>
      <c r="Z16" s="220">
        <f>X16</f>
        <v>0</v>
      </c>
      <c r="AA16" s="242"/>
      <c r="AB16" s="23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45"/>
      <c r="AS16" s="45"/>
      <c r="AT16" s="45"/>
      <c r="AU16" s="45"/>
      <c r="AV16" s="45"/>
      <c r="AW16" s="45"/>
      <c r="AX16" s="45"/>
      <c r="AY16" s="45"/>
    </row>
    <row r="17" spans="1:51" s="9" customFormat="1" ht="33" customHeight="1">
      <c r="A17" s="155" t="s">
        <v>128</v>
      </c>
      <c r="B17" s="157" t="s">
        <v>145</v>
      </c>
      <c r="C17" s="158" t="s">
        <v>30</v>
      </c>
      <c r="D17" s="290"/>
      <c r="E17" s="289"/>
      <c r="F17" s="289"/>
      <c r="H17" s="184">
        <v>1</v>
      </c>
      <c r="I17" s="198">
        <f t="shared" si="3"/>
        <v>0</v>
      </c>
      <c r="J17" s="199">
        <f t="shared" si="4"/>
      </c>
      <c r="K17" s="199">
        <f t="shared" si="5"/>
      </c>
      <c r="L17" s="199">
        <f t="shared" si="6"/>
      </c>
      <c r="M17" s="199">
        <f t="shared" si="7"/>
      </c>
      <c r="N17" s="199">
        <f t="shared" si="8"/>
      </c>
      <c r="O17" s="190">
        <f t="shared" si="9"/>
        <v>0</v>
      </c>
      <c r="P17" s="41"/>
      <c r="R17" s="199">
        <f t="shared" si="10"/>
        <v>0</v>
      </c>
      <c r="S17" s="199">
        <f t="shared" si="11"/>
      </c>
      <c r="T17" s="199">
        <f t="shared" si="12"/>
      </c>
      <c r="U17" s="199">
        <f t="shared" si="13"/>
      </c>
      <c r="V17" s="199">
        <f t="shared" si="14"/>
      </c>
      <c r="W17" s="199">
        <f t="shared" si="15"/>
      </c>
      <c r="X17" s="190">
        <f t="shared" si="16"/>
        <v>0</v>
      </c>
      <c r="Y17" s="214"/>
      <c r="Z17" s="220">
        <f>X17</f>
        <v>0</v>
      </c>
      <c r="AA17" s="242"/>
      <c r="AB17" s="23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45"/>
      <c r="AS17" s="45"/>
      <c r="AT17" s="45"/>
      <c r="AU17" s="45"/>
      <c r="AV17" s="45"/>
      <c r="AW17" s="45"/>
      <c r="AX17" s="45"/>
      <c r="AY17" s="45"/>
    </row>
    <row r="18" spans="1:51" s="9" customFormat="1" ht="33" customHeight="1">
      <c r="A18" s="155" t="s">
        <v>129</v>
      </c>
      <c r="B18" s="157" t="s">
        <v>382</v>
      </c>
      <c r="C18" s="158" t="s">
        <v>146</v>
      </c>
      <c r="D18" s="290"/>
      <c r="E18" s="289"/>
      <c r="F18" s="289"/>
      <c r="H18" s="184">
        <v>1</v>
      </c>
      <c r="I18" s="198">
        <f t="shared" si="3"/>
        <v>0</v>
      </c>
      <c r="J18" s="199">
        <f t="shared" si="4"/>
      </c>
      <c r="K18" s="199">
        <f t="shared" si="5"/>
      </c>
      <c r="L18" s="199">
        <f t="shared" si="6"/>
      </c>
      <c r="M18" s="199">
        <f t="shared" si="7"/>
      </c>
      <c r="N18" s="199">
        <f t="shared" si="8"/>
      </c>
      <c r="O18" s="190">
        <f t="shared" si="9"/>
        <v>0</v>
      </c>
      <c r="P18" s="41"/>
      <c r="R18" s="199">
        <f t="shared" si="10"/>
        <v>0</v>
      </c>
      <c r="S18" s="199">
        <f t="shared" si="11"/>
      </c>
      <c r="T18" s="199">
        <f t="shared" si="12"/>
      </c>
      <c r="U18" s="199">
        <f t="shared" si="13"/>
      </c>
      <c r="V18" s="199">
        <f t="shared" si="14"/>
      </c>
      <c r="W18" s="199">
        <f t="shared" si="15"/>
      </c>
      <c r="X18" s="190">
        <f t="shared" si="16"/>
        <v>0</v>
      </c>
      <c r="Y18" s="214"/>
      <c r="Z18" s="233"/>
      <c r="AA18" s="242"/>
      <c r="AB18" s="220">
        <f>X18</f>
        <v>0</v>
      </c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45"/>
      <c r="AS18" s="45"/>
      <c r="AT18" s="45"/>
      <c r="AU18" s="45"/>
      <c r="AV18" s="45"/>
      <c r="AW18" s="45"/>
      <c r="AX18" s="45"/>
      <c r="AY18" s="45"/>
    </row>
    <row r="19" spans="1:51" s="9" customFormat="1" ht="33" customHeight="1">
      <c r="A19" s="155" t="s">
        <v>130</v>
      </c>
      <c r="B19" s="157" t="s">
        <v>147</v>
      </c>
      <c r="C19" s="158" t="s">
        <v>148</v>
      </c>
      <c r="D19" s="290"/>
      <c r="E19" s="289"/>
      <c r="F19" s="289"/>
      <c r="H19" s="184">
        <v>1</v>
      </c>
      <c r="I19" s="198">
        <f t="shared" si="3"/>
        <v>0</v>
      </c>
      <c r="J19" s="199">
        <f t="shared" si="4"/>
      </c>
      <c r="K19" s="199">
        <f t="shared" si="5"/>
      </c>
      <c r="L19" s="199">
        <f t="shared" si="6"/>
      </c>
      <c r="M19" s="199">
        <f t="shared" si="7"/>
      </c>
      <c r="N19" s="199">
        <f t="shared" si="8"/>
      </c>
      <c r="O19" s="190">
        <f t="shared" si="9"/>
        <v>0</v>
      </c>
      <c r="P19" s="41"/>
      <c r="R19" s="199">
        <f t="shared" si="10"/>
        <v>0</v>
      </c>
      <c r="S19" s="199">
        <f t="shared" si="11"/>
      </c>
      <c r="T19" s="199">
        <f t="shared" si="12"/>
      </c>
      <c r="U19" s="199">
        <f t="shared" si="13"/>
      </c>
      <c r="V19" s="199">
        <f t="shared" si="14"/>
      </c>
      <c r="W19" s="199">
        <f t="shared" si="15"/>
      </c>
      <c r="X19" s="190">
        <f t="shared" si="16"/>
        <v>0</v>
      </c>
      <c r="Y19" s="214"/>
      <c r="Z19" s="233"/>
      <c r="AA19" s="242"/>
      <c r="AB19" s="220">
        <f>X19</f>
        <v>0</v>
      </c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45"/>
      <c r="AS19" s="45"/>
      <c r="AT19" s="45"/>
      <c r="AU19" s="45"/>
      <c r="AV19" s="45"/>
      <c r="AW19" s="45"/>
      <c r="AX19" s="45"/>
      <c r="AY19" s="45"/>
    </row>
    <row r="20" spans="1:51" s="9" customFormat="1" ht="33" customHeight="1">
      <c r="A20" s="155" t="s">
        <v>131</v>
      </c>
      <c r="B20" s="157" t="s">
        <v>149</v>
      </c>
      <c r="C20" s="158" t="s">
        <v>148</v>
      </c>
      <c r="D20" s="290"/>
      <c r="E20" s="289"/>
      <c r="F20" s="289"/>
      <c r="H20" s="184">
        <v>1</v>
      </c>
      <c r="I20" s="198">
        <f t="shared" si="3"/>
        <v>0</v>
      </c>
      <c r="J20" s="199">
        <f t="shared" si="4"/>
      </c>
      <c r="K20" s="199">
        <f t="shared" si="5"/>
      </c>
      <c r="L20" s="199">
        <f t="shared" si="6"/>
      </c>
      <c r="M20" s="199">
        <f t="shared" si="7"/>
      </c>
      <c r="N20" s="199">
        <f t="shared" si="8"/>
      </c>
      <c r="O20" s="190">
        <f t="shared" si="9"/>
        <v>0</v>
      </c>
      <c r="P20" s="41"/>
      <c r="R20" s="199">
        <f t="shared" si="10"/>
        <v>0</v>
      </c>
      <c r="S20" s="199">
        <f t="shared" si="11"/>
      </c>
      <c r="T20" s="199">
        <f t="shared" si="12"/>
      </c>
      <c r="U20" s="199">
        <f t="shared" si="13"/>
      </c>
      <c r="V20" s="199">
        <f t="shared" si="14"/>
      </c>
      <c r="W20" s="199">
        <f t="shared" si="15"/>
      </c>
      <c r="X20" s="190">
        <f t="shared" si="16"/>
        <v>0</v>
      </c>
      <c r="Y20" s="214"/>
      <c r="Z20" s="233"/>
      <c r="AA20" s="242"/>
      <c r="AB20" s="220">
        <f>X20</f>
        <v>0</v>
      </c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45"/>
      <c r="AS20" s="45"/>
      <c r="AT20" s="45"/>
      <c r="AU20" s="45"/>
      <c r="AV20" s="45"/>
      <c r="AW20" s="45"/>
      <c r="AX20" s="45"/>
      <c r="AY20" s="45"/>
    </row>
    <row r="21" spans="1:51" s="9" customFormat="1" ht="33" customHeight="1">
      <c r="A21" s="155" t="s">
        <v>28</v>
      </c>
      <c r="B21" s="157" t="s">
        <v>150</v>
      </c>
      <c r="C21" s="158" t="s">
        <v>151</v>
      </c>
      <c r="D21" s="290"/>
      <c r="E21" s="289"/>
      <c r="F21" s="289"/>
      <c r="H21" s="184">
        <v>1</v>
      </c>
      <c r="I21" s="198">
        <f t="shared" si="3"/>
        <v>0</v>
      </c>
      <c r="J21" s="199">
        <f t="shared" si="4"/>
      </c>
      <c r="K21" s="199">
        <f t="shared" si="5"/>
      </c>
      <c r="L21" s="199">
        <f t="shared" si="6"/>
      </c>
      <c r="M21" s="199">
        <f t="shared" si="7"/>
      </c>
      <c r="N21" s="199">
        <f t="shared" si="8"/>
      </c>
      <c r="O21" s="190">
        <f t="shared" si="9"/>
        <v>0</v>
      </c>
      <c r="P21" s="41"/>
      <c r="R21" s="199">
        <f t="shared" si="10"/>
        <v>0</v>
      </c>
      <c r="S21" s="199">
        <f t="shared" si="11"/>
      </c>
      <c r="T21" s="199">
        <f t="shared" si="12"/>
      </c>
      <c r="U21" s="199">
        <f t="shared" si="13"/>
      </c>
      <c r="V21" s="199">
        <f t="shared" si="14"/>
      </c>
      <c r="W21" s="199">
        <f t="shared" si="15"/>
      </c>
      <c r="X21" s="190">
        <f t="shared" si="16"/>
        <v>0</v>
      </c>
      <c r="Y21" s="214"/>
      <c r="Z21" s="233"/>
      <c r="AA21" s="242"/>
      <c r="AB21" s="220">
        <f>X21</f>
        <v>0</v>
      </c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45"/>
      <c r="AS21" s="45"/>
      <c r="AT21" s="45"/>
      <c r="AU21" s="45"/>
      <c r="AV21" s="45"/>
      <c r="AW21" s="45"/>
      <c r="AX21" s="45"/>
      <c r="AY21" s="45"/>
    </row>
    <row r="22" spans="1:51" s="9" customFormat="1" ht="33" customHeight="1">
      <c r="A22" s="155" t="s">
        <v>29</v>
      </c>
      <c r="B22" s="157" t="s">
        <v>152</v>
      </c>
      <c r="C22" s="158" t="s">
        <v>151</v>
      </c>
      <c r="D22" s="290"/>
      <c r="E22" s="291"/>
      <c r="F22" s="289"/>
      <c r="H22" s="185">
        <v>1</v>
      </c>
      <c r="I22" s="198">
        <f t="shared" si="3"/>
        <v>0</v>
      </c>
      <c r="J22" s="199">
        <f t="shared" si="4"/>
      </c>
      <c r="K22" s="199">
        <f t="shared" si="5"/>
      </c>
      <c r="L22" s="199">
        <f t="shared" si="6"/>
      </c>
      <c r="M22" s="199">
        <f t="shared" si="7"/>
      </c>
      <c r="N22" s="199">
        <f t="shared" si="8"/>
      </c>
      <c r="O22" s="190">
        <f t="shared" si="9"/>
        <v>0</v>
      </c>
      <c r="P22" s="41"/>
      <c r="R22" s="199">
        <f t="shared" si="10"/>
        <v>0</v>
      </c>
      <c r="S22" s="199">
        <f t="shared" si="11"/>
      </c>
      <c r="T22" s="199">
        <f t="shared" si="12"/>
      </c>
      <c r="U22" s="199">
        <f t="shared" si="13"/>
      </c>
      <c r="V22" s="199">
        <f t="shared" si="14"/>
      </c>
      <c r="W22" s="199">
        <f t="shared" si="15"/>
      </c>
      <c r="X22" s="190">
        <f t="shared" si="16"/>
        <v>0</v>
      </c>
      <c r="Y22" s="214"/>
      <c r="Z22" s="233"/>
      <c r="AA22" s="242"/>
      <c r="AB22" s="220">
        <f>X22</f>
        <v>0</v>
      </c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45"/>
      <c r="AS22" s="45"/>
      <c r="AT22" s="45"/>
      <c r="AU22" s="45"/>
      <c r="AV22" s="45"/>
      <c r="AW22" s="45"/>
      <c r="AX22" s="45"/>
      <c r="AY22" s="45"/>
    </row>
    <row r="23" spans="1:51" s="9" customFormat="1" ht="33" customHeight="1">
      <c r="A23" s="155" t="s">
        <v>154</v>
      </c>
      <c r="B23" s="157" t="s">
        <v>153</v>
      </c>
      <c r="C23" s="158" t="s">
        <v>42</v>
      </c>
      <c r="D23" s="287"/>
      <c r="E23" s="288"/>
      <c r="F23" s="289"/>
      <c r="H23" s="184">
        <v>1</v>
      </c>
      <c r="I23" s="198">
        <f aca="true" t="shared" si="17" ref="I23:I28">IF(H23=1,$I$10,"")</f>
        <v>0</v>
      </c>
      <c r="J23" s="199">
        <f aca="true" t="shared" si="18" ref="J23:J28">IF(H23=2,$J$10,"")</f>
      </c>
      <c r="K23" s="199">
        <f aca="true" t="shared" si="19" ref="K23:K28">IF(H23=3,$K$10,"")</f>
      </c>
      <c r="L23" s="199">
        <f aca="true" t="shared" si="20" ref="L23:L28">IF(H23=4,$L$10,"")</f>
      </c>
      <c r="M23" s="199">
        <f aca="true" t="shared" si="21" ref="M23:M28">IF(H23=5,$M$10,"")</f>
      </c>
      <c r="N23" s="199">
        <f aca="true" t="shared" si="22" ref="N23:N28">IF(H23=6,$N$10,"")</f>
      </c>
      <c r="O23" s="190">
        <f aca="true" t="shared" si="23" ref="O23:O28">SUM(I23:N23)*100</f>
        <v>0</v>
      </c>
      <c r="P23" s="41"/>
      <c r="R23" s="202">
        <f aca="true" t="shared" si="24" ref="R23:W23">I23</f>
        <v>0</v>
      </c>
      <c r="S23" s="202">
        <f t="shared" si="24"/>
      </c>
      <c r="T23" s="202">
        <f t="shared" si="24"/>
      </c>
      <c r="U23" s="202">
        <f t="shared" si="24"/>
      </c>
      <c r="V23" s="202">
        <f t="shared" si="24"/>
      </c>
      <c r="W23" s="202">
        <f t="shared" si="24"/>
      </c>
      <c r="X23" s="191">
        <f aca="true" t="shared" si="25" ref="X23:X28">SUM(R23:W23)*100</f>
        <v>0</v>
      </c>
      <c r="Y23" s="214"/>
      <c r="Z23" s="234"/>
      <c r="AA23" s="242"/>
      <c r="AB23" s="233"/>
      <c r="AC23" s="243"/>
      <c r="AD23" s="243"/>
      <c r="AE23" s="243"/>
      <c r="AF23" s="199">
        <f>X23</f>
        <v>0</v>
      </c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45"/>
      <c r="AS23" s="45"/>
      <c r="AT23" s="45"/>
      <c r="AU23" s="45"/>
      <c r="AV23" s="45"/>
      <c r="AW23" s="45"/>
      <c r="AX23" s="45"/>
      <c r="AY23" s="45"/>
    </row>
    <row r="24" spans="1:51" s="9" customFormat="1" ht="33" customHeight="1">
      <c r="A24" s="155" t="s">
        <v>155</v>
      </c>
      <c r="B24" s="157" t="s">
        <v>160</v>
      </c>
      <c r="C24" s="158" t="s">
        <v>161</v>
      </c>
      <c r="D24" s="290"/>
      <c r="E24" s="289"/>
      <c r="F24" s="289"/>
      <c r="H24" s="184">
        <v>1</v>
      </c>
      <c r="I24" s="198">
        <f t="shared" si="17"/>
        <v>0</v>
      </c>
      <c r="J24" s="199">
        <f t="shared" si="18"/>
      </c>
      <c r="K24" s="199">
        <f t="shared" si="19"/>
      </c>
      <c r="L24" s="199">
        <f t="shared" si="20"/>
      </c>
      <c r="M24" s="199">
        <f t="shared" si="21"/>
      </c>
      <c r="N24" s="199">
        <f t="shared" si="22"/>
      </c>
      <c r="O24" s="190">
        <f t="shared" si="23"/>
        <v>0</v>
      </c>
      <c r="P24" s="41"/>
      <c r="R24" s="199">
        <f aca="true" t="shared" si="26" ref="R24:U27">I24</f>
        <v>0</v>
      </c>
      <c r="S24" s="199">
        <f t="shared" si="26"/>
      </c>
      <c r="T24" s="199">
        <f t="shared" si="26"/>
      </c>
      <c r="U24" s="199">
        <f t="shared" si="26"/>
      </c>
      <c r="V24" s="199">
        <f aca="true" t="shared" si="27" ref="V24:W27">M24</f>
      </c>
      <c r="W24" s="199">
        <f t="shared" si="27"/>
      </c>
      <c r="X24" s="190">
        <f t="shared" si="25"/>
        <v>0</v>
      </c>
      <c r="Y24" s="214"/>
      <c r="Z24" s="233"/>
      <c r="AA24" s="242"/>
      <c r="AB24" s="23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199">
        <f>X24</f>
        <v>0</v>
      </c>
      <c r="AQ24" s="243"/>
      <c r="AR24" s="45"/>
      <c r="AS24" s="45"/>
      <c r="AT24" s="45"/>
      <c r="AU24" s="45"/>
      <c r="AV24" s="45"/>
      <c r="AW24" s="45"/>
      <c r="AX24" s="45"/>
      <c r="AY24" s="45"/>
    </row>
    <row r="25" spans="1:51" s="9" customFormat="1" ht="33" customHeight="1">
      <c r="A25" s="155" t="s">
        <v>156</v>
      </c>
      <c r="B25" s="157" t="s">
        <v>162</v>
      </c>
      <c r="C25" s="158" t="s">
        <v>163</v>
      </c>
      <c r="D25" s="290"/>
      <c r="E25" s="289"/>
      <c r="F25" s="289"/>
      <c r="H25" s="184">
        <v>1</v>
      </c>
      <c r="I25" s="198">
        <f t="shared" si="17"/>
        <v>0</v>
      </c>
      <c r="J25" s="199">
        <f t="shared" si="18"/>
      </c>
      <c r="K25" s="199">
        <f t="shared" si="19"/>
      </c>
      <c r="L25" s="199">
        <f t="shared" si="20"/>
      </c>
      <c r="M25" s="199">
        <f t="shared" si="21"/>
      </c>
      <c r="N25" s="199">
        <f t="shared" si="22"/>
      </c>
      <c r="O25" s="190">
        <f t="shared" si="23"/>
        <v>0</v>
      </c>
      <c r="P25" s="41"/>
      <c r="R25" s="199">
        <f t="shared" si="26"/>
        <v>0</v>
      </c>
      <c r="S25" s="199">
        <f t="shared" si="26"/>
      </c>
      <c r="T25" s="199">
        <f t="shared" si="26"/>
      </c>
      <c r="U25" s="199">
        <f t="shared" si="26"/>
      </c>
      <c r="V25" s="199">
        <f t="shared" si="27"/>
      </c>
      <c r="W25" s="199">
        <f t="shared" si="27"/>
      </c>
      <c r="X25" s="190">
        <f t="shared" si="25"/>
        <v>0</v>
      </c>
      <c r="Y25" s="214"/>
      <c r="Z25" s="233"/>
      <c r="AA25" s="242"/>
      <c r="AB25" s="23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199">
        <f>X25</f>
        <v>0</v>
      </c>
      <c r="AR25" s="45"/>
      <c r="AS25" s="45"/>
      <c r="AT25" s="45"/>
      <c r="AU25" s="45"/>
      <c r="AV25" s="45"/>
      <c r="AW25" s="45"/>
      <c r="AX25" s="45"/>
      <c r="AY25" s="45"/>
    </row>
    <row r="26" spans="1:51" s="9" customFormat="1" ht="33" customHeight="1">
      <c r="A26" s="155" t="s">
        <v>157</v>
      </c>
      <c r="B26" s="157" t="s">
        <v>164</v>
      </c>
      <c r="C26" s="158" t="s">
        <v>163</v>
      </c>
      <c r="D26" s="290"/>
      <c r="E26" s="289"/>
      <c r="F26" s="289"/>
      <c r="H26" s="184">
        <v>1</v>
      </c>
      <c r="I26" s="198">
        <f t="shared" si="17"/>
        <v>0</v>
      </c>
      <c r="J26" s="199">
        <f t="shared" si="18"/>
      </c>
      <c r="K26" s="199">
        <f t="shared" si="19"/>
      </c>
      <c r="L26" s="199">
        <f t="shared" si="20"/>
      </c>
      <c r="M26" s="199">
        <f t="shared" si="21"/>
      </c>
      <c r="N26" s="199">
        <f t="shared" si="22"/>
      </c>
      <c r="O26" s="190">
        <f t="shared" si="23"/>
        <v>0</v>
      </c>
      <c r="P26" s="41"/>
      <c r="R26" s="199">
        <f t="shared" si="26"/>
        <v>0</v>
      </c>
      <c r="S26" s="199">
        <f t="shared" si="26"/>
      </c>
      <c r="T26" s="199">
        <f t="shared" si="26"/>
      </c>
      <c r="U26" s="199">
        <f t="shared" si="26"/>
      </c>
      <c r="V26" s="199">
        <f t="shared" si="27"/>
      </c>
      <c r="W26" s="199">
        <f t="shared" si="27"/>
      </c>
      <c r="X26" s="190">
        <f t="shared" si="25"/>
        <v>0</v>
      </c>
      <c r="Y26" s="214"/>
      <c r="Z26" s="233"/>
      <c r="AA26" s="242"/>
      <c r="AB26" s="242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199">
        <f>X26</f>
        <v>0</v>
      </c>
      <c r="AR26" s="45"/>
      <c r="AS26" s="45"/>
      <c r="AT26" s="45"/>
      <c r="AU26" s="45"/>
      <c r="AV26" s="45"/>
      <c r="AW26" s="45"/>
      <c r="AX26" s="45"/>
      <c r="AY26" s="45"/>
    </row>
    <row r="27" spans="1:51" s="9" customFormat="1" ht="33" customHeight="1">
      <c r="A27" s="155" t="s">
        <v>158</v>
      </c>
      <c r="B27" s="157" t="s">
        <v>165</v>
      </c>
      <c r="C27" s="158" t="s">
        <v>166</v>
      </c>
      <c r="D27" s="290"/>
      <c r="E27" s="289"/>
      <c r="F27" s="289"/>
      <c r="H27" s="184">
        <v>1</v>
      </c>
      <c r="I27" s="198">
        <f t="shared" si="17"/>
        <v>0</v>
      </c>
      <c r="J27" s="199">
        <f t="shared" si="18"/>
      </c>
      <c r="K27" s="199">
        <f t="shared" si="19"/>
      </c>
      <c r="L27" s="199">
        <f t="shared" si="20"/>
      </c>
      <c r="M27" s="199">
        <f t="shared" si="21"/>
      </c>
      <c r="N27" s="199">
        <f t="shared" si="22"/>
      </c>
      <c r="O27" s="190">
        <f t="shared" si="23"/>
        <v>0</v>
      </c>
      <c r="P27" s="41"/>
      <c r="R27" s="199">
        <f t="shared" si="26"/>
        <v>0</v>
      </c>
      <c r="S27" s="199">
        <f t="shared" si="26"/>
      </c>
      <c r="T27" s="199">
        <f t="shared" si="26"/>
      </c>
      <c r="U27" s="199">
        <f t="shared" si="26"/>
      </c>
      <c r="V27" s="199">
        <f t="shared" si="27"/>
      </c>
      <c r="W27" s="199">
        <f t="shared" si="27"/>
      </c>
      <c r="X27" s="190">
        <f t="shared" si="25"/>
        <v>0</v>
      </c>
      <c r="Y27" s="214"/>
      <c r="Z27" s="233"/>
      <c r="AA27" s="242"/>
      <c r="AB27" s="244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45"/>
      <c r="AS27" s="45"/>
      <c r="AT27" s="45"/>
      <c r="AU27" s="45"/>
      <c r="AV27" s="45"/>
      <c r="AW27" s="45"/>
      <c r="AX27" s="199">
        <f>X27</f>
        <v>0</v>
      </c>
      <c r="AY27" s="45"/>
    </row>
    <row r="28" spans="1:51" s="9" customFormat="1" ht="33" customHeight="1">
      <c r="A28" s="155" t="s">
        <v>159</v>
      </c>
      <c r="B28" s="157" t="s">
        <v>167</v>
      </c>
      <c r="C28" s="158">
        <v>9</v>
      </c>
      <c r="D28" s="290"/>
      <c r="E28" s="289"/>
      <c r="F28" s="289"/>
      <c r="H28" s="185">
        <v>1</v>
      </c>
      <c r="I28" s="198">
        <f t="shared" si="17"/>
        <v>0</v>
      </c>
      <c r="J28" s="199">
        <f t="shared" si="18"/>
      </c>
      <c r="K28" s="199">
        <f t="shared" si="19"/>
      </c>
      <c r="L28" s="199">
        <f t="shared" si="20"/>
      </c>
      <c r="M28" s="199">
        <f t="shared" si="21"/>
      </c>
      <c r="N28" s="199">
        <f t="shared" si="22"/>
      </c>
      <c r="O28" s="190">
        <f t="shared" si="23"/>
        <v>0</v>
      </c>
      <c r="P28" s="41"/>
      <c r="R28" s="199">
        <f aca="true" t="shared" si="28" ref="R28:W28">I28</f>
        <v>0</v>
      </c>
      <c r="S28" s="199">
        <f t="shared" si="28"/>
      </c>
      <c r="T28" s="199">
        <f t="shared" si="28"/>
      </c>
      <c r="U28" s="199">
        <f t="shared" si="28"/>
      </c>
      <c r="V28" s="199">
        <f t="shared" si="28"/>
      </c>
      <c r="W28" s="199">
        <f t="shared" si="28"/>
      </c>
      <c r="X28" s="190">
        <f t="shared" si="25"/>
        <v>0</v>
      </c>
      <c r="Y28" s="214"/>
      <c r="Z28" s="233"/>
      <c r="AA28" s="242"/>
      <c r="AB28" s="244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45"/>
      <c r="AS28" s="45"/>
      <c r="AT28" s="45"/>
      <c r="AU28" s="45"/>
      <c r="AV28" s="45"/>
      <c r="AW28" s="45"/>
      <c r="AX28" s="45"/>
      <c r="AY28" s="199">
        <f>X28</f>
        <v>0</v>
      </c>
    </row>
    <row r="29" spans="1:52" s="9" customFormat="1" ht="48.75" customHeight="1">
      <c r="A29" s="352" t="s">
        <v>168</v>
      </c>
      <c r="B29" s="353"/>
      <c r="C29" s="151" t="s">
        <v>138</v>
      </c>
      <c r="D29" s="153" t="s">
        <v>230</v>
      </c>
      <c r="E29" s="154" t="s">
        <v>142</v>
      </c>
      <c r="F29" s="154" t="s">
        <v>143</v>
      </c>
      <c r="H29" s="203"/>
      <c r="I29" s="4"/>
      <c r="J29" s="4"/>
      <c r="K29" s="4"/>
      <c r="L29" s="4"/>
      <c r="M29" s="4"/>
      <c r="N29" s="43"/>
      <c r="O29" s="42"/>
      <c r="P29" s="262">
        <f>AVERAGE(O30:O44)</f>
        <v>0</v>
      </c>
      <c r="R29" s="20"/>
      <c r="S29" s="20"/>
      <c r="T29" s="20"/>
      <c r="U29" s="20"/>
      <c r="V29" s="20"/>
      <c r="W29" s="20"/>
      <c r="X29" s="192"/>
      <c r="Y29" s="214"/>
      <c r="Z29" s="47"/>
      <c r="AA29" s="241"/>
      <c r="AB29" s="241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30"/>
      <c r="AS29" s="230"/>
      <c r="AT29" s="230"/>
      <c r="AU29" s="230"/>
      <c r="AV29" s="230"/>
      <c r="AW29" s="230"/>
      <c r="AX29" s="230"/>
      <c r="AY29" s="230"/>
      <c r="AZ29" s="39"/>
    </row>
    <row r="30" spans="1:51" s="9" customFormat="1" ht="33" customHeight="1">
      <c r="A30" s="156" t="s">
        <v>132</v>
      </c>
      <c r="B30" s="157" t="s">
        <v>169</v>
      </c>
      <c r="C30" s="158" t="s">
        <v>30</v>
      </c>
      <c r="D30" s="292"/>
      <c r="E30" s="293"/>
      <c r="F30" s="293"/>
      <c r="H30" s="183">
        <v>1</v>
      </c>
      <c r="I30" s="198">
        <f aca="true" t="shared" si="29" ref="I30:I35">IF(H30=1,$I$10,"")</f>
        <v>0</v>
      </c>
      <c r="J30" s="199">
        <f aca="true" t="shared" si="30" ref="J30:J35">IF(H30=2,$J$10,"")</f>
      </c>
      <c r="K30" s="199">
        <f aca="true" t="shared" si="31" ref="K30:K35">IF(H30=3,$K$10,"")</f>
      </c>
      <c r="L30" s="199">
        <f aca="true" t="shared" si="32" ref="L30:L35">IF(H30=4,$L$10,"")</f>
      </c>
      <c r="M30" s="199">
        <f aca="true" t="shared" si="33" ref="M30:M35">IF(H30=5,$M$10,"")</f>
      </c>
      <c r="N30" s="199">
        <f aca="true" t="shared" si="34" ref="N30:N35">IF(H30=6,$N$10,"")</f>
      </c>
      <c r="O30" s="190">
        <f aca="true" t="shared" si="35" ref="O30:O44">SUM(I30:N30)*100</f>
        <v>0</v>
      </c>
      <c r="P30" s="41"/>
      <c r="R30" s="199">
        <f aca="true" t="shared" si="36" ref="R30:U35">I30</f>
        <v>0</v>
      </c>
      <c r="S30" s="199">
        <f t="shared" si="36"/>
      </c>
      <c r="T30" s="199">
        <f t="shared" si="36"/>
      </c>
      <c r="U30" s="199">
        <f t="shared" si="36"/>
      </c>
      <c r="V30" s="199">
        <f aca="true" t="shared" si="37" ref="V30:V35">M30</f>
      </c>
      <c r="W30" s="199">
        <f aca="true" t="shared" si="38" ref="W30:W35">N30</f>
      </c>
      <c r="X30" s="190">
        <f aca="true" t="shared" si="39" ref="X30:X44">SUM(R30:W30)*100</f>
        <v>0</v>
      </c>
      <c r="Y30" s="221"/>
      <c r="Z30" s="217">
        <f>X30</f>
        <v>0</v>
      </c>
      <c r="AA30" s="242"/>
      <c r="AB30" s="242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45"/>
      <c r="AS30" s="45"/>
      <c r="AT30" s="45"/>
      <c r="AU30" s="45"/>
      <c r="AV30" s="45"/>
      <c r="AW30" s="45"/>
      <c r="AX30" s="45"/>
      <c r="AY30" s="45"/>
    </row>
    <row r="31" spans="1:51" s="9" customFormat="1" ht="33" customHeight="1">
      <c r="A31" s="156" t="s">
        <v>133</v>
      </c>
      <c r="B31" s="157" t="s">
        <v>170</v>
      </c>
      <c r="C31" s="158" t="s">
        <v>30</v>
      </c>
      <c r="D31" s="294"/>
      <c r="E31" s="295"/>
      <c r="F31" s="295"/>
      <c r="H31" s="184">
        <v>1</v>
      </c>
      <c r="I31" s="198">
        <f t="shared" si="29"/>
        <v>0</v>
      </c>
      <c r="J31" s="199">
        <f t="shared" si="30"/>
      </c>
      <c r="K31" s="199">
        <f t="shared" si="31"/>
      </c>
      <c r="L31" s="199">
        <f t="shared" si="32"/>
      </c>
      <c r="M31" s="199">
        <f t="shared" si="33"/>
      </c>
      <c r="N31" s="199">
        <f t="shared" si="34"/>
      </c>
      <c r="O31" s="190">
        <f t="shared" si="35"/>
        <v>0</v>
      </c>
      <c r="P31" s="41"/>
      <c r="R31" s="199">
        <f t="shared" si="36"/>
        <v>0</v>
      </c>
      <c r="S31" s="199">
        <f t="shared" si="36"/>
      </c>
      <c r="T31" s="199">
        <f t="shared" si="36"/>
      </c>
      <c r="U31" s="199">
        <f t="shared" si="36"/>
      </c>
      <c r="V31" s="199">
        <f t="shared" si="37"/>
      </c>
      <c r="W31" s="199">
        <f t="shared" si="38"/>
      </c>
      <c r="X31" s="190">
        <f t="shared" si="39"/>
        <v>0</v>
      </c>
      <c r="Y31" s="221"/>
      <c r="Z31" s="217">
        <f>X31</f>
        <v>0</v>
      </c>
      <c r="AA31" s="242"/>
      <c r="AB31" s="242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45"/>
      <c r="AS31" s="45"/>
      <c r="AT31" s="45"/>
      <c r="AU31" s="45"/>
      <c r="AV31" s="45"/>
      <c r="AW31" s="45"/>
      <c r="AX31" s="45"/>
      <c r="AY31" s="45"/>
    </row>
    <row r="32" spans="1:51" s="9" customFormat="1" ht="33" customHeight="1">
      <c r="A32" s="156" t="s">
        <v>134</v>
      </c>
      <c r="B32" s="159" t="s">
        <v>173</v>
      </c>
      <c r="C32" s="158" t="s">
        <v>172</v>
      </c>
      <c r="D32" s="294"/>
      <c r="E32" s="295"/>
      <c r="F32" s="295"/>
      <c r="H32" s="184">
        <v>1</v>
      </c>
      <c r="I32" s="198">
        <f t="shared" si="29"/>
        <v>0</v>
      </c>
      <c r="J32" s="199">
        <f t="shared" si="30"/>
      </c>
      <c r="K32" s="199">
        <f t="shared" si="31"/>
      </c>
      <c r="L32" s="199">
        <f t="shared" si="32"/>
      </c>
      <c r="M32" s="199">
        <f t="shared" si="33"/>
      </c>
      <c r="N32" s="199">
        <f t="shared" si="34"/>
      </c>
      <c r="O32" s="190">
        <f t="shared" si="35"/>
        <v>0</v>
      </c>
      <c r="P32" s="41"/>
      <c r="R32" s="199">
        <f t="shared" si="36"/>
        <v>0</v>
      </c>
      <c r="S32" s="199">
        <f t="shared" si="36"/>
      </c>
      <c r="T32" s="199">
        <f t="shared" si="36"/>
      </c>
      <c r="U32" s="199">
        <f t="shared" si="36"/>
      </c>
      <c r="V32" s="199">
        <f t="shared" si="37"/>
      </c>
      <c r="W32" s="199">
        <f t="shared" si="38"/>
      </c>
      <c r="X32" s="190">
        <f t="shared" si="39"/>
        <v>0</v>
      </c>
      <c r="Y32" s="221"/>
      <c r="Z32" s="232"/>
      <c r="AA32" s="242"/>
      <c r="AB32" s="199">
        <f>X32</f>
        <v>0</v>
      </c>
      <c r="AC32" s="243"/>
      <c r="AD32" s="243"/>
      <c r="AE32" s="243"/>
      <c r="AF32" s="243"/>
      <c r="AG32" s="243"/>
      <c r="AH32" s="243"/>
      <c r="AI32" s="233"/>
      <c r="AJ32" s="243"/>
      <c r="AK32" s="243"/>
      <c r="AL32" s="243"/>
      <c r="AM32" s="243"/>
      <c r="AN32" s="243"/>
      <c r="AO32" s="243"/>
      <c r="AP32" s="243"/>
      <c r="AQ32" s="243"/>
      <c r="AR32" s="45"/>
      <c r="AS32" s="45"/>
      <c r="AT32" s="45"/>
      <c r="AU32" s="45"/>
      <c r="AV32" s="45"/>
      <c r="AW32" s="45"/>
      <c r="AX32" s="45"/>
      <c r="AY32" s="45"/>
    </row>
    <row r="33" spans="1:51" s="9" customFormat="1" ht="33" customHeight="1">
      <c r="A33" s="156" t="s">
        <v>135</v>
      </c>
      <c r="B33" s="157" t="s">
        <v>171</v>
      </c>
      <c r="C33" s="158" t="s">
        <v>172</v>
      </c>
      <c r="D33" s="294"/>
      <c r="E33" s="295"/>
      <c r="F33" s="295"/>
      <c r="H33" s="184">
        <v>1</v>
      </c>
      <c r="I33" s="198">
        <f t="shared" si="29"/>
        <v>0</v>
      </c>
      <c r="J33" s="199">
        <f t="shared" si="30"/>
      </c>
      <c r="K33" s="199">
        <f t="shared" si="31"/>
      </c>
      <c r="L33" s="199">
        <f t="shared" si="32"/>
      </c>
      <c r="M33" s="199">
        <f t="shared" si="33"/>
      </c>
      <c r="N33" s="199">
        <f t="shared" si="34"/>
      </c>
      <c r="O33" s="190">
        <f t="shared" si="35"/>
        <v>0</v>
      </c>
      <c r="P33" s="41"/>
      <c r="R33" s="199">
        <f t="shared" si="36"/>
        <v>0</v>
      </c>
      <c r="S33" s="199">
        <f t="shared" si="36"/>
      </c>
      <c r="T33" s="199">
        <f t="shared" si="36"/>
      </c>
      <c r="U33" s="199">
        <f t="shared" si="36"/>
      </c>
      <c r="V33" s="199">
        <f t="shared" si="37"/>
      </c>
      <c r="W33" s="199">
        <f t="shared" si="38"/>
      </c>
      <c r="X33" s="190">
        <f t="shared" si="39"/>
        <v>0</v>
      </c>
      <c r="Y33" s="214"/>
      <c r="Z33" s="233"/>
      <c r="AA33" s="242"/>
      <c r="AB33" s="199">
        <f>X33</f>
        <v>0</v>
      </c>
      <c r="AC33" s="243"/>
      <c r="AD33" s="243"/>
      <c r="AE33" s="243"/>
      <c r="AF33" s="243"/>
      <c r="AG33" s="243"/>
      <c r="AH33" s="243"/>
      <c r="AI33" s="233"/>
      <c r="AJ33" s="243"/>
      <c r="AK33" s="243"/>
      <c r="AL33" s="243"/>
      <c r="AM33" s="243"/>
      <c r="AN33" s="243"/>
      <c r="AO33" s="243"/>
      <c r="AP33" s="243"/>
      <c r="AQ33" s="243"/>
      <c r="AR33" s="45"/>
      <c r="AS33" s="45"/>
      <c r="AT33" s="45"/>
      <c r="AU33" s="45"/>
      <c r="AV33" s="45"/>
      <c r="AW33" s="45"/>
      <c r="AX33" s="45"/>
      <c r="AY33" s="45"/>
    </row>
    <row r="34" spans="1:51" s="9" customFormat="1" ht="33" customHeight="1">
      <c r="A34" s="155" t="s">
        <v>136</v>
      </c>
      <c r="B34" s="157" t="s">
        <v>174</v>
      </c>
      <c r="C34" s="158" t="s">
        <v>148</v>
      </c>
      <c r="D34" s="294"/>
      <c r="E34" s="291"/>
      <c r="F34" s="291"/>
      <c r="H34" s="184">
        <v>1</v>
      </c>
      <c r="I34" s="198">
        <f t="shared" si="29"/>
        <v>0</v>
      </c>
      <c r="J34" s="199">
        <f t="shared" si="30"/>
      </c>
      <c r="K34" s="199">
        <f t="shared" si="31"/>
      </c>
      <c r="L34" s="199">
        <f t="shared" si="32"/>
      </c>
      <c r="M34" s="199">
        <f t="shared" si="33"/>
      </c>
      <c r="N34" s="199">
        <f t="shared" si="34"/>
      </c>
      <c r="O34" s="190">
        <f t="shared" si="35"/>
        <v>0</v>
      </c>
      <c r="P34" s="41"/>
      <c r="R34" s="199">
        <f t="shared" si="36"/>
        <v>0</v>
      </c>
      <c r="S34" s="199">
        <f t="shared" si="36"/>
      </c>
      <c r="T34" s="199">
        <f t="shared" si="36"/>
      </c>
      <c r="U34" s="199">
        <f t="shared" si="36"/>
      </c>
      <c r="V34" s="199">
        <f t="shared" si="37"/>
      </c>
      <c r="W34" s="199">
        <f t="shared" si="38"/>
      </c>
      <c r="X34" s="190">
        <f t="shared" si="39"/>
        <v>0</v>
      </c>
      <c r="Y34" s="214"/>
      <c r="Z34" s="233"/>
      <c r="AA34" s="242"/>
      <c r="AB34" s="199">
        <f>X34</f>
        <v>0</v>
      </c>
      <c r="AC34" s="243"/>
      <c r="AD34" s="243"/>
      <c r="AE34" s="243"/>
      <c r="AF34" s="243"/>
      <c r="AG34" s="243"/>
      <c r="AH34" s="243"/>
      <c r="AI34" s="233"/>
      <c r="AJ34" s="243"/>
      <c r="AK34" s="243"/>
      <c r="AL34" s="243"/>
      <c r="AM34" s="243"/>
      <c r="AN34" s="243"/>
      <c r="AO34" s="243"/>
      <c r="AP34" s="243"/>
      <c r="AQ34" s="243"/>
      <c r="AR34" s="45"/>
      <c r="AS34" s="45"/>
      <c r="AT34" s="45"/>
      <c r="AU34" s="45"/>
      <c r="AV34" s="45"/>
      <c r="AW34" s="45"/>
      <c r="AX34" s="45"/>
      <c r="AY34" s="45"/>
    </row>
    <row r="35" spans="1:51" s="9" customFormat="1" ht="33" customHeight="1">
      <c r="A35" s="155" t="s">
        <v>137</v>
      </c>
      <c r="B35" s="157" t="s">
        <v>383</v>
      </c>
      <c r="C35" s="158" t="s">
        <v>43</v>
      </c>
      <c r="D35" s="294"/>
      <c r="E35" s="291"/>
      <c r="F35" s="291"/>
      <c r="H35" s="185">
        <v>1</v>
      </c>
      <c r="I35" s="198">
        <f t="shared" si="29"/>
        <v>0</v>
      </c>
      <c r="J35" s="199">
        <f t="shared" si="30"/>
      </c>
      <c r="K35" s="199">
        <f t="shared" si="31"/>
      </c>
      <c r="L35" s="199">
        <f t="shared" si="32"/>
      </c>
      <c r="M35" s="199">
        <f t="shared" si="33"/>
      </c>
      <c r="N35" s="199">
        <f t="shared" si="34"/>
      </c>
      <c r="O35" s="190">
        <f t="shared" si="35"/>
        <v>0</v>
      </c>
      <c r="P35" s="41"/>
      <c r="R35" s="199">
        <f t="shared" si="36"/>
        <v>0</v>
      </c>
      <c r="S35" s="199">
        <f t="shared" si="36"/>
      </c>
      <c r="T35" s="199">
        <f t="shared" si="36"/>
      </c>
      <c r="U35" s="199">
        <f t="shared" si="36"/>
      </c>
      <c r="V35" s="199">
        <f t="shared" si="37"/>
      </c>
      <c r="W35" s="199">
        <f t="shared" si="38"/>
      </c>
      <c r="X35" s="190">
        <f t="shared" si="39"/>
        <v>0</v>
      </c>
      <c r="Y35" s="214"/>
      <c r="Z35" s="51"/>
      <c r="AA35" s="240"/>
      <c r="AB35" s="244"/>
      <c r="AC35" s="243"/>
      <c r="AD35" s="243"/>
      <c r="AE35" s="243"/>
      <c r="AF35" s="243"/>
      <c r="AG35" s="199">
        <f>X35</f>
        <v>0</v>
      </c>
      <c r="AH35" s="243"/>
      <c r="AI35" s="243"/>
      <c r="AJ35" s="243"/>
      <c r="AK35" s="233"/>
      <c r="AL35" s="233"/>
      <c r="AM35" s="243"/>
      <c r="AN35" s="243"/>
      <c r="AO35" s="243"/>
      <c r="AP35" s="243"/>
      <c r="AQ35" s="243"/>
      <c r="AR35" s="45"/>
      <c r="AS35" s="45"/>
      <c r="AT35" s="45"/>
      <c r="AU35" s="45"/>
      <c r="AV35" s="45"/>
      <c r="AW35" s="45"/>
      <c r="AX35" s="45"/>
      <c r="AY35" s="45"/>
    </row>
    <row r="36" spans="1:51" s="9" customFormat="1" ht="33" customHeight="1">
      <c r="A36" s="156" t="s">
        <v>52</v>
      </c>
      <c r="B36" s="157" t="s">
        <v>175</v>
      </c>
      <c r="C36" s="158" t="s">
        <v>176</v>
      </c>
      <c r="D36" s="292"/>
      <c r="E36" s="293"/>
      <c r="F36" s="293"/>
      <c r="H36" s="186">
        <v>1</v>
      </c>
      <c r="I36" s="198">
        <f aca="true" t="shared" si="40" ref="I36:I41">IF(H36=1,$I$10,"")</f>
        <v>0</v>
      </c>
      <c r="J36" s="199">
        <f aca="true" t="shared" si="41" ref="J36:J41">IF(H36=2,$J$10,"")</f>
      </c>
      <c r="K36" s="199">
        <f aca="true" t="shared" si="42" ref="K36:K41">IF(H36=3,$K$10,"")</f>
      </c>
      <c r="L36" s="199">
        <f aca="true" t="shared" si="43" ref="L36:L41">IF(H36=4,$L$10,"")</f>
      </c>
      <c r="M36" s="199">
        <f aca="true" t="shared" si="44" ref="M36:M41">IF(H36=5,$M$10,"")</f>
      </c>
      <c r="N36" s="199">
        <f aca="true" t="shared" si="45" ref="N36:N41">IF(H36=6,$N$10,"")</f>
      </c>
      <c r="O36" s="190">
        <f t="shared" si="35"/>
        <v>0</v>
      </c>
      <c r="P36" s="41"/>
      <c r="R36" s="199">
        <f aca="true" t="shared" si="46" ref="R36:R41">I36</f>
        <v>0</v>
      </c>
      <c r="S36" s="199">
        <f aca="true" t="shared" si="47" ref="S36:S41">J36</f>
      </c>
      <c r="T36" s="199">
        <f aca="true" t="shared" si="48" ref="T36:T41">K36</f>
      </c>
      <c r="U36" s="199">
        <f aca="true" t="shared" si="49" ref="U36:U41">L36</f>
      </c>
      <c r="V36" s="199">
        <f aca="true" t="shared" si="50" ref="V36:V41">M36</f>
      </c>
      <c r="W36" s="199">
        <f aca="true" t="shared" si="51" ref="W36:W41">N36</f>
      </c>
      <c r="X36" s="190">
        <f t="shared" si="39"/>
        <v>0</v>
      </c>
      <c r="Y36" s="214"/>
      <c r="Z36" s="41"/>
      <c r="AA36" s="240"/>
      <c r="AB36" s="242"/>
      <c r="AC36" s="243"/>
      <c r="AD36" s="243"/>
      <c r="AE36" s="243"/>
      <c r="AF36" s="243"/>
      <c r="AG36" s="243"/>
      <c r="AH36" s="243"/>
      <c r="AI36" s="243"/>
      <c r="AJ36" s="243"/>
      <c r="AK36" s="233"/>
      <c r="AL36" s="233"/>
      <c r="AM36" s="199">
        <f>X36</f>
        <v>0</v>
      </c>
      <c r="AN36" s="243"/>
      <c r="AO36" s="243"/>
      <c r="AP36" s="243"/>
      <c r="AQ36" s="243"/>
      <c r="AR36" s="45"/>
      <c r="AS36" s="45"/>
      <c r="AT36" s="45"/>
      <c r="AU36" s="45"/>
      <c r="AV36" s="45"/>
      <c r="AW36" s="45"/>
      <c r="AX36" s="45"/>
      <c r="AY36" s="45"/>
    </row>
    <row r="37" spans="1:51" s="9" customFormat="1" ht="33" customHeight="1">
      <c r="A37" s="156" t="s">
        <v>53</v>
      </c>
      <c r="B37" s="157" t="s">
        <v>177</v>
      </c>
      <c r="C37" s="158" t="s">
        <v>178</v>
      </c>
      <c r="D37" s="294"/>
      <c r="E37" s="295"/>
      <c r="F37" s="295"/>
      <c r="H37" s="184">
        <v>1</v>
      </c>
      <c r="I37" s="198">
        <f t="shared" si="40"/>
        <v>0</v>
      </c>
      <c r="J37" s="199">
        <f t="shared" si="41"/>
      </c>
      <c r="K37" s="199">
        <f t="shared" si="42"/>
      </c>
      <c r="L37" s="199">
        <f t="shared" si="43"/>
      </c>
      <c r="M37" s="199">
        <f t="shared" si="44"/>
      </c>
      <c r="N37" s="199">
        <f t="shared" si="45"/>
      </c>
      <c r="O37" s="190">
        <f t="shared" si="35"/>
        <v>0</v>
      </c>
      <c r="P37" s="41"/>
      <c r="R37" s="199">
        <f t="shared" si="46"/>
        <v>0</v>
      </c>
      <c r="S37" s="199">
        <f t="shared" si="47"/>
      </c>
      <c r="T37" s="199">
        <f t="shared" si="48"/>
      </c>
      <c r="U37" s="199">
        <f t="shared" si="49"/>
      </c>
      <c r="V37" s="199">
        <f t="shared" si="50"/>
      </c>
      <c r="W37" s="199">
        <f t="shared" si="51"/>
      </c>
      <c r="X37" s="190">
        <f t="shared" si="39"/>
        <v>0</v>
      </c>
      <c r="Y37" s="214"/>
      <c r="Z37" s="41"/>
      <c r="AA37" s="240"/>
      <c r="AB37" s="242"/>
      <c r="AC37" s="243"/>
      <c r="AD37" s="243"/>
      <c r="AE37" s="243"/>
      <c r="AF37" s="243"/>
      <c r="AG37" s="243"/>
      <c r="AH37" s="243"/>
      <c r="AI37" s="243"/>
      <c r="AJ37" s="243"/>
      <c r="AK37" s="243"/>
      <c r="AL37" s="233"/>
      <c r="AM37" s="243"/>
      <c r="AN37" s="199">
        <f>X37</f>
        <v>0</v>
      </c>
      <c r="AO37" s="243"/>
      <c r="AP37" s="243"/>
      <c r="AQ37" s="243"/>
      <c r="AR37" s="45"/>
      <c r="AS37" s="45"/>
      <c r="AT37" s="45"/>
      <c r="AU37" s="45"/>
      <c r="AV37" s="45"/>
      <c r="AW37" s="45"/>
      <c r="AX37" s="45"/>
      <c r="AY37" s="45"/>
    </row>
    <row r="38" spans="1:51" s="9" customFormat="1" ht="33" customHeight="1">
      <c r="A38" s="156" t="s">
        <v>54</v>
      </c>
      <c r="B38" s="159" t="s">
        <v>179</v>
      </c>
      <c r="C38" s="158" t="s">
        <v>180</v>
      </c>
      <c r="D38" s="294"/>
      <c r="E38" s="295"/>
      <c r="F38" s="295"/>
      <c r="H38" s="184">
        <v>1</v>
      </c>
      <c r="I38" s="198">
        <f t="shared" si="40"/>
        <v>0</v>
      </c>
      <c r="J38" s="199">
        <f t="shared" si="41"/>
      </c>
      <c r="K38" s="199">
        <f t="shared" si="42"/>
      </c>
      <c r="L38" s="199">
        <f t="shared" si="43"/>
      </c>
      <c r="M38" s="199">
        <f t="shared" si="44"/>
      </c>
      <c r="N38" s="199">
        <f t="shared" si="45"/>
      </c>
      <c r="O38" s="190">
        <f t="shared" si="35"/>
        <v>0</v>
      </c>
      <c r="P38" s="41"/>
      <c r="R38" s="199">
        <f t="shared" si="46"/>
        <v>0</v>
      </c>
      <c r="S38" s="199">
        <f t="shared" si="47"/>
      </c>
      <c r="T38" s="199">
        <f t="shared" si="48"/>
      </c>
      <c r="U38" s="199">
        <f t="shared" si="49"/>
      </c>
      <c r="V38" s="199">
        <f t="shared" si="50"/>
      </c>
      <c r="W38" s="199">
        <f t="shared" si="51"/>
      </c>
      <c r="X38" s="190">
        <f t="shared" si="39"/>
        <v>0</v>
      </c>
      <c r="Y38" s="214"/>
      <c r="Z38" s="41"/>
      <c r="AA38" s="240"/>
      <c r="AB38" s="242"/>
      <c r="AC38" s="243"/>
      <c r="AD38" s="243"/>
      <c r="AE38" s="243"/>
      <c r="AF38" s="243"/>
      <c r="AG38" s="243"/>
      <c r="AH38" s="243"/>
      <c r="AI38" s="243"/>
      <c r="AJ38" s="243"/>
      <c r="AK38" s="243"/>
      <c r="AL38" s="233"/>
      <c r="AM38" s="243"/>
      <c r="AN38" s="243"/>
      <c r="AO38" s="199">
        <f>X38</f>
        <v>0</v>
      </c>
      <c r="AP38" s="243"/>
      <c r="AQ38" s="243"/>
      <c r="AR38" s="45"/>
      <c r="AS38" s="45"/>
      <c r="AT38" s="45"/>
      <c r="AU38" s="45"/>
      <c r="AV38" s="45"/>
      <c r="AW38" s="45"/>
      <c r="AX38" s="45"/>
      <c r="AY38" s="45"/>
    </row>
    <row r="39" spans="1:51" s="9" customFormat="1" ht="33" customHeight="1">
      <c r="A39" s="156" t="s">
        <v>55</v>
      </c>
      <c r="B39" s="157" t="s">
        <v>181</v>
      </c>
      <c r="C39" s="158" t="s">
        <v>180</v>
      </c>
      <c r="D39" s="294"/>
      <c r="E39" s="295"/>
      <c r="F39" s="295"/>
      <c r="H39" s="184">
        <v>1</v>
      </c>
      <c r="I39" s="198">
        <f t="shared" si="40"/>
        <v>0</v>
      </c>
      <c r="J39" s="199">
        <f t="shared" si="41"/>
      </c>
      <c r="K39" s="199">
        <f t="shared" si="42"/>
      </c>
      <c r="L39" s="199">
        <f t="shared" si="43"/>
      </c>
      <c r="M39" s="199">
        <f t="shared" si="44"/>
      </c>
      <c r="N39" s="199">
        <f t="shared" si="45"/>
      </c>
      <c r="O39" s="190">
        <f t="shared" si="35"/>
        <v>0</v>
      </c>
      <c r="P39" s="41"/>
      <c r="R39" s="199">
        <f t="shared" si="46"/>
        <v>0</v>
      </c>
      <c r="S39" s="199">
        <f t="shared" si="47"/>
      </c>
      <c r="T39" s="199">
        <f t="shared" si="48"/>
      </c>
      <c r="U39" s="199">
        <f t="shared" si="49"/>
      </c>
      <c r="V39" s="199">
        <f t="shared" si="50"/>
      </c>
      <c r="W39" s="199">
        <f t="shared" si="51"/>
      </c>
      <c r="X39" s="190">
        <f t="shared" si="39"/>
        <v>0</v>
      </c>
      <c r="Y39" s="214"/>
      <c r="Z39" s="41"/>
      <c r="AA39" s="240"/>
      <c r="AB39" s="242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33"/>
      <c r="AO39" s="199">
        <f>X39</f>
        <v>0</v>
      </c>
      <c r="AP39" s="243"/>
      <c r="AQ39" s="243"/>
      <c r="AR39" s="45"/>
      <c r="AS39" s="45"/>
      <c r="AT39" s="45"/>
      <c r="AU39" s="45"/>
      <c r="AV39" s="45"/>
      <c r="AW39" s="45"/>
      <c r="AX39" s="45"/>
      <c r="AY39" s="45"/>
    </row>
    <row r="40" spans="1:51" s="9" customFormat="1" ht="33" customHeight="1">
      <c r="A40" s="155" t="s">
        <v>56</v>
      </c>
      <c r="B40" s="157" t="s">
        <v>182</v>
      </c>
      <c r="C40" s="158" t="s">
        <v>183</v>
      </c>
      <c r="D40" s="294"/>
      <c r="E40" s="291"/>
      <c r="F40" s="291"/>
      <c r="H40" s="184">
        <v>1</v>
      </c>
      <c r="I40" s="198">
        <f t="shared" si="40"/>
        <v>0</v>
      </c>
      <c r="J40" s="199">
        <f t="shared" si="41"/>
      </c>
      <c r="K40" s="199">
        <f t="shared" si="42"/>
      </c>
      <c r="L40" s="199">
        <f t="shared" si="43"/>
      </c>
      <c r="M40" s="199">
        <f t="shared" si="44"/>
      </c>
      <c r="N40" s="199">
        <f t="shared" si="45"/>
      </c>
      <c r="O40" s="190">
        <f t="shared" si="35"/>
        <v>0</v>
      </c>
      <c r="P40" s="41"/>
      <c r="R40" s="199">
        <f t="shared" si="46"/>
        <v>0</v>
      </c>
      <c r="S40" s="199">
        <f t="shared" si="47"/>
      </c>
      <c r="T40" s="199">
        <f t="shared" si="48"/>
      </c>
      <c r="U40" s="199">
        <f t="shared" si="49"/>
      </c>
      <c r="V40" s="199">
        <f t="shared" si="50"/>
      </c>
      <c r="W40" s="199">
        <f t="shared" si="51"/>
      </c>
      <c r="X40" s="190">
        <f t="shared" si="39"/>
        <v>0</v>
      </c>
      <c r="Y40" s="214"/>
      <c r="Z40" s="41"/>
      <c r="AA40" s="240"/>
      <c r="AB40" s="242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33"/>
      <c r="AO40" s="243"/>
      <c r="AP40" s="243"/>
      <c r="AQ40" s="243"/>
      <c r="AR40" s="45"/>
      <c r="AS40" s="199">
        <f>X40</f>
        <v>0</v>
      </c>
      <c r="AT40" s="45"/>
      <c r="AU40" s="45"/>
      <c r="AV40" s="45"/>
      <c r="AW40" s="45"/>
      <c r="AX40" s="45"/>
      <c r="AY40" s="45"/>
    </row>
    <row r="41" spans="1:51" s="9" customFormat="1" ht="33" customHeight="1">
      <c r="A41" s="155" t="s">
        <v>57</v>
      </c>
      <c r="B41" s="157" t="s">
        <v>184</v>
      </c>
      <c r="C41" s="158" t="s">
        <v>185</v>
      </c>
      <c r="D41" s="294"/>
      <c r="E41" s="291"/>
      <c r="F41" s="291"/>
      <c r="H41" s="185">
        <v>1</v>
      </c>
      <c r="I41" s="198">
        <f t="shared" si="40"/>
        <v>0</v>
      </c>
      <c r="J41" s="199">
        <f t="shared" si="41"/>
      </c>
      <c r="K41" s="199">
        <f t="shared" si="42"/>
      </c>
      <c r="L41" s="199">
        <f t="shared" si="43"/>
      </c>
      <c r="M41" s="199">
        <f t="shared" si="44"/>
      </c>
      <c r="N41" s="199">
        <f t="shared" si="45"/>
      </c>
      <c r="O41" s="190">
        <f t="shared" si="35"/>
        <v>0</v>
      </c>
      <c r="P41" s="41"/>
      <c r="R41" s="199">
        <f t="shared" si="46"/>
        <v>0</v>
      </c>
      <c r="S41" s="199">
        <f t="shared" si="47"/>
      </c>
      <c r="T41" s="199">
        <f t="shared" si="48"/>
      </c>
      <c r="U41" s="199">
        <f t="shared" si="49"/>
      </c>
      <c r="V41" s="199">
        <f t="shared" si="50"/>
      </c>
      <c r="W41" s="199">
        <f t="shared" si="51"/>
      </c>
      <c r="X41" s="190">
        <f t="shared" si="39"/>
        <v>0</v>
      </c>
      <c r="Y41" s="214"/>
      <c r="Z41" s="51"/>
      <c r="AA41" s="240"/>
      <c r="AB41" s="244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33"/>
      <c r="AO41" s="243"/>
      <c r="AP41" s="243"/>
      <c r="AQ41" s="243"/>
      <c r="AR41" s="45"/>
      <c r="AS41" s="45"/>
      <c r="AT41" s="199">
        <f>X41</f>
        <v>0</v>
      </c>
      <c r="AU41" s="45"/>
      <c r="AV41" s="45"/>
      <c r="AW41" s="45"/>
      <c r="AX41" s="45"/>
      <c r="AY41" s="45"/>
    </row>
    <row r="42" spans="1:51" s="9" customFormat="1" ht="33" customHeight="1">
      <c r="A42" s="156" t="s">
        <v>58</v>
      </c>
      <c r="B42" s="157" t="s">
        <v>186</v>
      </c>
      <c r="C42" s="158" t="s">
        <v>187</v>
      </c>
      <c r="D42" s="294"/>
      <c r="E42" s="295"/>
      <c r="F42" s="295"/>
      <c r="H42" s="184">
        <v>1</v>
      </c>
      <c r="I42" s="198">
        <f>IF(H42=1,$I$10,"")</f>
        <v>0</v>
      </c>
      <c r="J42" s="199">
        <f>IF(H42=2,$J$10,"")</f>
      </c>
      <c r="K42" s="199">
        <f>IF(H42=3,$K$10,"")</f>
      </c>
      <c r="L42" s="199">
        <f>IF(H42=4,$L$10,"")</f>
      </c>
      <c r="M42" s="199">
        <f>IF(H42=5,$M$10,"")</f>
      </c>
      <c r="N42" s="199">
        <f>IF(H42=6,$N$10,"")</f>
      </c>
      <c r="O42" s="190">
        <f t="shared" si="35"/>
        <v>0</v>
      </c>
      <c r="P42" s="41"/>
      <c r="R42" s="199">
        <f aca="true" t="shared" si="52" ref="R42:W44">I42</f>
        <v>0</v>
      </c>
      <c r="S42" s="199">
        <f t="shared" si="52"/>
      </c>
      <c r="T42" s="199">
        <f t="shared" si="52"/>
      </c>
      <c r="U42" s="199">
        <f t="shared" si="52"/>
      </c>
      <c r="V42" s="199">
        <f t="shared" si="52"/>
      </c>
      <c r="W42" s="199">
        <f t="shared" si="52"/>
      </c>
      <c r="X42" s="190">
        <f t="shared" si="39"/>
        <v>0</v>
      </c>
      <c r="Y42" s="214"/>
      <c r="Z42" s="41"/>
      <c r="AA42" s="240"/>
      <c r="AB42" s="242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33"/>
      <c r="AP42" s="243"/>
      <c r="AQ42" s="243"/>
      <c r="AR42" s="45"/>
      <c r="AS42" s="45"/>
      <c r="AT42" s="45"/>
      <c r="AU42" s="199">
        <f>X42</f>
        <v>0</v>
      </c>
      <c r="AV42" s="45"/>
      <c r="AW42" s="45"/>
      <c r="AX42" s="45"/>
      <c r="AY42" s="45"/>
    </row>
    <row r="43" spans="1:51" s="9" customFormat="1" ht="33" customHeight="1">
      <c r="A43" s="155" t="s">
        <v>59</v>
      </c>
      <c r="B43" s="157" t="s">
        <v>188</v>
      </c>
      <c r="C43" s="158" t="s">
        <v>189</v>
      </c>
      <c r="D43" s="294"/>
      <c r="E43" s="291"/>
      <c r="F43" s="291"/>
      <c r="H43" s="184">
        <v>1</v>
      </c>
      <c r="I43" s="198">
        <f>IF(H43=1,$I$10,"")</f>
        <v>0</v>
      </c>
      <c r="J43" s="199">
        <f>IF(H43=2,$J$10,"")</f>
      </c>
      <c r="K43" s="199">
        <f>IF(H43=3,$K$10,"")</f>
      </c>
      <c r="L43" s="199">
        <f>IF(H43=4,$L$10,"")</f>
      </c>
      <c r="M43" s="199">
        <f>IF(H43=5,$M$10,"")</f>
      </c>
      <c r="N43" s="199">
        <f>IF(H43=6,$N$10,"")</f>
      </c>
      <c r="O43" s="190">
        <f t="shared" si="35"/>
        <v>0</v>
      </c>
      <c r="P43" s="41"/>
      <c r="R43" s="199">
        <f t="shared" si="52"/>
        <v>0</v>
      </c>
      <c r="S43" s="199">
        <f t="shared" si="52"/>
      </c>
      <c r="T43" s="199">
        <f t="shared" si="52"/>
      </c>
      <c r="U43" s="199">
        <f t="shared" si="52"/>
      </c>
      <c r="V43" s="199">
        <f t="shared" si="52"/>
      </c>
      <c r="W43" s="199">
        <f t="shared" si="52"/>
      </c>
      <c r="X43" s="190">
        <f t="shared" si="39"/>
        <v>0</v>
      </c>
      <c r="Y43" s="214"/>
      <c r="Z43" s="41"/>
      <c r="AA43" s="240"/>
      <c r="AB43" s="242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33"/>
      <c r="AP43" s="243"/>
      <c r="AQ43" s="243"/>
      <c r="AR43" s="45"/>
      <c r="AS43" s="45"/>
      <c r="AT43" s="45"/>
      <c r="AU43" s="45"/>
      <c r="AV43" s="199">
        <f>X43</f>
        <v>0</v>
      </c>
      <c r="AW43" s="45"/>
      <c r="AX43" s="45"/>
      <c r="AY43" s="45"/>
    </row>
    <row r="44" spans="1:51" ht="33" customHeight="1">
      <c r="A44" s="155" t="s">
        <v>60</v>
      </c>
      <c r="B44" s="157" t="s">
        <v>191</v>
      </c>
      <c r="C44" s="158" t="s">
        <v>190</v>
      </c>
      <c r="D44" s="294"/>
      <c r="E44" s="291"/>
      <c r="F44" s="291"/>
      <c r="G44" s="9"/>
      <c r="H44" s="187">
        <v>1</v>
      </c>
      <c r="I44" s="198">
        <f>IF(H44=1,$I$10,"")</f>
        <v>0</v>
      </c>
      <c r="J44" s="199">
        <f>IF(H44=2,$J$10,"")</f>
      </c>
      <c r="K44" s="199">
        <f>IF(H44=3,$K$10,"")</f>
      </c>
      <c r="L44" s="199">
        <f>IF(H44=4,$L$10,"")</f>
      </c>
      <c r="M44" s="199">
        <f>IF(H44=5,$M$10,"")</f>
      </c>
      <c r="N44" s="199">
        <f>IF(H44=6,$N$10,"")</f>
      </c>
      <c r="O44" s="190">
        <f t="shared" si="35"/>
        <v>0</v>
      </c>
      <c r="P44" s="41"/>
      <c r="Q44" s="9"/>
      <c r="R44" s="199">
        <f t="shared" si="52"/>
        <v>0</v>
      </c>
      <c r="S44" s="199">
        <f t="shared" si="52"/>
      </c>
      <c r="T44" s="199">
        <f t="shared" si="52"/>
      </c>
      <c r="U44" s="199">
        <f t="shared" si="52"/>
      </c>
      <c r="V44" s="199">
        <f t="shared" si="52"/>
      </c>
      <c r="W44" s="199">
        <f t="shared" si="52"/>
      </c>
      <c r="X44" s="190">
        <f t="shared" si="39"/>
        <v>0</v>
      </c>
      <c r="Y44" s="214"/>
      <c r="Z44" s="51"/>
      <c r="AA44" s="240"/>
      <c r="AB44" s="244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33"/>
      <c r="AP44" s="243"/>
      <c r="AQ44" s="243"/>
      <c r="AR44" s="45"/>
      <c r="AS44" s="45"/>
      <c r="AT44" s="45"/>
      <c r="AU44" s="45"/>
      <c r="AV44" s="45"/>
      <c r="AW44" s="199">
        <f>X44</f>
        <v>0</v>
      </c>
      <c r="AX44" s="45"/>
      <c r="AY44" s="45"/>
    </row>
    <row r="45" spans="1:51" s="9" customFormat="1" ht="48.75" customHeight="1">
      <c r="A45" s="352" t="s">
        <v>192</v>
      </c>
      <c r="B45" s="353"/>
      <c r="C45" s="151" t="s">
        <v>138</v>
      </c>
      <c r="D45" s="153" t="s">
        <v>230</v>
      </c>
      <c r="E45" s="154" t="s">
        <v>142</v>
      </c>
      <c r="F45" s="154" t="s">
        <v>143</v>
      </c>
      <c r="H45" s="203"/>
      <c r="I45" s="4"/>
      <c r="J45" s="4"/>
      <c r="K45" s="4"/>
      <c r="L45" s="4"/>
      <c r="M45" s="4"/>
      <c r="N45" s="43"/>
      <c r="O45" s="42"/>
      <c r="P45" s="262">
        <f>AVERAGE(O46:O52)</f>
        <v>0</v>
      </c>
      <c r="R45" s="20"/>
      <c r="S45" s="20"/>
      <c r="T45" s="20"/>
      <c r="U45" s="20"/>
      <c r="V45" s="20"/>
      <c r="W45" s="20"/>
      <c r="X45" s="192"/>
      <c r="Y45" s="214"/>
      <c r="Z45" s="47"/>
      <c r="AA45" s="229"/>
      <c r="AB45" s="241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30"/>
      <c r="AS45" s="230"/>
      <c r="AT45" s="230"/>
      <c r="AU45" s="230"/>
      <c r="AV45" s="230"/>
      <c r="AW45" s="230"/>
      <c r="AX45" s="230"/>
      <c r="AY45" s="230"/>
    </row>
    <row r="46" spans="1:51" s="9" customFormat="1" ht="33" customHeight="1">
      <c r="A46" s="156" t="s">
        <v>203</v>
      </c>
      <c r="B46" s="157" t="s">
        <v>193</v>
      </c>
      <c r="C46" s="158" t="s">
        <v>31</v>
      </c>
      <c r="D46" s="292"/>
      <c r="E46" s="293"/>
      <c r="F46" s="293"/>
      <c r="H46" s="183">
        <v>1</v>
      </c>
      <c r="I46" s="198">
        <f aca="true" t="shared" si="53" ref="I46:I52">IF(H46=1,$I$10,"")</f>
        <v>0</v>
      </c>
      <c r="J46" s="199">
        <f aca="true" t="shared" si="54" ref="J46:J52">IF(H46=2,$J$10,"")</f>
      </c>
      <c r="K46" s="199">
        <f aca="true" t="shared" si="55" ref="K46:K52">IF(H46=3,$K$10,"")</f>
      </c>
      <c r="L46" s="199">
        <f aca="true" t="shared" si="56" ref="L46:L52">IF(H46=4,$L$10,"")</f>
      </c>
      <c r="M46" s="199">
        <f aca="true" t="shared" si="57" ref="M46:M52">IF(H46=5,$M$10,"")</f>
      </c>
      <c r="N46" s="199">
        <f aca="true" t="shared" si="58" ref="N46:N52">IF(H46=6,$N$10,"")</f>
      </c>
      <c r="O46" s="190">
        <f aca="true" t="shared" si="59" ref="O46:O52">SUM(I46:N46)*100</f>
        <v>0</v>
      </c>
      <c r="P46" s="41"/>
      <c r="R46" s="199">
        <f aca="true" t="shared" si="60" ref="R46:R52">I46</f>
        <v>0</v>
      </c>
      <c r="S46" s="199">
        <f aca="true" t="shared" si="61" ref="S46:S52">J46</f>
      </c>
      <c r="T46" s="199">
        <f aca="true" t="shared" si="62" ref="T46:T52">K46</f>
      </c>
      <c r="U46" s="199">
        <f aca="true" t="shared" si="63" ref="U46:U52">L46</f>
      </c>
      <c r="V46" s="199">
        <f aca="true" t="shared" si="64" ref="V46:V52">M46</f>
      </c>
      <c r="W46" s="199">
        <f aca="true" t="shared" si="65" ref="W46:W52">N46</f>
      </c>
      <c r="X46" s="190">
        <f aca="true" t="shared" si="66" ref="X46:X52">SUM(R46:W46)*100</f>
        <v>0</v>
      </c>
      <c r="Y46" s="222"/>
      <c r="Z46" s="232"/>
      <c r="AA46" s="199">
        <f>X46</f>
        <v>0</v>
      </c>
      <c r="AB46" s="242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45"/>
      <c r="AS46" s="45"/>
      <c r="AT46" s="45"/>
      <c r="AU46" s="45"/>
      <c r="AV46" s="45"/>
      <c r="AW46" s="45"/>
      <c r="AX46" s="45"/>
      <c r="AY46" s="45"/>
    </row>
    <row r="47" spans="1:51" s="9" customFormat="1" ht="33" customHeight="1">
      <c r="A47" s="156" t="s">
        <v>204</v>
      </c>
      <c r="B47" s="157" t="s">
        <v>194</v>
      </c>
      <c r="C47" s="158" t="s">
        <v>195</v>
      </c>
      <c r="D47" s="294"/>
      <c r="E47" s="295"/>
      <c r="F47" s="295"/>
      <c r="H47" s="184">
        <v>1</v>
      </c>
      <c r="I47" s="198">
        <f t="shared" si="53"/>
        <v>0</v>
      </c>
      <c r="J47" s="199">
        <f t="shared" si="54"/>
      </c>
      <c r="K47" s="199">
        <f t="shared" si="55"/>
      </c>
      <c r="L47" s="199">
        <f t="shared" si="56"/>
      </c>
      <c r="M47" s="199">
        <f t="shared" si="57"/>
      </c>
      <c r="N47" s="199">
        <f t="shared" si="58"/>
      </c>
      <c r="O47" s="190">
        <f t="shared" si="59"/>
        <v>0</v>
      </c>
      <c r="P47" s="41"/>
      <c r="R47" s="199">
        <f t="shared" si="60"/>
        <v>0</v>
      </c>
      <c r="S47" s="199">
        <f t="shared" si="61"/>
      </c>
      <c r="T47" s="199">
        <f t="shared" si="62"/>
      </c>
      <c r="U47" s="199">
        <f t="shared" si="63"/>
      </c>
      <c r="V47" s="199">
        <f t="shared" si="64"/>
      </c>
      <c r="W47" s="199">
        <f t="shared" si="65"/>
      </c>
      <c r="X47" s="190">
        <f t="shared" si="66"/>
        <v>0</v>
      </c>
      <c r="Y47" s="222"/>
      <c r="Z47" s="232"/>
      <c r="AA47" s="50"/>
      <c r="AB47" s="199">
        <f>X47</f>
        <v>0</v>
      </c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45"/>
      <c r="AS47" s="45"/>
      <c r="AT47" s="45"/>
      <c r="AU47" s="45"/>
      <c r="AV47" s="45"/>
      <c r="AW47" s="45"/>
      <c r="AX47" s="45"/>
      <c r="AY47" s="45"/>
    </row>
    <row r="48" spans="1:51" s="9" customFormat="1" ht="33" customHeight="1">
      <c r="A48" s="156" t="s">
        <v>205</v>
      </c>
      <c r="B48" s="159" t="s">
        <v>196</v>
      </c>
      <c r="C48" s="158" t="s">
        <v>197</v>
      </c>
      <c r="D48" s="294"/>
      <c r="E48" s="295"/>
      <c r="F48" s="295"/>
      <c r="H48" s="184">
        <v>1</v>
      </c>
      <c r="I48" s="198">
        <f t="shared" si="53"/>
        <v>0</v>
      </c>
      <c r="J48" s="199">
        <f t="shared" si="54"/>
      </c>
      <c r="K48" s="199">
        <f t="shared" si="55"/>
      </c>
      <c r="L48" s="199">
        <f t="shared" si="56"/>
      </c>
      <c r="M48" s="199">
        <f t="shared" si="57"/>
      </c>
      <c r="N48" s="199">
        <f t="shared" si="58"/>
      </c>
      <c r="O48" s="190">
        <f t="shared" si="59"/>
        <v>0</v>
      </c>
      <c r="P48" s="41"/>
      <c r="R48" s="199">
        <f t="shared" si="60"/>
        <v>0</v>
      </c>
      <c r="S48" s="199">
        <f t="shared" si="61"/>
      </c>
      <c r="T48" s="199">
        <f t="shared" si="62"/>
      </c>
      <c r="U48" s="199">
        <f t="shared" si="63"/>
      </c>
      <c r="V48" s="199">
        <f t="shared" si="64"/>
      </c>
      <c r="W48" s="199">
        <f t="shared" si="65"/>
      </c>
      <c r="X48" s="190">
        <f t="shared" si="66"/>
        <v>0</v>
      </c>
      <c r="Y48" s="222"/>
      <c r="Z48" s="232"/>
      <c r="AA48" s="50"/>
      <c r="AB48" s="242"/>
      <c r="AC48" s="199">
        <f>X48</f>
        <v>0</v>
      </c>
      <c r="AD48" s="243"/>
      <c r="AE48" s="243"/>
      <c r="AF48" s="243"/>
      <c r="AG48" s="243"/>
      <c r="AH48" s="243"/>
      <c r="AI48" s="233"/>
      <c r="AJ48" s="243"/>
      <c r="AK48" s="243"/>
      <c r="AL48" s="243"/>
      <c r="AM48" s="243"/>
      <c r="AN48" s="243"/>
      <c r="AO48" s="243"/>
      <c r="AP48" s="243"/>
      <c r="AQ48" s="243"/>
      <c r="AR48" s="45"/>
      <c r="AS48" s="45"/>
      <c r="AT48" s="45"/>
      <c r="AU48" s="45"/>
      <c r="AV48" s="45"/>
      <c r="AW48" s="45"/>
      <c r="AX48" s="45"/>
      <c r="AY48" s="45"/>
    </row>
    <row r="49" spans="1:51" s="9" customFormat="1" ht="33" customHeight="1">
      <c r="A49" s="156" t="s">
        <v>206</v>
      </c>
      <c r="B49" s="157" t="s">
        <v>198</v>
      </c>
      <c r="C49" s="158" t="s">
        <v>199</v>
      </c>
      <c r="D49" s="294"/>
      <c r="E49" s="295"/>
      <c r="F49" s="295"/>
      <c r="H49" s="184">
        <v>1</v>
      </c>
      <c r="I49" s="198">
        <f t="shared" si="53"/>
        <v>0</v>
      </c>
      <c r="J49" s="199">
        <f t="shared" si="54"/>
      </c>
      <c r="K49" s="199">
        <f t="shared" si="55"/>
      </c>
      <c r="L49" s="199">
        <f t="shared" si="56"/>
      </c>
      <c r="M49" s="199">
        <f t="shared" si="57"/>
      </c>
      <c r="N49" s="199">
        <f t="shared" si="58"/>
      </c>
      <c r="O49" s="190">
        <f t="shared" si="59"/>
        <v>0</v>
      </c>
      <c r="P49" s="41"/>
      <c r="R49" s="199">
        <f t="shared" si="60"/>
        <v>0</v>
      </c>
      <c r="S49" s="199">
        <f t="shared" si="61"/>
      </c>
      <c r="T49" s="199">
        <f t="shared" si="62"/>
      </c>
      <c r="U49" s="199">
        <f t="shared" si="63"/>
      </c>
      <c r="V49" s="199">
        <f t="shared" si="64"/>
      </c>
      <c r="W49" s="199">
        <f t="shared" si="65"/>
      </c>
      <c r="X49" s="190">
        <f t="shared" si="66"/>
        <v>0</v>
      </c>
      <c r="Y49" s="222"/>
      <c r="Z49" s="232"/>
      <c r="AA49" s="50"/>
      <c r="AB49" s="242"/>
      <c r="AC49" s="243"/>
      <c r="AD49" s="199">
        <f>X49</f>
        <v>0</v>
      </c>
      <c r="AE49" s="243"/>
      <c r="AF49" s="243"/>
      <c r="AG49" s="243"/>
      <c r="AH49" s="243"/>
      <c r="AI49" s="233"/>
      <c r="AJ49" s="243"/>
      <c r="AK49" s="243"/>
      <c r="AL49" s="243"/>
      <c r="AM49" s="243"/>
      <c r="AN49" s="243"/>
      <c r="AO49" s="243"/>
      <c r="AP49" s="243"/>
      <c r="AQ49" s="243"/>
      <c r="AR49" s="45"/>
      <c r="AS49" s="45"/>
      <c r="AT49" s="45"/>
      <c r="AU49" s="45"/>
      <c r="AV49" s="45"/>
      <c r="AW49" s="45"/>
      <c r="AX49" s="45"/>
      <c r="AY49" s="45"/>
    </row>
    <row r="50" spans="1:51" s="9" customFormat="1" ht="33" customHeight="1">
      <c r="A50" s="156" t="s">
        <v>207</v>
      </c>
      <c r="B50" s="157" t="s">
        <v>200</v>
      </c>
      <c r="C50" s="158" t="s">
        <v>199</v>
      </c>
      <c r="D50" s="294"/>
      <c r="E50" s="291"/>
      <c r="F50" s="291"/>
      <c r="H50" s="184">
        <v>1</v>
      </c>
      <c r="I50" s="198">
        <f t="shared" si="53"/>
        <v>0</v>
      </c>
      <c r="J50" s="199">
        <f t="shared" si="54"/>
      </c>
      <c r="K50" s="199">
        <f t="shared" si="55"/>
      </c>
      <c r="L50" s="199">
        <f t="shared" si="56"/>
      </c>
      <c r="M50" s="199">
        <f t="shared" si="57"/>
      </c>
      <c r="N50" s="199">
        <f t="shared" si="58"/>
      </c>
      <c r="O50" s="190">
        <f t="shared" si="59"/>
        <v>0</v>
      </c>
      <c r="P50" s="41"/>
      <c r="R50" s="199">
        <f t="shared" si="60"/>
        <v>0</v>
      </c>
      <c r="S50" s="199">
        <f t="shared" si="61"/>
      </c>
      <c r="T50" s="199">
        <f t="shared" si="62"/>
      </c>
      <c r="U50" s="199">
        <f t="shared" si="63"/>
      </c>
      <c r="V50" s="199">
        <f t="shared" si="64"/>
      </c>
      <c r="W50" s="199">
        <f t="shared" si="65"/>
      </c>
      <c r="X50" s="190">
        <f t="shared" si="66"/>
        <v>0</v>
      </c>
      <c r="Y50" s="222"/>
      <c r="Z50" s="232"/>
      <c r="AA50" s="50"/>
      <c r="AB50" s="242"/>
      <c r="AC50" s="243"/>
      <c r="AD50" s="199">
        <f>X50</f>
        <v>0</v>
      </c>
      <c r="AE50" s="243"/>
      <c r="AF50" s="243"/>
      <c r="AG50" s="243"/>
      <c r="AH50" s="243"/>
      <c r="AI50" s="233"/>
      <c r="AJ50" s="243"/>
      <c r="AK50" s="243"/>
      <c r="AL50" s="243"/>
      <c r="AM50" s="243"/>
      <c r="AN50" s="243"/>
      <c r="AO50" s="243"/>
      <c r="AP50" s="243"/>
      <c r="AQ50" s="243"/>
      <c r="AR50" s="45"/>
      <c r="AS50" s="45"/>
      <c r="AT50" s="45"/>
      <c r="AU50" s="45"/>
      <c r="AV50" s="45"/>
      <c r="AW50" s="45"/>
      <c r="AX50" s="45"/>
      <c r="AY50" s="45"/>
    </row>
    <row r="51" spans="1:51" s="9" customFormat="1" ht="33" customHeight="1">
      <c r="A51" s="156" t="s">
        <v>208</v>
      </c>
      <c r="B51" s="157" t="s">
        <v>201</v>
      </c>
      <c r="C51" s="158" t="s">
        <v>41</v>
      </c>
      <c r="D51" s="294"/>
      <c r="E51" s="291"/>
      <c r="F51" s="291"/>
      <c r="H51" s="185">
        <v>1</v>
      </c>
      <c r="I51" s="198">
        <f t="shared" si="53"/>
        <v>0</v>
      </c>
      <c r="J51" s="199">
        <f t="shared" si="54"/>
      </c>
      <c r="K51" s="199">
        <f t="shared" si="55"/>
      </c>
      <c r="L51" s="199">
        <f t="shared" si="56"/>
      </c>
      <c r="M51" s="199">
        <f t="shared" si="57"/>
      </c>
      <c r="N51" s="199">
        <f t="shared" si="58"/>
      </c>
      <c r="O51" s="190">
        <f t="shared" si="59"/>
        <v>0</v>
      </c>
      <c r="P51" s="41"/>
      <c r="R51" s="199">
        <f t="shared" si="60"/>
        <v>0</v>
      </c>
      <c r="S51" s="199">
        <f t="shared" si="61"/>
      </c>
      <c r="T51" s="199">
        <f t="shared" si="62"/>
      </c>
      <c r="U51" s="199">
        <f t="shared" si="63"/>
      </c>
      <c r="V51" s="199">
        <f t="shared" si="64"/>
      </c>
      <c r="W51" s="199">
        <f t="shared" si="65"/>
      </c>
      <c r="X51" s="190">
        <f t="shared" si="66"/>
        <v>0</v>
      </c>
      <c r="Y51" s="222"/>
      <c r="Z51" s="235"/>
      <c r="AA51" s="240"/>
      <c r="AB51" s="244"/>
      <c r="AC51" s="243"/>
      <c r="AD51" s="243"/>
      <c r="AE51" s="199">
        <f>X51</f>
        <v>0</v>
      </c>
      <c r="AF51" s="243"/>
      <c r="AG51" s="243"/>
      <c r="AH51" s="243"/>
      <c r="AI51" s="243"/>
      <c r="AJ51" s="243"/>
      <c r="AK51" s="233"/>
      <c r="AL51" s="233"/>
      <c r="AM51" s="243"/>
      <c r="AN51" s="243"/>
      <c r="AO51" s="243"/>
      <c r="AP51" s="243"/>
      <c r="AQ51" s="243"/>
      <c r="AR51" s="45"/>
      <c r="AS51" s="45"/>
      <c r="AT51" s="45"/>
      <c r="AU51" s="45"/>
      <c r="AV51" s="45"/>
      <c r="AW51" s="45"/>
      <c r="AX51" s="45"/>
      <c r="AY51" s="45"/>
    </row>
    <row r="52" spans="1:51" s="9" customFormat="1" ht="33" customHeight="1">
      <c r="A52" s="156" t="s">
        <v>209</v>
      </c>
      <c r="B52" s="157" t="s">
        <v>202</v>
      </c>
      <c r="C52" s="158" t="s">
        <v>41</v>
      </c>
      <c r="D52" s="292"/>
      <c r="E52" s="293"/>
      <c r="F52" s="293"/>
      <c r="H52" s="187">
        <v>1</v>
      </c>
      <c r="I52" s="198">
        <f t="shared" si="53"/>
        <v>0</v>
      </c>
      <c r="J52" s="199">
        <f t="shared" si="54"/>
      </c>
      <c r="K52" s="199">
        <f t="shared" si="55"/>
      </c>
      <c r="L52" s="199">
        <f t="shared" si="56"/>
      </c>
      <c r="M52" s="199">
        <f t="shared" si="57"/>
      </c>
      <c r="N52" s="199">
        <f t="shared" si="58"/>
      </c>
      <c r="O52" s="190">
        <f t="shared" si="59"/>
        <v>0</v>
      </c>
      <c r="P52" s="41"/>
      <c r="R52" s="199">
        <f t="shared" si="60"/>
        <v>0</v>
      </c>
      <c r="S52" s="199">
        <f t="shared" si="61"/>
      </c>
      <c r="T52" s="199">
        <f t="shared" si="62"/>
      </c>
      <c r="U52" s="199">
        <f t="shared" si="63"/>
      </c>
      <c r="V52" s="199">
        <f t="shared" si="64"/>
      </c>
      <c r="W52" s="199">
        <f t="shared" si="65"/>
      </c>
      <c r="X52" s="190">
        <f t="shared" si="66"/>
        <v>0</v>
      </c>
      <c r="Y52" s="222"/>
      <c r="Z52" s="236"/>
      <c r="AA52" s="240"/>
      <c r="AB52" s="242"/>
      <c r="AC52" s="243"/>
      <c r="AD52" s="243"/>
      <c r="AE52" s="199">
        <f>X52</f>
        <v>0</v>
      </c>
      <c r="AF52" s="243"/>
      <c r="AG52" s="243"/>
      <c r="AH52" s="243"/>
      <c r="AI52" s="243"/>
      <c r="AJ52" s="243"/>
      <c r="AK52" s="233"/>
      <c r="AL52" s="233"/>
      <c r="AM52" s="243"/>
      <c r="AN52" s="243"/>
      <c r="AO52" s="243"/>
      <c r="AP52" s="243"/>
      <c r="AQ52" s="243"/>
      <c r="AR52" s="45"/>
      <c r="AS52" s="45"/>
      <c r="AT52" s="45"/>
      <c r="AU52" s="45"/>
      <c r="AV52" s="45"/>
      <c r="AW52" s="45"/>
      <c r="AX52" s="45"/>
      <c r="AY52" s="45"/>
    </row>
    <row r="53" spans="1:52" s="9" customFormat="1" ht="48.75" customHeight="1">
      <c r="A53" s="352" t="s">
        <v>210</v>
      </c>
      <c r="B53" s="353"/>
      <c r="C53" s="151" t="s">
        <v>138</v>
      </c>
      <c r="D53" s="153" t="s">
        <v>230</v>
      </c>
      <c r="E53" s="154" t="s">
        <v>142</v>
      </c>
      <c r="F53" s="154" t="s">
        <v>143</v>
      </c>
      <c r="H53" s="204"/>
      <c r="I53" s="4"/>
      <c r="J53" s="4"/>
      <c r="K53" s="4"/>
      <c r="L53" s="4"/>
      <c r="M53" s="4"/>
      <c r="N53" s="43"/>
      <c r="O53" s="42"/>
      <c r="P53" s="262">
        <f>AVERAGE(O54:O62)</f>
        <v>0</v>
      </c>
      <c r="R53" s="20"/>
      <c r="S53" s="20"/>
      <c r="T53" s="20"/>
      <c r="U53" s="20"/>
      <c r="V53" s="20"/>
      <c r="W53" s="20"/>
      <c r="X53" s="192"/>
      <c r="Y53" s="214"/>
      <c r="Z53" s="237"/>
      <c r="AA53" s="241"/>
      <c r="AB53" s="241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30"/>
      <c r="AS53" s="230"/>
      <c r="AT53" s="230"/>
      <c r="AU53" s="230"/>
      <c r="AV53" s="230"/>
      <c r="AW53" s="230"/>
      <c r="AX53" s="230"/>
      <c r="AY53" s="230"/>
      <c r="AZ53" s="39"/>
    </row>
    <row r="54" spans="1:51" s="9" customFormat="1" ht="33" customHeight="1">
      <c r="A54" s="156" t="s">
        <v>30</v>
      </c>
      <c r="B54" s="157" t="s">
        <v>384</v>
      </c>
      <c r="C54" s="158" t="s">
        <v>211</v>
      </c>
      <c r="D54" s="292"/>
      <c r="E54" s="293"/>
      <c r="F54" s="293"/>
      <c r="H54" s="183">
        <v>1</v>
      </c>
      <c r="I54" s="198">
        <f aca="true" t="shared" si="67" ref="I54:I62">IF(H54=1,$I$10,"")</f>
        <v>0</v>
      </c>
      <c r="J54" s="199">
        <f aca="true" t="shared" si="68" ref="J54:J62">IF(H54=2,$J$10,"")</f>
      </c>
      <c r="K54" s="199">
        <f aca="true" t="shared" si="69" ref="K54:K62">IF(H54=3,$K$10,"")</f>
      </c>
      <c r="L54" s="199">
        <f aca="true" t="shared" si="70" ref="L54:L62">IF(H54=4,$L$10,"")</f>
      </c>
      <c r="M54" s="199">
        <f aca="true" t="shared" si="71" ref="M54:M62">IF(H54=5,$M$10,"")</f>
      </c>
      <c r="N54" s="199">
        <f aca="true" t="shared" si="72" ref="N54:N62">IF(H54=6,$N$10,"")</f>
      </c>
      <c r="O54" s="190">
        <f aca="true" t="shared" si="73" ref="O54:O62">SUM(I54:N54)*100</f>
        <v>0</v>
      </c>
      <c r="P54" s="41"/>
      <c r="R54" s="199">
        <f aca="true" t="shared" si="74" ref="R54:R62">I54</f>
        <v>0</v>
      </c>
      <c r="S54" s="199">
        <f aca="true" t="shared" si="75" ref="S54:S62">J54</f>
      </c>
      <c r="T54" s="199">
        <f aca="true" t="shared" si="76" ref="T54:T62">K54</f>
      </c>
      <c r="U54" s="199">
        <f aca="true" t="shared" si="77" ref="U54:U62">L54</f>
      </c>
      <c r="V54" s="199">
        <f aca="true" t="shared" si="78" ref="V54:V62">M54</f>
      </c>
      <c r="W54" s="199">
        <f aca="true" t="shared" si="79" ref="W54:W62">N54</f>
      </c>
      <c r="X54" s="190">
        <f aca="true" t="shared" si="80" ref="X54:X62">SUM(R54:W54)*100</f>
        <v>0</v>
      </c>
      <c r="Y54" s="214"/>
      <c r="Z54" s="233"/>
      <c r="AA54" s="242"/>
      <c r="AB54" s="199">
        <f>X54</f>
        <v>0</v>
      </c>
      <c r="AC54" s="246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45"/>
      <c r="AS54" s="45"/>
      <c r="AT54" s="45"/>
      <c r="AU54" s="45"/>
      <c r="AV54" s="45"/>
      <c r="AW54" s="45"/>
      <c r="AX54" s="45"/>
      <c r="AY54" s="45"/>
    </row>
    <row r="55" spans="1:51" s="9" customFormat="1" ht="33" customHeight="1">
      <c r="A55" s="156" t="s">
        <v>31</v>
      </c>
      <c r="B55" s="157" t="s">
        <v>212</v>
      </c>
      <c r="C55" s="158" t="s">
        <v>44</v>
      </c>
      <c r="D55" s="294"/>
      <c r="E55" s="295"/>
      <c r="F55" s="295"/>
      <c r="H55" s="184">
        <v>1</v>
      </c>
      <c r="I55" s="198">
        <f t="shared" si="67"/>
        <v>0</v>
      </c>
      <c r="J55" s="199">
        <f t="shared" si="68"/>
      </c>
      <c r="K55" s="199">
        <f t="shared" si="69"/>
      </c>
      <c r="L55" s="199">
        <f t="shared" si="70"/>
      </c>
      <c r="M55" s="199">
        <f t="shared" si="71"/>
      </c>
      <c r="N55" s="199">
        <f t="shared" si="72"/>
      </c>
      <c r="O55" s="190">
        <f t="shared" si="73"/>
        <v>0</v>
      </c>
      <c r="P55" s="41"/>
      <c r="R55" s="199">
        <f t="shared" si="74"/>
        <v>0</v>
      </c>
      <c r="S55" s="199">
        <f t="shared" si="75"/>
      </c>
      <c r="T55" s="199">
        <f t="shared" si="76"/>
      </c>
      <c r="U55" s="199">
        <f t="shared" si="77"/>
      </c>
      <c r="V55" s="199">
        <f t="shared" si="78"/>
      </c>
      <c r="W55" s="199">
        <f t="shared" si="79"/>
      </c>
      <c r="X55" s="190">
        <f t="shared" si="80"/>
        <v>0</v>
      </c>
      <c r="Y55" s="214"/>
      <c r="Z55" s="233"/>
      <c r="AA55" s="242"/>
      <c r="AB55" s="242"/>
      <c r="AC55" s="243"/>
      <c r="AD55" s="243"/>
      <c r="AE55" s="243"/>
      <c r="AF55" s="243"/>
      <c r="AG55" s="243"/>
      <c r="AH55" s="199">
        <f>X55</f>
        <v>0</v>
      </c>
      <c r="AI55" s="243"/>
      <c r="AJ55" s="243"/>
      <c r="AK55" s="243"/>
      <c r="AL55" s="243"/>
      <c r="AM55" s="243"/>
      <c r="AN55" s="243"/>
      <c r="AO55" s="243"/>
      <c r="AP55" s="243"/>
      <c r="AQ55" s="243"/>
      <c r="AR55" s="45"/>
      <c r="AS55" s="45"/>
      <c r="AT55" s="45"/>
      <c r="AU55" s="45"/>
      <c r="AV55" s="45"/>
      <c r="AW55" s="45"/>
      <c r="AX55" s="45"/>
      <c r="AY55" s="45"/>
    </row>
    <row r="56" spans="1:51" s="9" customFormat="1" ht="33" customHeight="1">
      <c r="A56" s="156" t="s">
        <v>33</v>
      </c>
      <c r="B56" s="159" t="s">
        <v>385</v>
      </c>
      <c r="C56" s="158" t="s">
        <v>213</v>
      </c>
      <c r="D56" s="294"/>
      <c r="E56" s="295"/>
      <c r="F56" s="295"/>
      <c r="H56" s="184">
        <v>1</v>
      </c>
      <c r="I56" s="198">
        <f t="shared" si="67"/>
        <v>0</v>
      </c>
      <c r="J56" s="199">
        <f t="shared" si="68"/>
      </c>
      <c r="K56" s="199">
        <f t="shared" si="69"/>
      </c>
      <c r="L56" s="199">
        <f t="shared" si="70"/>
      </c>
      <c r="M56" s="199">
        <f t="shared" si="71"/>
      </c>
      <c r="N56" s="199">
        <f t="shared" si="72"/>
      </c>
      <c r="O56" s="190">
        <f t="shared" si="73"/>
        <v>0</v>
      </c>
      <c r="P56" s="41"/>
      <c r="R56" s="199">
        <f t="shared" si="74"/>
        <v>0</v>
      </c>
      <c r="S56" s="199">
        <f t="shared" si="75"/>
      </c>
      <c r="T56" s="199">
        <f t="shared" si="76"/>
      </c>
      <c r="U56" s="199">
        <f t="shared" si="77"/>
      </c>
      <c r="V56" s="199">
        <f t="shared" si="78"/>
      </c>
      <c r="W56" s="199">
        <f t="shared" si="79"/>
      </c>
      <c r="X56" s="190">
        <f t="shared" si="80"/>
        <v>0</v>
      </c>
      <c r="Y56" s="214"/>
      <c r="Z56" s="233"/>
      <c r="AA56" s="242"/>
      <c r="AB56" s="242"/>
      <c r="AC56" s="243"/>
      <c r="AD56" s="243"/>
      <c r="AE56" s="243"/>
      <c r="AF56" s="243"/>
      <c r="AG56" s="243"/>
      <c r="AH56" s="243"/>
      <c r="AI56" s="220">
        <f>X56</f>
        <v>0</v>
      </c>
      <c r="AJ56" s="243"/>
      <c r="AK56" s="243"/>
      <c r="AL56" s="243"/>
      <c r="AM56" s="243"/>
      <c r="AN56" s="243"/>
      <c r="AO56" s="243"/>
      <c r="AP56" s="243"/>
      <c r="AQ56" s="243"/>
      <c r="AR56" s="45"/>
      <c r="AS56" s="45"/>
      <c r="AT56" s="45"/>
      <c r="AU56" s="45"/>
      <c r="AV56" s="45"/>
      <c r="AW56" s="45"/>
      <c r="AX56" s="45"/>
      <c r="AY56" s="45"/>
    </row>
    <row r="57" spans="1:51" s="9" customFormat="1" ht="33" customHeight="1">
      <c r="A57" s="156" t="s">
        <v>34</v>
      </c>
      <c r="B57" s="157" t="s">
        <v>386</v>
      </c>
      <c r="C57" s="158" t="s">
        <v>214</v>
      </c>
      <c r="D57" s="294"/>
      <c r="E57" s="295"/>
      <c r="F57" s="295"/>
      <c r="H57" s="184">
        <v>1</v>
      </c>
      <c r="I57" s="198">
        <f t="shared" si="67"/>
        <v>0</v>
      </c>
      <c r="J57" s="199">
        <f t="shared" si="68"/>
      </c>
      <c r="K57" s="199">
        <f t="shared" si="69"/>
      </c>
      <c r="L57" s="199">
        <f t="shared" si="70"/>
      </c>
      <c r="M57" s="199">
        <f t="shared" si="71"/>
      </c>
      <c r="N57" s="199">
        <f t="shared" si="72"/>
      </c>
      <c r="O57" s="190">
        <f t="shared" si="73"/>
        <v>0</v>
      </c>
      <c r="P57" s="41"/>
      <c r="R57" s="199">
        <f t="shared" si="74"/>
        <v>0</v>
      </c>
      <c r="S57" s="199">
        <f t="shared" si="75"/>
      </c>
      <c r="T57" s="199">
        <f t="shared" si="76"/>
      </c>
      <c r="U57" s="199">
        <f t="shared" si="77"/>
      </c>
      <c r="V57" s="199">
        <f t="shared" si="78"/>
      </c>
      <c r="W57" s="199">
        <f t="shared" si="79"/>
      </c>
      <c r="X57" s="190">
        <f t="shared" si="80"/>
        <v>0</v>
      </c>
      <c r="Y57" s="214"/>
      <c r="Z57" s="233"/>
      <c r="AA57" s="242"/>
      <c r="AB57" s="242"/>
      <c r="AC57" s="243"/>
      <c r="AD57" s="243"/>
      <c r="AE57" s="243"/>
      <c r="AF57" s="243"/>
      <c r="AG57" s="243"/>
      <c r="AH57" s="243"/>
      <c r="AI57" s="233"/>
      <c r="AJ57" s="199">
        <f>X57</f>
        <v>0</v>
      </c>
      <c r="AK57" s="243"/>
      <c r="AL57" s="243"/>
      <c r="AM57" s="243"/>
      <c r="AN57" s="243"/>
      <c r="AO57" s="243"/>
      <c r="AP57" s="243"/>
      <c r="AQ57" s="243"/>
      <c r="AR57" s="45"/>
      <c r="AS57" s="45"/>
      <c r="AT57" s="45"/>
      <c r="AU57" s="45"/>
      <c r="AV57" s="45"/>
      <c r="AW57" s="45"/>
      <c r="AX57" s="45"/>
      <c r="AY57" s="45"/>
    </row>
    <row r="58" spans="1:51" s="9" customFormat="1" ht="33" customHeight="1">
      <c r="A58" s="156" t="s">
        <v>35</v>
      </c>
      <c r="B58" s="157" t="s">
        <v>387</v>
      </c>
      <c r="C58" s="158" t="s">
        <v>215</v>
      </c>
      <c r="D58" s="294"/>
      <c r="E58" s="291"/>
      <c r="F58" s="291"/>
      <c r="H58" s="184">
        <v>1</v>
      </c>
      <c r="I58" s="198">
        <f t="shared" si="67"/>
        <v>0</v>
      </c>
      <c r="J58" s="199">
        <f t="shared" si="68"/>
      </c>
      <c r="K58" s="199">
        <f t="shared" si="69"/>
      </c>
      <c r="L58" s="199">
        <f t="shared" si="70"/>
      </c>
      <c r="M58" s="199">
        <f t="shared" si="71"/>
      </c>
      <c r="N58" s="199">
        <f t="shared" si="72"/>
      </c>
      <c r="O58" s="190">
        <f t="shared" si="73"/>
        <v>0</v>
      </c>
      <c r="P58" s="41"/>
      <c r="R58" s="199">
        <f t="shared" si="74"/>
        <v>0</v>
      </c>
      <c r="S58" s="199">
        <f t="shared" si="75"/>
      </c>
      <c r="T58" s="199">
        <f t="shared" si="76"/>
      </c>
      <c r="U58" s="199">
        <f t="shared" si="77"/>
      </c>
      <c r="V58" s="199">
        <f t="shared" si="78"/>
      </c>
      <c r="W58" s="199">
        <f t="shared" si="79"/>
      </c>
      <c r="X58" s="190">
        <f t="shared" si="80"/>
        <v>0</v>
      </c>
      <c r="Y58" s="214"/>
      <c r="Z58" s="233"/>
      <c r="AA58" s="242"/>
      <c r="AB58" s="242"/>
      <c r="AC58" s="243"/>
      <c r="AD58" s="243"/>
      <c r="AE58" s="243"/>
      <c r="AF58" s="243"/>
      <c r="AG58" s="243"/>
      <c r="AH58" s="243"/>
      <c r="AI58" s="233"/>
      <c r="AJ58" s="199">
        <f>X58</f>
        <v>0</v>
      </c>
      <c r="AK58" s="243"/>
      <c r="AL58" s="243"/>
      <c r="AM58" s="243"/>
      <c r="AN58" s="243"/>
      <c r="AO58" s="243"/>
      <c r="AP58" s="243"/>
      <c r="AQ58" s="243"/>
      <c r="AR58" s="45"/>
      <c r="AS58" s="45"/>
      <c r="AT58" s="45"/>
      <c r="AU58" s="45"/>
      <c r="AV58" s="45"/>
      <c r="AW58" s="45"/>
      <c r="AX58" s="45"/>
      <c r="AY58" s="45"/>
    </row>
    <row r="59" spans="1:51" s="9" customFormat="1" ht="33" customHeight="1">
      <c r="A59" s="156" t="s">
        <v>36</v>
      </c>
      <c r="B59" s="157" t="s">
        <v>216</v>
      </c>
      <c r="C59" s="158" t="s">
        <v>217</v>
      </c>
      <c r="D59" s="294"/>
      <c r="E59" s="291"/>
      <c r="F59" s="291"/>
      <c r="H59" s="185">
        <v>1</v>
      </c>
      <c r="I59" s="198">
        <f t="shared" si="67"/>
        <v>0</v>
      </c>
      <c r="J59" s="199">
        <f t="shared" si="68"/>
      </c>
      <c r="K59" s="199">
        <f t="shared" si="69"/>
      </c>
      <c r="L59" s="199">
        <f t="shared" si="70"/>
      </c>
      <c r="M59" s="199">
        <f t="shared" si="71"/>
      </c>
      <c r="N59" s="199">
        <f t="shared" si="72"/>
      </c>
      <c r="O59" s="190">
        <f t="shared" si="73"/>
        <v>0</v>
      </c>
      <c r="P59" s="41"/>
      <c r="R59" s="199">
        <f t="shared" si="74"/>
        <v>0</v>
      </c>
      <c r="S59" s="199">
        <f t="shared" si="75"/>
      </c>
      <c r="T59" s="199">
        <f t="shared" si="76"/>
      </c>
      <c r="U59" s="199">
        <f t="shared" si="77"/>
      </c>
      <c r="V59" s="199">
        <f t="shared" si="78"/>
      </c>
      <c r="W59" s="199">
        <f t="shared" si="79"/>
      </c>
      <c r="X59" s="190">
        <f t="shared" si="80"/>
        <v>0</v>
      </c>
      <c r="Y59" s="214"/>
      <c r="Z59" s="238"/>
      <c r="AA59" s="240"/>
      <c r="AB59" s="244"/>
      <c r="AC59" s="243"/>
      <c r="AD59" s="243"/>
      <c r="AE59" s="243"/>
      <c r="AF59" s="243"/>
      <c r="AG59" s="243"/>
      <c r="AH59" s="243"/>
      <c r="AI59" s="243"/>
      <c r="AJ59" s="243"/>
      <c r="AK59" s="220">
        <f>X59</f>
        <v>0</v>
      </c>
      <c r="AL59" s="233"/>
      <c r="AM59" s="243"/>
      <c r="AN59" s="243"/>
      <c r="AO59" s="243"/>
      <c r="AP59" s="243"/>
      <c r="AQ59" s="243"/>
      <c r="AR59" s="45"/>
      <c r="AS59" s="45"/>
      <c r="AT59" s="45"/>
      <c r="AU59" s="45"/>
      <c r="AV59" s="45"/>
      <c r="AW59" s="45"/>
      <c r="AX59" s="45"/>
      <c r="AY59" s="45"/>
    </row>
    <row r="60" spans="1:51" s="9" customFormat="1" ht="33" customHeight="1">
      <c r="A60" s="156" t="s">
        <v>37</v>
      </c>
      <c r="B60" s="157" t="s">
        <v>218</v>
      </c>
      <c r="C60" s="158" t="s">
        <v>219</v>
      </c>
      <c r="D60" s="292"/>
      <c r="E60" s="293"/>
      <c r="F60" s="293"/>
      <c r="H60" s="186">
        <v>1</v>
      </c>
      <c r="I60" s="198">
        <f t="shared" si="67"/>
        <v>0</v>
      </c>
      <c r="J60" s="199">
        <f t="shared" si="68"/>
      </c>
      <c r="K60" s="199">
        <f t="shared" si="69"/>
      </c>
      <c r="L60" s="199">
        <f t="shared" si="70"/>
      </c>
      <c r="M60" s="199">
        <f t="shared" si="71"/>
      </c>
      <c r="N60" s="199">
        <f t="shared" si="72"/>
      </c>
      <c r="O60" s="190">
        <f t="shared" si="73"/>
        <v>0</v>
      </c>
      <c r="P60" s="41"/>
      <c r="R60" s="199">
        <f t="shared" si="74"/>
        <v>0</v>
      </c>
      <c r="S60" s="199">
        <f t="shared" si="75"/>
      </c>
      <c r="T60" s="199">
        <f t="shared" si="76"/>
      </c>
      <c r="U60" s="199">
        <f t="shared" si="77"/>
      </c>
      <c r="V60" s="199">
        <f t="shared" si="78"/>
      </c>
      <c r="W60" s="199">
        <f t="shared" si="79"/>
      </c>
      <c r="X60" s="190">
        <f t="shared" si="80"/>
        <v>0</v>
      </c>
      <c r="Y60" s="214"/>
      <c r="Z60" s="239"/>
      <c r="AA60" s="240"/>
      <c r="AB60" s="242"/>
      <c r="AC60" s="243"/>
      <c r="AD60" s="243"/>
      <c r="AE60" s="243"/>
      <c r="AF60" s="243"/>
      <c r="AG60" s="243"/>
      <c r="AH60" s="243"/>
      <c r="AI60" s="243"/>
      <c r="AJ60" s="243"/>
      <c r="AK60" s="233"/>
      <c r="AL60" s="220">
        <f>X60</f>
        <v>0</v>
      </c>
      <c r="AM60" s="243"/>
      <c r="AN60" s="243"/>
      <c r="AO60" s="243"/>
      <c r="AP60" s="243"/>
      <c r="AQ60" s="243"/>
      <c r="AR60" s="45"/>
      <c r="AS60" s="45"/>
      <c r="AT60" s="45"/>
      <c r="AU60" s="45"/>
      <c r="AV60" s="45"/>
      <c r="AW60" s="45"/>
      <c r="AX60" s="45"/>
      <c r="AY60" s="45"/>
    </row>
    <row r="61" spans="1:51" s="9" customFormat="1" ht="33" customHeight="1">
      <c r="A61" s="156" t="s">
        <v>38</v>
      </c>
      <c r="B61" s="157" t="s">
        <v>220</v>
      </c>
      <c r="C61" s="158" t="s">
        <v>221</v>
      </c>
      <c r="D61" s="294"/>
      <c r="E61" s="295"/>
      <c r="F61" s="295"/>
      <c r="H61" s="184">
        <v>1</v>
      </c>
      <c r="I61" s="198">
        <f t="shared" si="67"/>
        <v>0</v>
      </c>
      <c r="J61" s="199">
        <f t="shared" si="68"/>
      </c>
      <c r="K61" s="199">
        <f t="shared" si="69"/>
      </c>
      <c r="L61" s="199">
        <f t="shared" si="70"/>
      </c>
      <c r="M61" s="199">
        <f t="shared" si="71"/>
      </c>
      <c r="N61" s="199">
        <f t="shared" si="72"/>
      </c>
      <c r="O61" s="190">
        <f t="shared" si="73"/>
        <v>0</v>
      </c>
      <c r="P61" s="41"/>
      <c r="R61" s="199">
        <f t="shared" si="74"/>
        <v>0</v>
      </c>
      <c r="S61" s="199">
        <f t="shared" si="75"/>
      </c>
      <c r="T61" s="199">
        <f t="shared" si="76"/>
      </c>
      <c r="U61" s="199">
        <f t="shared" si="77"/>
      </c>
      <c r="V61" s="199">
        <f t="shared" si="78"/>
      </c>
      <c r="W61" s="199">
        <f t="shared" si="79"/>
      </c>
      <c r="X61" s="190">
        <f t="shared" si="80"/>
        <v>0</v>
      </c>
      <c r="Y61" s="214"/>
      <c r="Z61" s="239"/>
      <c r="AA61" s="240"/>
      <c r="AB61" s="242"/>
      <c r="AC61" s="243"/>
      <c r="AD61" s="243"/>
      <c r="AE61" s="243"/>
      <c r="AF61" s="243"/>
      <c r="AG61" s="243"/>
      <c r="AH61" s="243"/>
      <c r="AI61" s="243"/>
      <c r="AJ61" s="243"/>
      <c r="AK61" s="243"/>
      <c r="AL61" s="233"/>
      <c r="AM61" s="243"/>
      <c r="AN61" s="243"/>
      <c r="AO61" s="243"/>
      <c r="AP61" s="243"/>
      <c r="AQ61" s="243"/>
      <c r="AR61" s="199">
        <f>X61</f>
        <v>0</v>
      </c>
      <c r="AS61" s="45"/>
      <c r="AT61" s="45"/>
      <c r="AU61" s="45"/>
      <c r="AV61" s="45"/>
      <c r="AW61" s="45"/>
      <c r="AX61" s="45"/>
      <c r="AY61" s="45"/>
    </row>
    <row r="62" spans="1:51" s="9" customFormat="1" ht="33" customHeight="1">
      <c r="A62" s="156" t="s">
        <v>39</v>
      </c>
      <c r="B62" s="159" t="s">
        <v>222</v>
      </c>
      <c r="C62" s="158" t="s">
        <v>221</v>
      </c>
      <c r="D62" s="294"/>
      <c r="E62" s="295"/>
      <c r="F62" s="295"/>
      <c r="H62" s="185">
        <v>1</v>
      </c>
      <c r="I62" s="198">
        <f t="shared" si="67"/>
        <v>0</v>
      </c>
      <c r="J62" s="199">
        <f t="shared" si="68"/>
      </c>
      <c r="K62" s="199">
        <f t="shared" si="69"/>
      </c>
      <c r="L62" s="199">
        <f t="shared" si="70"/>
      </c>
      <c r="M62" s="199">
        <f t="shared" si="71"/>
      </c>
      <c r="N62" s="199">
        <f t="shared" si="72"/>
      </c>
      <c r="O62" s="205">
        <f t="shared" si="73"/>
        <v>0</v>
      </c>
      <c r="P62" s="206"/>
      <c r="R62" s="199">
        <f t="shared" si="74"/>
        <v>0</v>
      </c>
      <c r="S62" s="199">
        <f t="shared" si="75"/>
      </c>
      <c r="T62" s="199">
        <f t="shared" si="76"/>
      </c>
      <c r="U62" s="199">
        <f t="shared" si="77"/>
      </c>
      <c r="V62" s="199">
        <f t="shared" si="78"/>
      </c>
      <c r="W62" s="199">
        <f t="shared" si="79"/>
      </c>
      <c r="X62" s="190">
        <f t="shared" si="80"/>
        <v>0</v>
      </c>
      <c r="Y62" s="214"/>
      <c r="Z62" s="239"/>
      <c r="AA62" s="240"/>
      <c r="AB62" s="242"/>
      <c r="AC62" s="243"/>
      <c r="AD62" s="243"/>
      <c r="AE62" s="243"/>
      <c r="AF62" s="243"/>
      <c r="AG62" s="243"/>
      <c r="AH62" s="243"/>
      <c r="AI62" s="243"/>
      <c r="AJ62" s="243"/>
      <c r="AK62" s="243"/>
      <c r="AL62" s="233"/>
      <c r="AM62" s="243"/>
      <c r="AN62" s="243"/>
      <c r="AO62" s="243"/>
      <c r="AP62" s="243"/>
      <c r="AQ62" s="243"/>
      <c r="AR62" s="199">
        <f>X62</f>
        <v>0</v>
      </c>
      <c r="AS62" s="45"/>
      <c r="AT62" s="45"/>
      <c r="AU62" s="45"/>
      <c r="AV62" s="45"/>
      <c r="AW62" s="45"/>
      <c r="AX62" s="45"/>
      <c r="AY62" s="45"/>
    </row>
    <row r="63" spans="1:55" ht="48.75" customHeight="1">
      <c r="A63" s="350"/>
      <c r="B63" s="351"/>
      <c r="C63" s="166"/>
      <c r="D63" s="166"/>
      <c r="E63" s="167"/>
      <c r="F63" s="168"/>
      <c r="G63" s="9"/>
      <c r="H63" s="44"/>
      <c r="I63" s="4"/>
      <c r="J63" s="4"/>
      <c r="K63" s="4"/>
      <c r="L63" s="4"/>
      <c r="M63" s="4"/>
      <c r="N63" s="43"/>
      <c r="O63" s="207"/>
      <c r="P63" s="208"/>
      <c r="Q63" s="9"/>
      <c r="R63" s="223"/>
      <c r="S63" s="223"/>
      <c r="T63" s="223"/>
      <c r="U63" s="223"/>
      <c r="V63" s="223"/>
      <c r="W63" s="223"/>
      <c r="X63" s="224"/>
      <c r="Y63" s="214"/>
      <c r="Z63" s="226"/>
      <c r="AA63" s="228"/>
      <c r="AB63" s="228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9"/>
      <c r="BA63" s="9"/>
      <c r="BB63" s="9"/>
      <c r="BC63" s="9"/>
    </row>
    <row r="64" spans="18:51" ht="33" customHeight="1">
      <c r="R64" s="146"/>
      <c r="S64" s="146"/>
      <c r="T64" s="146"/>
      <c r="U64" s="146"/>
      <c r="V64" s="146"/>
      <c r="W64" s="146"/>
      <c r="X64" s="2"/>
      <c r="AA64" s="225"/>
      <c r="AB64" s="225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</row>
    <row r="73" ht="33" customHeight="1">
      <c r="AL73" s="146"/>
    </row>
    <row r="74" ht="33" customHeight="1">
      <c r="AL74" s="146"/>
    </row>
    <row r="75" ht="33" customHeight="1">
      <c r="AL75" s="146"/>
    </row>
    <row r="76" ht="33" customHeight="1">
      <c r="AL76" s="146"/>
    </row>
    <row r="77" ht="33" customHeight="1">
      <c r="AL77" s="146"/>
    </row>
    <row r="78" ht="33" customHeight="1">
      <c r="AL78" s="146"/>
    </row>
    <row r="79" ht="33" customHeight="1">
      <c r="AL79" s="146"/>
    </row>
    <row r="80" ht="33" customHeight="1">
      <c r="AL80" s="146"/>
    </row>
  </sheetData>
  <sheetProtection selectLockedCells="1"/>
  <mergeCells count="14">
    <mergeCell ref="B1:F1"/>
    <mergeCell ref="P9:P11"/>
    <mergeCell ref="O9:O11"/>
    <mergeCell ref="X9:X11"/>
    <mergeCell ref="R9:W9"/>
    <mergeCell ref="H9:H11"/>
    <mergeCell ref="B2:F2"/>
    <mergeCell ref="B3:F3"/>
    <mergeCell ref="A63:B63"/>
    <mergeCell ref="A29:B29"/>
    <mergeCell ref="A15:B15"/>
    <mergeCell ref="A45:B45"/>
    <mergeCell ref="A53:B53"/>
    <mergeCell ref="Z9:AY11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7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231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232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49" t="s">
        <v>63</v>
      </c>
      <c r="B9" s="412" t="s">
        <v>238</v>
      </c>
      <c r="C9" s="413"/>
      <c r="D9" s="414"/>
      <c r="E9" s="250">
        <f>'3) Grille Processus'!AA14/100</f>
        <v>0</v>
      </c>
      <c r="F9" s="64"/>
      <c r="G9" s="297">
        <f>E9</f>
        <v>0</v>
      </c>
      <c r="H9" s="19"/>
      <c r="I9" s="296"/>
      <c r="J9" s="296"/>
      <c r="K9" s="296"/>
      <c r="L9" s="296"/>
      <c r="M9" s="296"/>
      <c r="N9" s="296"/>
      <c r="O9" s="296"/>
      <c r="P9" s="296"/>
      <c r="Q9" s="285"/>
      <c r="R9" s="256">
        <f>IF(SUM(I9:P9)=0,'3) Grille Processus'!AA14/100,AVERAGE(I9:P9))</f>
        <v>0</v>
      </c>
      <c r="S9" s="256">
        <f aca="true" t="shared" si="0" ref="S9:S19">R9+U9</f>
        <v>0</v>
      </c>
      <c r="T9" s="256">
        <f aca="true" t="shared" si="1" ref="T9:T19">R9-U9</f>
        <v>0</v>
      </c>
      <c r="U9" s="256">
        <f aca="true" t="shared" si="2" ref="U9:U19">IF(SUM(I9:P9)=0,0,STDEV(I9:P9))</f>
        <v>0</v>
      </c>
    </row>
    <row r="10" spans="1:21" ht="19.5" customHeight="1">
      <c r="A10" s="255" t="s">
        <v>65</v>
      </c>
      <c r="B10" s="377" t="s">
        <v>239</v>
      </c>
      <c r="C10" s="378"/>
      <c r="D10" s="379"/>
      <c r="E10" s="252">
        <f>'3) Grille Processus'!Z13/100</f>
        <v>0</v>
      </c>
      <c r="F10" s="64"/>
      <c r="G10" s="298">
        <f>E10</f>
        <v>0</v>
      </c>
      <c r="H10" s="19"/>
      <c r="I10" s="296"/>
      <c r="J10" s="296"/>
      <c r="K10" s="296"/>
      <c r="L10" s="296"/>
      <c r="M10" s="296"/>
      <c r="N10" s="296"/>
      <c r="O10" s="296"/>
      <c r="P10" s="296"/>
      <c r="R10" s="253">
        <f>IF(SUM(I10:P10)=0,'3) Grille Processus'!Z13/100,AVERAGE(I10:P10))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67</v>
      </c>
      <c r="B11" s="377" t="s">
        <v>240</v>
      </c>
      <c r="C11" s="378"/>
      <c r="D11" s="379"/>
      <c r="E11" s="252">
        <f>'3) Grille Processus'!AA13/100</f>
        <v>0</v>
      </c>
      <c r="F11" s="64"/>
      <c r="G11" s="299">
        <f aca="true" t="shared" si="3" ref="G11:G19">E11</f>
        <v>0</v>
      </c>
      <c r="H11" s="19"/>
      <c r="I11" s="296"/>
      <c r="J11" s="296"/>
      <c r="K11" s="296"/>
      <c r="L11" s="296"/>
      <c r="M11" s="296"/>
      <c r="N11" s="296"/>
      <c r="O11" s="296"/>
      <c r="P11" s="296"/>
      <c r="R11" s="253">
        <f>IF(SUM(I11:P11)=0,'3) Grille Processus'!AA13/100,AVERAGE(I11:P11))</f>
        <v>0</v>
      </c>
      <c r="S11" s="253">
        <f t="shared" si="0"/>
        <v>0</v>
      </c>
      <c r="T11" s="253">
        <f t="shared" si="1"/>
        <v>0</v>
      </c>
      <c r="U11" s="253">
        <f t="shared" si="2"/>
        <v>0</v>
      </c>
    </row>
    <row r="12" spans="1:21" s="1" customFormat="1" ht="19.5" customHeight="1">
      <c r="A12" s="255" t="s">
        <v>68</v>
      </c>
      <c r="B12" s="377" t="s">
        <v>241</v>
      </c>
      <c r="C12" s="378"/>
      <c r="D12" s="379"/>
      <c r="E12" s="252">
        <f>'3) Grille Processus'!AB13/100</f>
        <v>0</v>
      </c>
      <c r="F12" s="64"/>
      <c r="G12" s="299">
        <f t="shared" si="3"/>
        <v>0</v>
      </c>
      <c r="H12" s="19"/>
      <c r="I12" s="296"/>
      <c r="J12" s="296"/>
      <c r="K12" s="296"/>
      <c r="L12" s="296"/>
      <c r="M12" s="296"/>
      <c r="N12" s="296"/>
      <c r="O12" s="296"/>
      <c r="P12" s="296"/>
      <c r="Q12"/>
      <c r="R12" s="253">
        <f>IF(SUM(I12:P12)=0,'3) Grille Processus'!AB13/100,AVERAGE(I12:P12))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249" t="s">
        <v>64</v>
      </c>
      <c r="B13" s="389" t="s">
        <v>242</v>
      </c>
      <c r="C13" s="390"/>
      <c r="D13" s="391"/>
      <c r="E13" s="251">
        <f>'3) Grille Processus'!AF14/100</f>
        <v>0</v>
      </c>
      <c r="G13" s="297">
        <f t="shared" si="3"/>
        <v>0</v>
      </c>
      <c r="H13" s="19"/>
      <c r="I13" s="296"/>
      <c r="J13" s="296"/>
      <c r="K13" s="296"/>
      <c r="L13" s="296"/>
      <c r="M13" s="296"/>
      <c r="N13" s="296"/>
      <c r="O13" s="296"/>
      <c r="P13" s="296"/>
      <c r="Q13" s="285"/>
      <c r="R13" s="256">
        <f>IF(SUM(I13:P13)=0,'3) Grille Processus'!AF14/100,AVERAGE(I13:P13))</f>
        <v>0</v>
      </c>
      <c r="S13" s="256">
        <f t="shared" si="0"/>
        <v>0</v>
      </c>
      <c r="T13" s="256">
        <f t="shared" si="1"/>
        <v>0</v>
      </c>
      <c r="U13" s="256">
        <f t="shared" si="2"/>
        <v>0</v>
      </c>
      <c r="V13" s="1"/>
      <c r="W13" s="1"/>
    </row>
    <row r="14" spans="1:21" ht="19.5" customHeight="1">
      <c r="A14" s="255" t="s">
        <v>243</v>
      </c>
      <c r="B14" s="377" t="s">
        <v>244</v>
      </c>
      <c r="C14" s="378"/>
      <c r="D14" s="379"/>
      <c r="E14" s="252">
        <f>'3) Grille Processus'!AC13/100</f>
        <v>0</v>
      </c>
      <c r="G14" s="298">
        <f t="shared" si="3"/>
        <v>0</v>
      </c>
      <c r="H14" s="19"/>
      <c r="I14" s="296"/>
      <c r="J14" s="296"/>
      <c r="K14" s="296"/>
      <c r="L14" s="296"/>
      <c r="M14" s="296"/>
      <c r="N14" s="296"/>
      <c r="O14" s="296"/>
      <c r="P14" s="296"/>
      <c r="R14" s="253">
        <f>IF(SUM(I14:P14)=0,'3) Grille Processus'!AC13/100,AVERAGE(I14:P14))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69</v>
      </c>
      <c r="B15" s="377" t="s">
        <v>245</v>
      </c>
      <c r="C15" s="378"/>
      <c r="D15" s="379"/>
      <c r="E15" s="252">
        <f>'3) Grille Processus'!AD13/100</f>
        <v>0</v>
      </c>
      <c r="G15" s="299">
        <f t="shared" si="3"/>
        <v>0</v>
      </c>
      <c r="H15" s="19"/>
      <c r="I15" s="296"/>
      <c r="J15" s="296"/>
      <c r="K15" s="296"/>
      <c r="L15" s="296"/>
      <c r="M15" s="296"/>
      <c r="N15" s="296"/>
      <c r="O15" s="296"/>
      <c r="P15" s="296"/>
      <c r="R15" s="253">
        <f>IF(SUM(I15:P15)=0,'3) Grille Processus'!AD13/100,AVERAGE(I15:P15))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19.5" customHeight="1">
      <c r="A16" s="255" t="s">
        <v>70</v>
      </c>
      <c r="B16" s="377" t="s">
        <v>246</v>
      </c>
      <c r="C16" s="378"/>
      <c r="D16" s="379"/>
      <c r="E16" s="252">
        <f>'3) Grille Processus'!AE13/100</f>
        <v>0</v>
      </c>
      <c r="G16" s="299">
        <f t="shared" si="3"/>
        <v>0</v>
      </c>
      <c r="H16" s="19"/>
      <c r="I16" s="296"/>
      <c r="J16" s="296"/>
      <c r="K16" s="296"/>
      <c r="L16" s="296"/>
      <c r="M16" s="296"/>
      <c r="N16" s="296"/>
      <c r="O16" s="296"/>
      <c r="P16" s="296"/>
      <c r="R16" s="253">
        <f>IF(SUM(I16:P16)=0,'3) Grille Processus'!AE13/100,AVERAGE(I16:P16))</f>
        <v>0</v>
      </c>
      <c r="S16" s="253">
        <f t="shared" si="0"/>
        <v>0</v>
      </c>
      <c r="T16" s="253">
        <f t="shared" si="1"/>
        <v>0</v>
      </c>
      <c r="U16" s="253">
        <f t="shared" si="2"/>
        <v>0</v>
      </c>
      <c r="V16" s="1"/>
      <c r="W16" s="1"/>
    </row>
    <row r="17" spans="1:23" ht="19.5" customHeight="1">
      <c r="A17" s="255" t="s">
        <v>71</v>
      </c>
      <c r="B17" s="377" t="s">
        <v>247</v>
      </c>
      <c r="C17" s="378"/>
      <c r="D17" s="379"/>
      <c r="E17" s="252">
        <f>'3) Grille Processus'!AF13/100</f>
        <v>0</v>
      </c>
      <c r="G17" s="299">
        <f t="shared" si="3"/>
        <v>0</v>
      </c>
      <c r="H17" s="19"/>
      <c r="I17" s="296"/>
      <c r="J17" s="296"/>
      <c r="K17" s="296"/>
      <c r="L17" s="296"/>
      <c r="M17" s="296"/>
      <c r="N17" s="296"/>
      <c r="O17" s="296"/>
      <c r="P17" s="296"/>
      <c r="R17" s="253">
        <f>IF(SUM(I17:P17)=0,'3) Grille Processus'!AF13/100,AVERAGE(I17:P17))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  <c r="V17" s="3"/>
      <c r="W17" s="3"/>
    </row>
    <row r="18" spans="1:21" ht="19.5" customHeight="1">
      <c r="A18" s="255" t="s">
        <v>72</v>
      </c>
      <c r="B18" s="377" t="s">
        <v>248</v>
      </c>
      <c r="C18" s="378"/>
      <c r="D18" s="379"/>
      <c r="E18" s="252">
        <f>'3) Grille Processus'!AG13/100</f>
        <v>0</v>
      </c>
      <c r="G18" s="299">
        <f t="shared" si="3"/>
        <v>0</v>
      </c>
      <c r="H18" s="19"/>
      <c r="I18" s="296"/>
      <c r="J18" s="296"/>
      <c r="K18" s="296"/>
      <c r="L18" s="296"/>
      <c r="M18" s="296"/>
      <c r="N18" s="296"/>
      <c r="O18" s="296"/>
      <c r="P18" s="296"/>
      <c r="R18" s="253">
        <f>IF(SUM(I18:P18)=0,'3) Grille Processus'!AG13/100,AVERAGE(I18:P18))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1" ht="19.5" customHeight="1">
      <c r="A19" s="255" t="s">
        <v>73</v>
      </c>
      <c r="B19" s="377" t="s">
        <v>249</v>
      </c>
      <c r="C19" s="378"/>
      <c r="D19" s="379"/>
      <c r="E19" s="252">
        <f>'3) Grille Processus'!AH13/100</f>
        <v>0</v>
      </c>
      <c r="G19" s="299">
        <f t="shared" si="3"/>
        <v>0</v>
      </c>
      <c r="H19" s="19"/>
      <c r="I19" s="296"/>
      <c r="J19" s="296"/>
      <c r="K19" s="296"/>
      <c r="L19" s="296"/>
      <c r="M19" s="296"/>
      <c r="N19" s="296"/>
      <c r="O19" s="296"/>
      <c r="P19" s="296"/>
      <c r="R19" s="253">
        <f>IF(SUM(I19:P19)=0,'3) Grille Processus'!AH13/100,AVERAGE(I19:P19))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</row>
    <row r="20" spans="1:23" ht="57.75" customHeight="1">
      <c r="A20" s="249" t="s">
        <v>250</v>
      </c>
      <c r="B20" s="389" t="s">
        <v>251</v>
      </c>
      <c r="C20" s="390"/>
      <c r="D20" s="391"/>
      <c r="E20" s="251">
        <f>'3) Grille Processus'!AK14/100</f>
        <v>0</v>
      </c>
      <c r="G20" s="297">
        <f aca="true" t="shared" si="4" ref="G20:G30">E20</f>
        <v>0</v>
      </c>
      <c r="H20" s="19"/>
      <c r="I20" s="296"/>
      <c r="J20" s="296"/>
      <c r="K20" s="296"/>
      <c r="L20" s="296"/>
      <c r="M20" s="296"/>
      <c r="N20" s="296"/>
      <c r="O20" s="296"/>
      <c r="P20" s="296"/>
      <c r="Q20" s="285"/>
      <c r="R20" s="256">
        <f>IF(SUM(I20:P20)=0,'3) Grille Processus'!AK14/100,AVERAGE(I20:P20))</f>
        <v>0</v>
      </c>
      <c r="S20" s="256">
        <f aca="true" t="shared" si="5" ref="S20:S30">R20+U20</f>
        <v>0</v>
      </c>
      <c r="T20" s="256">
        <f aca="true" t="shared" si="6" ref="T20:T30">R20-U20</f>
        <v>0</v>
      </c>
      <c r="U20" s="256">
        <f aca="true" t="shared" si="7" ref="U20:U30">IF(SUM(I20:P20)=0,0,STDEV(I20:P20))</f>
        <v>0</v>
      </c>
      <c r="V20" s="1"/>
      <c r="W20" s="1"/>
    </row>
    <row r="21" spans="1:21" ht="19.5" customHeight="1">
      <c r="A21" s="255" t="s">
        <v>252</v>
      </c>
      <c r="B21" s="377" t="s">
        <v>257</v>
      </c>
      <c r="C21" s="378"/>
      <c r="D21" s="379"/>
      <c r="E21" s="252">
        <f>'3) Grille Processus'!AI13/100</f>
        <v>0</v>
      </c>
      <c r="G21" s="298">
        <f t="shared" si="4"/>
        <v>0</v>
      </c>
      <c r="H21" s="19"/>
      <c r="I21" s="296"/>
      <c r="J21" s="296"/>
      <c r="K21" s="296"/>
      <c r="L21" s="296"/>
      <c r="M21" s="296"/>
      <c r="N21" s="296"/>
      <c r="O21" s="296"/>
      <c r="P21" s="296"/>
      <c r="R21" s="253">
        <f>IF(SUM(I21:P21)=0,'3) Grille Processus'!AI13/100,AVERAGE(I21:P21))</f>
        <v>0</v>
      </c>
      <c r="S21" s="253">
        <f t="shared" si="5"/>
        <v>0</v>
      </c>
      <c r="T21" s="253">
        <f t="shared" si="6"/>
        <v>0</v>
      </c>
      <c r="U21" s="253">
        <f t="shared" si="7"/>
        <v>0</v>
      </c>
    </row>
    <row r="22" spans="1:21" ht="19.5" customHeight="1">
      <c r="A22" s="255" t="s">
        <v>253</v>
      </c>
      <c r="B22" s="377" t="s">
        <v>256</v>
      </c>
      <c r="C22" s="378"/>
      <c r="D22" s="379"/>
      <c r="E22" s="252">
        <f>'3) Grille Processus'!AJ13/100</f>
        <v>0</v>
      </c>
      <c r="G22" s="299">
        <f t="shared" si="4"/>
        <v>0</v>
      </c>
      <c r="H22" s="19"/>
      <c r="I22" s="296"/>
      <c r="J22" s="296"/>
      <c r="K22" s="296"/>
      <c r="L22" s="296"/>
      <c r="M22" s="296"/>
      <c r="N22" s="296"/>
      <c r="O22" s="296"/>
      <c r="P22" s="296"/>
      <c r="R22" s="253">
        <f>IF(SUM(I22:P22)=0,'3) Grille Processus'!AJ13/100,AVERAGE(I22:P22))</f>
        <v>0</v>
      </c>
      <c r="S22" s="253">
        <f t="shared" si="5"/>
        <v>0</v>
      </c>
      <c r="T22" s="253">
        <f t="shared" si="6"/>
        <v>0</v>
      </c>
      <c r="U22" s="253">
        <f t="shared" si="7"/>
        <v>0</v>
      </c>
    </row>
    <row r="23" spans="1:23" ht="19.5" customHeight="1">
      <c r="A23" s="255" t="s">
        <v>254</v>
      </c>
      <c r="B23" s="377" t="s">
        <v>258</v>
      </c>
      <c r="C23" s="378"/>
      <c r="D23" s="379"/>
      <c r="E23" s="252">
        <f>'3) Grille Processus'!AK13/100</f>
        <v>0</v>
      </c>
      <c r="G23" s="299">
        <f t="shared" si="4"/>
        <v>0</v>
      </c>
      <c r="H23" s="19"/>
      <c r="I23" s="296"/>
      <c r="J23" s="296"/>
      <c r="K23" s="296"/>
      <c r="L23" s="296"/>
      <c r="M23" s="296"/>
      <c r="N23" s="296"/>
      <c r="O23" s="296"/>
      <c r="P23" s="296"/>
      <c r="R23" s="253">
        <f>IF(SUM(I23:P23)=0,'3) Grille Processus'!AK13/100,AVERAGE(I23:P23))</f>
        <v>0</v>
      </c>
      <c r="S23" s="253">
        <f t="shared" si="5"/>
        <v>0</v>
      </c>
      <c r="T23" s="253">
        <f t="shared" si="6"/>
        <v>0</v>
      </c>
      <c r="U23" s="253">
        <f t="shared" si="7"/>
        <v>0</v>
      </c>
      <c r="V23" s="1"/>
      <c r="W23" s="1"/>
    </row>
    <row r="24" spans="1:23" ht="19.5" customHeight="1">
      <c r="A24" s="255" t="s">
        <v>255</v>
      </c>
      <c r="B24" s="377" t="s">
        <v>259</v>
      </c>
      <c r="C24" s="378"/>
      <c r="D24" s="379"/>
      <c r="E24" s="252">
        <f>'3) Grille Processus'!AL13/100</f>
        <v>0</v>
      </c>
      <c r="G24" s="299">
        <f t="shared" si="4"/>
        <v>0</v>
      </c>
      <c r="H24" s="19"/>
      <c r="I24" s="296"/>
      <c r="J24" s="296"/>
      <c r="K24" s="296"/>
      <c r="L24" s="296"/>
      <c r="M24" s="296"/>
      <c r="N24" s="296"/>
      <c r="O24" s="296"/>
      <c r="P24" s="296"/>
      <c r="R24" s="253">
        <f>IF(SUM(I24:P24)=0,'3) Grille Processus'!AL13/100,AVERAGE(I24:P24))</f>
        <v>0</v>
      </c>
      <c r="S24" s="253">
        <f t="shared" si="5"/>
        <v>0</v>
      </c>
      <c r="T24" s="253">
        <f t="shared" si="6"/>
        <v>0</v>
      </c>
      <c r="U24" s="253">
        <f t="shared" si="7"/>
        <v>0</v>
      </c>
      <c r="V24" s="3"/>
      <c r="W24" s="3"/>
    </row>
    <row r="25" spans="1:23" ht="57.75" customHeight="1">
      <c r="A25" s="249" t="s">
        <v>260</v>
      </c>
      <c r="B25" s="389" t="s">
        <v>261</v>
      </c>
      <c r="C25" s="390"/>
      <c r="D25" s="391"/>
      <c r="E25" s="251">
        <f>'3) Grille Processus'!AP14/100</f>
        <v>0</v>
      </c>
      <c r="G25" s="297">
        <f t="shared" si="4"/>
        <v>0</v>
      </c>
      <c r="H25" s="19"/>
      <c r="I25" s="296"/>
      <c r="J25" s="296"/>
      <c r="K25" s="296"/>
      <c r="L25" s="296"/>
      <c r="M25" s="296"/>
      <c r="N25" s="296"/>
      <c r="O25" s="296"/>
      <c r="P25" s="296"/>
      <c r="Q25" s="285"/>
      <c r="R25" s="256">
        <f>IF(SUM(I25:P25)=0,'3) Grille Processus'!AP14/100,AVERAGE(I25:P25))</f>
        <v>0</v>
      </c>
      <c r="S25" s="256">
        <f t="shared" si="5"/>
        <v>0</v>
      </c>
      <c r="T25" s="256">
        <f t="shared" si="6"/>
        <v>0</v>
      </c>
      <c r="U25" s="256">
        <f t="shared" si="7"/>
        <v>0</v>
      </c>
      <c r="V25" s="1"/>
      <c r="W25" s="1"/>
    </row>
    <row r="26" spans="1:21" ht="19.5" customHeight="1">
      <c r="A26" s="255" t="s">
        <v>262</v>
      </c>
      <c r="B26" s="377" t="s">
        <v>271</v>
      </c>
      <c r="C26" s="378"/>
      <c r="D26" s="379"/>
      <c r="E26" s="252">
        <f>'3) Grille Processus'!AM13/100</f>
        <v>0</v>
      </c>
      <c r="G26" s="298">
        <f t="shared" si="4"/>
        <v>0</v>
      </c>
      <c r="H26" s="19"/>
      <c r="I26" s="296"/>
      <c r="J26" s="296"/>
      <c r="K26" s="296"/>
      <c r="L26" s="296"/>
      <c r="M26" s="296"/>
      <c r="N26" s="296"/>
      <c r="O26" s="296"/>
      <c r="P26" s="296"/>
      <c r="R26" s="253">
        <f>IF(SUM(I26:P26)=0,'3) Grille Processus'!AM13/100,AVERAGE(I26:P26))</f>
        <v>0</v>
      </c>
      <c r="S26" s="253">
        <f t="shared" si="5"/>
        <v>0</v>
      </c>
      <c r="T26" s="253">
        <f t="shared" si="6"/>
        <v>0</v>
      </c>
      <c r="U26" s="253">
        <f t="shared" si="7"/>
        <v>0</v>
      </c>
    </row>
    <row r="27" spans="1:23" ht="19.5" customHeight="1">
      <c r="A27" s="255" t="s">
        <v>263</v>
      </c>
      <c r="B27" s="377" t="s">
        <v>272</v>
      </c>
      <c r="C27" s="378"/>
      <c r="D27" s="379"/>
      <c r="E27" s="252">
        <f>'3) Grille Processus'!AN13/100</f>
        <v>0</v>
      </c>
      <c r="G27" s="299">
        <f t="shared" si="4"/>
        <v>0</v>
      </c>
      <c r="H27" s="19"/>
      <c r="I27" s="296"/>
      <c r="J27" s="296"/>
      <c r="K27" s="296"/>
      <c r="L27" s="296"/>
      <c r="M27" s="296"/>
      <c r="N27" s="296"/>
      <c r="O27" s="296"/>
      <c r="P27" s="296"/>
      <c r="R27" s="253">
        <f>IF(SUM(I27:P27)=0,'3) Grille Processus'!AN13/100,AVERAGE(I27:P27))</f>
        <v>0</v>
      </c>
      <c r="S27" s="253">
        <f t="shared" si="5"/>
        <v>0</v>
      </c>
      <c r="T27" s="253">
        <f t="shared" si="6"/>
        <v>0</v>
      </c>
      <c r="U27" s="253">
        <f t="shared" si="7"/>
        <v>0</v>
      </c>
      <c r="V27" s="1"/>
      <c r="W27" s="1"/>
    </row>
    <row r="28" spans="1:23" ht="19.5" customHeight="1">
      <c r="A28" s="255" t="s">
        <v>264</v>
      </c>
      <c r="B28" s="377" t="s">
        <v>273</v>
      </c>
      <c r="C28" s="378"/>
      <c r="D28" s="379"/>
      <c r="E28" s="252">
        <f>'3) Grille Processus'!AO13/100</f>
        <v>0</v>
      </c>
      <c r="G28" s="299">
        <f t="shared" si="4"/>
        <v>0</v>
      </c>
      <c r="H28" s="19"/>
      <c r="I28" s="296"/>
      <c r="J28" s="296"/>
      <c r="K28" s="296"/>
      <c r="L28" s="296"/>
      <c r="M28" s="296"/>
      <c r="N28" s="296"/>
      <c r="O28" s="296"/>
      <c r="P28" s="296"/>
      <c r="R28" s="253">
        <f>IF(SUM(I28:P28)=0,'3) Grille Processus'!AO13/100,AVERAGE(I28:P28))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  <c r="V28" s="3"/>
      <c r="W28" s="3"/>
    </row>
    <row r="29" spans="1:21" ht="19.5" customHeight="1">
      <c r="A29" s="255" t="s">
        <v>265</v>
      </c>
      <c r="B29" s="377" t="s">
        <v>274</v>
      </c>
      <c r="C29" s="378"/>
      <c r="D29" s="379"/>
      <c r="E29" s="252">
        <f>'3) Grille Processus'!AP13/100</f>
        <v>0</v>
      </c>
      <c r="G29" s="299">
        <f t="shared" si="4"/>
        <v>0</v>
      </c>
      <c r="H29" s="19"/>
      <c r="I29" s="296"/>
      <c r="J29" s="296"/>
      <c r="K29" s="296"/>
      <c r="L29" s="296"/>
      <c r="M29" s="296"/>
      <c r="N29" s="296"/>
      <c r="O29" s="296"/>
      <c r="P29" s="296"/>
      <c r="R29" s="253">
        <f>IF(SUM(I29:P29)=0,'3) Grille Processus'!AP13/100,AVERAGE(I29:P29))</f>
        <v>0</v>
      </c>
      <c r="S29" s="253">
        <f t="shared" si="5"/>
        <v>0</v>
      </c>
      <c r="T29" s="253">
        <f t="shared" si="6"/>
        <v>0</v>
      </c>
      <c r="U29" s="253">
        <f t="shared" si="7"/>
        <v>0</v>
      </c>
    </row>
    <row r="30" spans="1:21" ht="19.5" customHeight="1">
      <c r="A30" s="255" t="s">
        <v>266</v>
      </c>
      <c r="B30" s="377" t="s">
        <v>275</v>
      </c>
      <c r="C30" s="378"/>
      <c r="D30" s="379"/>
      <c r="E30" s="252">
        <f>'3) Grille Processus'!AQ13/100</f>
        <v>0</v>
      </c>
      <c r="G30" s="299">
        <f t="shared" si="4"/>
        <v>0</v>
      </c>
      <c r="H30" s="19"/>
      <c r="I30" s="296"/>
      <c r="J30" s="296"/>
      <c r="K30" s="296"/>
      <c r="L30" s="296"/>
      <c r="M30" s="296"/>
      <c r="N30" s="296"/>
      <c r="O30" s="296"/>
      <c r="P30" s="296"/>
      <c r="R30" s="253">
        <f>IF(SUM(I30:P30)=0,'3) Grille Processus'!AQ13/100,AVERAGE(I30:P30))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3" ht="19.5" customHeight="1">
      <c r="A31" s="255" t="s">
        <v>267</v>
      </c>
      <c r="B31" s="377" t="s">
        <v>276</v>
      </c>
      <c r="C31" s="378"/>
      <c r="D31" s="379"/>
      <c r="E31" s="252">
        <f>'3) Grille Processus'!AR13/100</f>
        <v>0</v>
      </c>
      <c r="G31" s="299">
        <f aca="true" t="shared" si="8" ref="G31:G39">E31</f>
        <v>0</v>
      </c>
      <c r="H31" s="19"/>
      <c r="I31" s="296"/>
      <c r="J31" s="296"/>
      <c r="K31" s="296"/>
      <c r="L31" s="296"/>
      <c r="M31" s="296"/>
      <c r="N31" s="296"/>
      <c r="O31" s="296"/>
      <c r="P31" s="296"/>
      <c r="R31" s="253">
        <f>IF(SUM(I31:P31)=0,'3) Grille Processus'!AR13/100,AVERAGE(I31:P31))</f>
        <v>0</v>
      </c>
      <c r="S31" s="253">
        <f aca="true" t="shared" si="9" ref="S31:S39">R31+U31</f>
        <v>0</v>
      </c>
      <c r="T31" s="253">
        <f aca="true" t="shared" si="10" ref="T31:T39">R31-U31</f>
        <v>0</v>
      </c>
      <c r="U31" s="253">
        <f aca="true" t="shared" si="11" ref="U31:U39">IF(SUM(I31:P31)=0,0,STDEV(I31:P31))</f>
        <v>0</v>
      </c>
      <c r="V31" s="3"/>
      <c r="W31" s="3"/>
    </row>
    <row r="32" spans="1:21" ht="19.5" customHeight="1">
      <c r="A32" s="255" t="s">
        <v>268</v>
      </c>
      <c r="B32" s="377" t="s">
        <v>277</v>
      </c>
      <c r="C32" s="378"/>
      <c r="D32" s="379"/>
      <c r="E32" s="252">
        <f>'3) Grille Processus'!AS13/100</f>
        <v>0</v>
      </c>
      <c r="G32" s="299">
        <f t="shared" si="8"/>
        <v>0</v>
      </c>
      <c r="H32" s="19"/>
      <c r="I32" s="296"/>
      <c r="J32" s="296"/>
      <c r="K32" s="296"/>
      <c r="L32" s="296"/>
      <c r="M32" s="296"/>
      <c r="N32" s="296"/>
      <c r="O32" s="296"/>
      <c r="P32" s="296"/>
      <c r="R32" s="253">
        <f>IF(SUM(I32:P32)=0,'3) Grille Processus'!AS13/100,AVERAGE(I32:P32))</f>
        <v>0</v>
      </c>
      <c r="S32" s="253">
        <f t="shared" si="9"/>
        <v>0</v>
      </c>
      <c r="T32" s="253">
        <f t="shared" si="10"/>
        <v>0</v>
      </c>
      <c r="U32" s="253">
        <f t="shared" si="11"/>
        <v>0</v>
      </c>
    </row>
    <row r="33" spans="1:21" ht="19.5" customHeight="1">
      <c r="A33" s="255" t="s">
        <v>269</v>
      </c>
      <c r="B33" s="377" t="s">
        <v>278</v>
      </c>
      <c r="C33" s="378"/>
      <c r="D33" s="379"/>
      <c r="E33" s="252">
        <f>'3) Grille Processus'!AT13/100</f>
        <v>0</v>
      </c>
      <c r="G33" s="299">
        <f t="shared" si="8"/>
        <v>0</v>
      </c>
      <c r="H33" s="19"/>
      <c r="I33" s="296"/>
      <c r="J33" s="296"/>
      <c r="K33" s="296"/>
      <c r="L33" s="296"/>
      <c r="M33" s="296"/>
      <c r="N33" s="296"/>
      <c r="O33" s="296"/>
      <c r="P33" s="296"/>
      <c r="R33" s="253">
        <f>IF(SUM(I33:P33)=0,'3) Grille Processus'!AT13/100,AVERAGE(I33:P33))</f>
        <v>0</v>
      </c>
      <c r="S33" s="253">
        <f t="shared" si="9"/>
        <v>0</v>
      </c>
      <c r="T33" s="253">
        <f t="shared" si="10"/>
        <v>0</v>
      </c>
      <c r="U33" s="253">
        <f t="shared" si="11"/>
        <v>0</v>
      </c>
    </row>
    <row r="34" spans="1:21" ht="19.5" customHeight="1">
      <c r="A34" s="255" t="s">
        <v>270</v>
      </c>
      <c r="B34" s="377" t="s">
        <v>279</v>
      </c>
      <c r="C34" s="378"/>
      <c r="D34" s="379"/>
      <c r="E34" s="252">
        <f>'3) Grille Processus'!AU13/100</f>
        <v>0</v>
      </c>
      <c r="G34" s="299">
        <f t="shared" si="8"/>
        <v>0</v>
      </c>
      <c r="H34" s="19"/>
      <c r="I34" s="296"/>
      <c r="J34" s="296"/>
      <c r="K34" s="296"/>
      <c r="L34" s="296"/>
      <c r="M34" s="296"/>
      <c r="N34" s="296"/>
      <c r="O34" s="296"/>
      <c r="P34" s="296"/>
      <c r="R34" s="253">
        <f>IF(SUM(I34:P34)=0,'3) Grille Processus'!AU13/100,AVERAGE(I34:P34))</f>
        <v>0</v>
      </c>
      <c r="S34" s="253">
        <f t="shared" si="9"/>
        <v>0</v>
      </c>
      <c r="T34" s="253">
        <f t="shared" si="10"/>
        <v>0</v>
      </c>
      <c r="U34" s="253">
        <f t="shared" si="11"/>
        <v>0</v>
      </c>
    </row>
    <row r="35" spans="1:21" s="1" customFormat="1" ht="57.75" customHeight="1">
      <c r="A35" s="249" t="s">
        <v>280</v>
      </c>
      <c r="B35" s="412" t="s">
        <v>284</v>
      </c>
      <c r="C35" s="413"/>
      <c r="D35" s="414"/>
      <c r="E35" s="250">
        <f>'3) Grille Processus'!AU14/100</f>
        <v>0</v>
      </c>
      <c r="F35" s="64"/>
      <c r="G35" s="297">
        <f t="shared" si="8"/>
        <v>0</v>
      </c>
      <c r="H35" s="19"/>
      <c r="I35" s="296"/>
      <c r="J35" s="296"/>
      <c r="K35" s="296"/>
      <c r="L35" s="296"/>
      <c r="M35" s="296"/>
      <c r="N35" s="296"/>
      <c r="O35" s="296"/>
      <c r="P35" s="296"/>
      <c r="Q35" s="285"/>
      <c r="R35" s="256">
        <f>IF(SUM(I35:P35)=0,'3) Grille Processus'!AU14/100,AVERAGE(I35:P35))</f>
        <v>0</v>
      </c>
      <c r="S35" s="256">
        <f t="shared" si="9"/>
        <v>0</v>
      </c>
      <c r="T35" s="256">
        <f t="shared" si="10"/>
        <v>0</v>
      </c>
      <c r="U35" s="256">
        <f t="shared" si="11"/>
        <v>0</v>
      </c>
    </row>
    <row r="36" spans="1:21" ht="19.5" customHeight="1">
      <c r="A36" s="255" t="s">
        <v>281</v>
      </c>
      <c r="B36" s="377" t="s">
        <v>271</v>
      </c>
      <c r="C36" s="378"/>
      <c r="D36" s="379"/>
      <c r="E36" s="252">
        <f>'3) Grille Processus'!AV13/100</f>
        <v>0</v>
      </c>
      <c r="F36" s="64"/>
      <c r="G36" s="298">
        <f t="shared" si="8"/>
        <v>0</v>
      </c>
      <c r="H36" s="19"/>
      <c r="I36" s="296"/>
      <c r="J36" s="296"/>
      <c r="K36" s="296"/>
      <c r="L36" s="296"/>
      <c r="M36" s="296"/>
      <c r="N36" s="296"/>
      <c r="O36" s="296"/>
      <c r="P36" s="296"/>
      <c r="R36" s="253">
        <f>IF(SUM(I36:P36)=0,'3) Grille Processus'!AV13/100,AVERAGE(I36:P36))</f>
        <v>0</v>
      </c>
      <c r="S36" s="253">
        <f t="shared" si="9"/>
        <v>0</v>
      </c>
      <c r="T36" s="253">
        <f t="shared" si="10"/>
        <v>0</v>
      </c>
      <c r="U36" s="253">
        <f t="shared" si="11"/>
        <v>0</v>
      </c>
    </row>
    <row r="37" spans="1:21" ht="19.5" customHeight="1">
      <c r="A37" s="255" t="s">
        <v>282</v>
      </c>
      <c r="B37" s="377" t="s">
        <v>285</v>
      </c>
      <c r="C37" s="378"/>
      <c r="D37" s="379"/>
      <c r="E37" s="252">
        <f>'3) Grille Processus'!AW13/100</f>
        <v>0</v>
      </c>
      <c r="F37" s="64"/>
      <c r="G37" s="299">
        <f t="shared" si="8"/>
        <v>0</v>
      </c>
      <c r="H37" s="19"/>
      <c r="I37" s="296"/>
      <c r="J37" s="296"/>
      <c r="K37" s="296"/>
      <c r="L37" s="296"/>
      <c r="M37" s="296"/>
      <c r="N37" s="296"/>
      <c r="O37" s="296"/>
      <c r="P37" s="296"/>
      <c r="R37" s="253">
        <f>IF(SUM(I37:P37)=0,'3) Grille Processus'!AW13/100,AVERAGE(I37:P37))</f>
        <v>0</v>
      </c>
      <c r="S37" s="253">
        <f t="shared" si="9"/>
        <v>0</v>
      </c>
      <c r="T37" s="253">
        <f t="shared" si="10"/>
        <v>0</v>
      </c>
      <c r="U37" s="253">
        <f t="shared" si="11"/>
        <v>0</v>
      </c>
    </row>
    <row r="38" spans="1:21" s="1" customFormat="1" ht="19.5" customHeight="1">
      <c r="A38" s="255" t="s">
        <v>283</v>
      </c>
      <c r="B38" s="377" t="s">
        <v>286</v>
      </c>
      <c r="C38" s="378"/>
      <c r="D38" s="379"/>
      <c r="E38" s="252">
        <f>'3) Grille Processus'!AX13/100</f>
        <v>0</v>
      </c>
      <c r="F38" s="64"/>
      <c r="G38" s="299">
        <f t="shared" si="8"/>
        <v>0</v>
      </c>
      <c r="H38" s="19"/>
      <c r="I38" s="296"/>
      <c r="J38" s="296"/>
      <c r="K38" s="296"/>
      <c r="L38" s="296"/>
      <c r="M38" s="296"/>
      <c r="N38" s="296"/>
      <c r="O38" s="296"/>
      <c r="P38" s="296"/>
      <c r="Q38"/>
      <c r="R38" s="253">
        <f>IF(SUM(I38:P38)=0,'3) Grille Processus'!AX13/100,AVERAGE(I38:P38))</f>
        <v>0</v>
      </c>
      <c r="S38" s="253">
        <f t="shared" si="9"/>
        <v>0</v>
      </c>
      <c r="T38" s="253">
        <f t="shared" si="10"/>
        <v>0</v>
      </c>
      <c r="U38" s="253">
        <f t="shared" si="11"/>
        <v>0</v>
      </c>
    </row>
    <row r="39" spans="1:21" s="1" customFormat="1" ht="57.75" customHeight="1">
      <c r="A39" s="249" t="s">
        <v>287</v>
      </c>
      <c r="B39" s="412" t="s">
        <v>288</v>
      </c>
      <c r="C39" s="413"/>
      <c r="D39" s="414"/>
      <c r="E39" s="251">
        <f>'3) Grille Processus'!AY14/100</f>
        <v>0</v>
      </c>
      <c r="F39" s="64"/>
      <c r="G39" s="297">
        <f t="shared" si="8"/>
        <v>0</v>
      </c>
      <c r="H39" s="19"/>
      <c r="I39" s="296"/>
      <c r="J39" s="296"/>
      <c r="K39" s="296"/>
      <c r="L39" s="296"/>
      <c r="M39" s="296"/>
      <c r="N39" s="296"/>
      <c r="O39" s="296"/>
      <c r="P39" s="296"/>
      <c r="Q39" s="285"/>
      <c r="R39" s="256">
        <f>IF(SUM(I39:P39)=0,'3) Grille Processus'!AY14/100,AVERAGE(I39:P39))</f>
        <v>0</v>
      </c>
      <c r="S39" s="256">
        <f t="shared" si="9"/>
        <v>0</v>
      </c>
      <c r="T39" s="256">
        <f t="shared" si="10"/>
        <v>0</v>
      </c>
      <c r="U39" s="256">
        <f t="shared" si="11"/>
        <v>0</v>
      </c>
    </row>
    <row r="40" ht="135" customHeight="1">
      <c r="F40" s="59"/>
    </row>
    <row r="41" spans="5:6" ht="18">
      <c r="E41" s="263"/>
      <c r="F41" s="270"/>
    </row>
    <row r="42" spans="5:6" ht="24" customHeight="1">
      <c r="E42" s="263"/>
      <c r="F42" s="271"/>
    </row>
    <row r="43" spans="5:6" ht="24" customHeight="1">
      <c r="E43" s="263"/>
      <c r="F43" s="271"/>
    </row>
    <row r="44" spans="6:21" ht="40.5" customHeight="1">
      <c r="F44" s="6"/>
      <c r="G44" s="428" t="s">
        <v>66</v>
      </c>
      <c r="H44" s="14"/>
      <c r="I44" s="420" t="s">
        <v>294</v>
      </c>
      <c r="J44" s="421"/>
      <c r="K44" s="421"/>
      <c r="L44" s="421"/>
      <c r="M44" s="421"/>
      <c r="N44" s="421"/>
      <c r="O44" s="421"/>
      <c r="P44" s="422"/>
      <c r="R44" s="386" t="s">
        <v>74</v>
      </c>
      <c r="S44" s="387"/>
      <c r="T44" s="387"/>
      <c r="U44" s="388"/>
    </row>
    <row r="45" spans="6:21" ht="18" customHeight="1">
      <c r="F45" s="6"/>
      <c r="G45" s="429"/>
      <c r="H45" s="15"/>
      <c r="I45" s="370" t="str">
        <f>'1) Accueil'!A20</f>
        <v>1 : Prénom NOM, Fonction</v>
      </c>
      <c r="J45" s="370" t="str">
        <f>'1) Accueil'!A21</f>
        <v>2 : Prénom NOM, Fonction</v>
      </c>
      <c r="K45" s="370" t="str">
        <f>'1) Accueil'!A22</f>
        <v>3 : Prénom NOM, Fonction</v>
      </c>
      <c r="L45" s="370" t="str">
        <f>'1) Accueil'!A23</f>
        <v>4 : Prénom NOM, Fonction</v>
      </c>
      <c r="M45" s="370" t="str">
        <f>'1) Accueil'!A24</f>
        <v>5 : ...</v>
      </c>
      <c r="N45" s="370" t="str">
        <f>'1) Accueil'!A25</f>
        <v>6 : ...</v>
      </c>
      <c r="O45" s="370" t="str">
        <f>'1) Accueil'!A26</f>
        <v>7 : ...</v>
      </c>
      <c r="P45" s="370" t="str">
        <f>'1) Accueil'!A27</f>
        <v>8 : ...</v>
      </c>
      <c r="R45" s="392" t="s">
        <v>1</v>
      </c>
      <c r="S45" s="392" t="s">
        <v>2</v>
      </c>
      <c r="T45" s="392" t="s">
        <v>3</v>
      </c>
      <c r="U45" s="426" t="s">
        <v>75</v>
      </c>
    </row>
    <row r="46" spans="1:22" ht="29.25" customHeight="1">
      <c r="A46" s="406" t="s">
        <v>233</v>
      </c>
      <c r="B46" s="407"/>
      <c r="C46" s="407"/>
      <c r="D46" s="408"/>
      <c r="E46" s="418" t="s">
        <v>87</v>
      </c>
      <c r="F46" s="6"/>
      <c r="G46" s="430"/>
      <c r="H46" s="16"/>
      <c r="I46" s="370"/>
      <c r="J46" s="370"/>
      <c r="K46" s="370"/>
      <c r="L46" s="370"/>
      <c r="M46" s="370"/>
      <c r="N46" s="370"/>
      <c r="O46" s="370"/>
      <c r="P46" s="370"/>
      <c r="R46" s="393"/>
      <c r="S46" s="393"/>
      <c r="T46" s="393"/>
      <c r="U46" s="393"/>
      <c r="V46" s="1"/>
    </row>
    <row r="47" spans="1:22" ht="29.25" customHeight="1">
      <c r="A47" s="409"/>
      <c r="B47" s="410"/>
      <c r="C47" s="410"/>
      <c r="D47" s="411"/>
      <c r="E47" s="419"/>
      <c r="F47" s="6"/>
      <c r="G47" s="264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29.25" customHeight="1">
      <c r="A48" s="249" t="s">
        <v>234</v>
      </c>
      <c r="B48" s="272" t="s">
        <v>292</v>
      </c>
      <c r="C48" s="273"/>
      <c r="D48" s="274"/>
      <c r="E48" s="269">
        <f>'3) Grille Processus'!P15/100</f>
        <v>0</v>
      </c>
      <c r="F48" s="6"/>
      <c r="G48" s="301">
        <f>E48</f>
        <v>0</v>
      </c>
      <c r="H48" s="19"/>
      <c r="I48" s="296"/>
      <c r="J48" s="296"/>
      <c r="K48" s="296"/>
      <c r="L48" s="300"/>
      <c r="M48" s="300"/>
      <c r="N48" s="300"/>
      <c r="O48" s="300"/>
      <c r="P48" s="300"/>
      <c r="R48" s="253">
        <f>IF(SUM(I48:P48)=0,'3) Grille Processus'!P15/100,AVERAGE(I48:P48))</f>
        <v>0</v>
      </c>
      <c r="S48" s="253">
        <f>R48+U48</f>
        <v>0</v>
      </c>
      <c r="T48" s="253">
        <f>R48-U48</f>
        <v>0</v>
      </c>
      <c r="U48" s="253">
        <f>IF(SUM(I48:P48)=0,0,STDEV(I48:P48))</f>
        <v>0</v>
      </c>
      <c r="V48" s="1"/>
    </row>
    <row r="49" spans="1:21" ht="29.25" customHeight="1">
      <c r="A49" s="254" t="s">
        <v>235</v>
      </c>
      <c r="B49" s="275" t="s">
        <v>291</v>
      </c>
      <c r="C49" s="276"/>
      <c r="D49" s="277"/>
      <c r="E49" s="269">
        <f>'3) Grille Processus'!P29/100</f>
        <v>0</v>
      </c>
      <c r="F49" s="6"/>
      <c r="G49" s="299">
        <f>E49</f>
        <v>0</v>
      </c>
      <c r="H49" s="19"/>
      <c r="I49" s="296"/>
      <c r="J49" s="296"/>
      <c r="K49" s="296"/>
      <c r="L49" s="300"/>
      <c r="M49" s="300"/>
      <c r="N49" s="300"/>
      <c r="O49" s="300"/>
      <c r="P49" s="300"/>
      <c r="R49" s="253">
        <f>IF(SUM(I49:P49)=0,'3) Grille Processus'!P29/100,AVERAGE(I49:P49))</f>
        <v>0</v>
      </c>
      <c r="S49" s="253">
        <f>R49+U49</f>
        <v>0</v>
      </c>
      <c r="T49" s="253">
        <f>R49-U49</f>
        <v>0</v>
      </c>
      <c r="U49" s="253">
        <f>IF(SUM(I49:P49)=0,0,STDEV(I49:P49))</f>
        <v>0</v>
      </c>
    </row>
    <row r="50" spans="1:21" ht="29.25" customHeight="1">
      <c r="A50" s="254" t="s">
        <v>236</v>
      </c>
      <c r="B50" s="275" t="s">
        <v>289</v>
      </c>
      <c r="C50" s="276"/>
      <c r="D50" s="277"/>
      <c r="E50" s="269">
        <f>'3) Grille Processus'!P45/100</f>
        <v>0</v>
      </c>
      <c r="F50" s="6"/>
      <c r="G50" s="299">
        <f>E50</f>
        <v>0</v>
      </c>
      <c r="H50" s="19"/>
      <c r="I50" s="296"/>
      <c r="J50" s="296"/>
      <c r="K50" s="296"/>
      <c r="L50" s="300"/>
      <c r="M50" s="300"/>
      <c r="N50" s="300"/>
      <c r="O50" s="300"/>
      <c r="P50" s="300"/>
      <c r="R50" s="253">
        <f>IF(SUM(I50:P50)=0,'3) Grille Processus'!P63/100,AVERAGE(I50:P50))</f>
        <v>0</v>
      </c>
      <c r="S50" s="253">
        <f>R50+U50</f>
        <v>0</v>
      </c>
      <c r="T50" s="253">
        <f>R50-U50</f>
        <v>0</v>
      </c>
      <c r="U50" s="253">
        <f>IF(SUM(I50:P50)=0,0,STDEV(I50:P50))</f>
        <v>0</v>
      </c>
    </row>
    <row r="51" spans="1:22" ht="29.25" customHeight="1">
      <c r="A51" s="254" t="s">
        <v>237</v>
      </c>
      <c r="B51" s="275" t="s">
        <v>290</v>
      </c>
      <c r="C51" s="276"/>
      <c r="D51" s="277"/>
      <c r="E51" s="269">
        <f>'3) Grille Processus'!P53/100</f>
        <v>0</v>
      </c>
      <c r="F51" s="6"/>
      <c r="G51" s="302">
        <f>E51</f>
        <v>0</v>
      </c>
      <c r="H51" s="19"/>
      <c r="I51" s="296"/>
      <c r="J51" s="296"/>
      <c r="K51" s="296"/>
      <c r="L51" s="300"/>
      <c r="M51" s="300"/>
      <c r="N51" s="300"/>
      <c r="O51" s="300"/>
      <c r="P51" s="300"/>
      <c r="R51" s="253" t="e">
        <f>IF(SUM(I51:P51)=0,'3) Grille Processus'!#REF!/100,AVERAGE(I51:P51))</f>
        <v>#REF!</v>
      </c>
      <c r="S51" s="253" t="e">
        <f>R51+U51</f>
        <v>#REF!</v>
      </c>
      <c r="T51" s="253" t="e">
        <f>R51-U51</f>
        <v>#REF!</v>
      </c>
      <c r="U51" s="25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268"/>
      <c r="H52" s="6"/>
      <c r="Q52" s="6"/>
      <c r="S52" s="6"/>
      <c r="T52" s="6"/>
      <c r="U52" s="6"/>
    </row>
    <row r="53" spans="3:21" ht="12.75">
      <c r="C53" s="6"/>
      <c r="D53" s="6"/>
      <c r="E53" s="6"/>
      <c r="G53" s="268"/>
      <c r="H53" s="6"/>
      <c r="Q53" s="6"/>
      <c r="S53" s="6"/>
      <c r="T53" s="6"/>
      <c r="U53" s="6"/>
    </row>
    <row r="54" spans="3:21" ht="12.75">
      <c r="C54" s="6"/>
      <c r="D54" s="6"/>
      <c r="E54" s="6"/>
      <c r="G54" s="268"/>
      <c r="H54" s="6"/>
      <c r="Q54" s="6"/>
      <c r="S54" s="6"/>
      <c r="T54" s="6"/>
      <c r="U54" s="6"/>
    </row>
    <row r="55" spans="3:21" ht="12.75">
      <c r="C55" s="6"/>
      <c r="D55" s="6"/>
      <c r="E55" s="6"/>
      <c r="G55" s="268"/>
      <c r="H55" s="6"/>
      <c r="Q55" s="6"/>
      <c r="S55" s="6"/>
      <c r="T55" s="6"/>
      <c r="U55" s="6"/>
    </row>
    <row r="56" spans="3:21" ht="12.75">
      <c r="C56" s="6"/>
      <c r="D56" s="6"/>
      <c r="E56" s="6"/>
      <c r="G56" s="268"/>
      <c r="H56" s="6"/>
      <c r="Q56" s="6"/>
      <c r="S56" s="6"/>
      <c r="T56" s="6"/>
      <c r="U56" s="6"/>
    </row>
    <row r="57" spans="3:21" ht="12.75">
      <c r="C57" s="6"/>
      <c r="D57" s="6"/>
      <c r="E57" s="6"/>
      <c r="G57" s="268"/>
      <c r="H57" s="6"/>
      <c r="Q57" s="6"/>
      <c r="S57" s="6"/>
      <c r="T57" s="6"/>
      <c r="U57" s="6"/>
    </row>
    <row r="58" spans="3:21" ht="12.75">
      <c r="C58" s="6"/>
      <c r="D58" s="6"/>
      <c r="E58" s="6"/>
      <c r="G58" s="268"/>
      <c r="H58" s="6"/>
      <c r="Q58" s="6"/>
      <c r="S58" s="6"/>
      <c r="T58" s="6"/>
      <c r="U58" s="6"/>
    </row>
    <row r="59" spans="3:21" ht="12.75">
      <c r="C59" s="6"/>
      <c r="D59" s="6"/>
      <c r="E59" s="6"/>
      <c r="G59" s="268"/>
      <c r="H59" s="6"/>
      <c r="Q59" s="6"/>
      <c r="S59" s="6"/>
      <c r="T59" s="6"/>
      <c r="U59" s="6"/>
    </row>
    <row r="60" spans="3:21" ht="12.75">
      <c r="C60" s="6"/>
      <c r="D60" s="6"/>
      <c r="E60" s="6"/>
      <c r="G60" s="268"/>
      <c r="H60" s="6"/>
      <c r="Q60" s="6"/>
      <c r="S60" s="6"/>
      <c r="T60" s="6"/>
      <c r="U60" s="6"/>
    </row>
    <row r="61" spans="3:21" ht="12.75">
      <c r="C61" s="6"/>
      <c r="D61" s="6"/>
      <c r="E61" s="6"/>
      <c r="G61" s="268"/>
      <c r="H61" s="6"/>
      <c r="Q61" s="6"/>
      <c r="S61" s="6"/>
      <c r="T61" s="6"/>
      <c r="U61" s="6"/>
    </row>
    <row r="62" spans="3:21" ht="12.75">
      <c r="C62" s="6"/>
      <c r="D62" s="6"/>
      <c r="E62" s="6"/>
      <c r="G62" s="268"/>
      <c r="H62" s="6"/>
      <c r="Q62" s="6"/>
      <c r="S62" s="6"/>
      <c r="T62" s="6"/>
      <c r="U62" s="6"/>
    </row>
  </sheetData>
  <sheetProtection selectLockedCells="1"/>
  <mergeCells count="72">
    <mergeCell ref="T45:T46"/>
    <mergeCell ref="U45:U46"/>
    <mergeCell ref="A46:D47"/>
    <mergeCell ref="E46:E47"/>
    <mergeCell ref="M45:M46"/>
    <mergeCell ref="S45:S46"/>
    <mergeCell ref="K45:K46"/>
    <mergeCell ref="L45:L46"/>
    <mergeCell ref="I45:I46"/>
    <mergeCell ref="J45:J46"/>
    <mergeCell ref="N45:N46"/>
    <mergeCell ref="I44:P44"/>
    <mergeCell ref="O45:O46"/>
    <mergeCell ref="P45:P46"/>
    <mergeCell ref="B39:D39"/>
    <mergeCell ref="B31:D31"/>
    <mergeCell ref="B32:D32"/>
    <mergeCell ref="B33:D33"/>
    <mergeCell ref="B34:D34"/>
    <mergeCell ref="B37:D37"/>
    <mergeCell ref="B29:D29"/>
    <mergeCell ref="B30:D30"/>
    <mergeCell ref="B22:D22"/>
    <mergeCell ref="B16:D16"/>
    <mergeCell ref="B17:D17"/>
    <mergeCell ref="B18:D18"/>
    <mergeCell ref="B19:D19"/>
    <mergeCell ref="B11:D11"/>
    <mergeCell ref="B9:D9"/>
    <mergeCell ref="B15:D15"/>
    <mergeCell ref="B20:D20"/>
    <mergeCell ref="B21:D21"/>
    <mergeCell ref="B28:D28"/>
    <mergeCell ref="A2:E2"/>
    <mergeCell ref="N6:N7"/>
    <mergeCell ref="B13:D13"/>
    <mergeCell ref="B14:D14"/>
    <mergeCell ref="R45:R46"/>
    <mergeCell ref="G44:G46"/>
    <mergeCell ref="K6:K7"/>
    <mergeCell ref="L6:L7"/>
    <mergeCell ref="B10:D10"/>
    <mergeCell ref="B12:D12"/>
    <mergeCell ref="B35:D35"/>
    <mergeCell ref="G5:G7"/>
    <mergeCell ref="E7:E8"/>
    <mergeCell ref="I5:P5"/>
    <mergeCell ref="A1:E1"/>
    <mergeCell ref="U6:U7"/>
    <mergeCell ref="S6:S7"/>
    <mergeCell ref="O6:O7"/>
    <mergeCell ref="P6:P7"/>
    <mergeCell ref="I6:I7"/>
    <mergeCell ref="T6:T7"/>
    <mergeCell ref="R6:R7"/>
    <mergeCell ref="A3:E3"/>
    <mergeCell ref="B4:D4"/>
    <mergeCell ref="B5:D5"/>
    <mergeCell ref="B6:D6"/>
    <mergeCell ref="J6:J7"/>
    <mergeCell ref="A7:D8"/>
    <mergeCell ref="M6:M7"/>
    <mergeCell ref="B36:D36"/>
    <mergeCell ref="R5:U5"/>
    <mergeCell ref="R4:U4"/>
    <mergeCell ref="R44:U44"/>
    <mergeCell ref="B23:D23"/>
    <mergeCell ref="B24:D24"/>
    <mergeCell ref="B25:D25"/>
    <mergeCell ref="B26:D26"/>
    <mergeCell ref="B27:D27"/>
    <mergeCell ref="B38:D3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26"/>
  <sheetViews>
    <sheetView showGridLines="0" zoomScale="80" zoomScaleNormal="80" zoomScalePageLayoutView="0" workbookViewId="0" topLeftCell="A1">
      <selection activeCell="D11" sqref="D11:G11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1" t="s">
        <v>4</v>
      </c>
      <c r="B1" s="22"/>
      <c r="C1" s="437" t="s">
        <v>76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21" customHeight="1">
      <c r="A6" s="48"/>
      <c r="B6" s="48"/>
      <c r="C6" s="48"/>
      <c r="D6" s="48"/>
      <c r="E6" s="48"/>
      <c r="F6" s="48"/>
      <c r="G6" s="48"/>
      <c r="H6" s="48"/>
    </row>
    <row r="7" spans="1:8" ht="21" customHeight="1">
      <c r="A7" s="48"/>
      <c r="B7" s="48"/>
      <c r="C7" s="48"/>
      <c r="D7" s="48"/>
      <c r="E7" s="48"/>
      <c r="F7" s="48"/>
      <c r="G7" s="48"/>
      <c r="H7" s="48"/>
    </row>
    <row r="8" spans="1:8" ht="21" customHeight="1">
      <c r="A8" s="48"/>
      <c r="B8" s="48"/>
      <c r="C8" s="48"/>
      <c r="D8" s="48"/>
      <c r="E8" s="48"/>
      <c r="F8" s="48"/>
      <c r="G8" s="48"/>
      <c r="H8" s="48"/>
    </row>
    <row r="9" spans="1:8" ht="30.75" customHeight="1">
      <c r="A9" s="441" t="s">
        <v>295</v>
      </c>
      <c r="B9" s="442"/>
      <c r="C9" s="442"/>
      <c r="D9" s="442"/>
      <c r="E9" s="442"/>
      <c r="F9" s="442"/>
      <c r="G9" s="443"/>
      <c r="H9" s="48"/>
    </row>
    <row r="10" spans="1:8" ht="24.75" customHeight="1">
      <c r="A10" s="371" t="s">
        <v>77</v>
      </c>
      <c r="B10" s="444"/>
      <c r="C10" s="445"/>
      <c r="D10" s="371" t="s">
        <v>78</v>
      </c>
      <c r="E10" s="444"/>
      <c r="F10" s="444"/>
      <c r="G10" s="445"/>
      <c r="H10" s="48"/>
    </row>
    <row r="11" spans="1:8" ht="24.75" customHeight="1">
      <c r="A11" s="446" t="str">
        <f>'1) Accueil'!A20</f>
        <v>1 : Prénom NOM, Fonction</v>
      </c>
      <c r="B11" s="447"/>
      <c r="C11" s="448"/>
      <c r="D11" s="449" t="s">
        <v>86</v>
      </c>
      <c r="E11" s="450"/>
      <c r="F11" s="450"/>
      <c r="G11" s="451"/>
      <c r="H11" s="48"/>
    </row>
    <row r="12" spans="1:8" ht="24.75" customHeight="1">
      <c r="A12" s="431" t="str">
        <f>'1) Accueil'!A21</f>
        <v>2 : Prénom NOM, Fonction</v>
      </c>
      <c r="B12" s="432"/>
      <c r="C12" s="433"/>
      <c r="D12" s="434" t="s">
        <v>85</v>
      </c>
      <c r="E12" s="435"/>
      <c r="F12" s="435"/>
      <c r="G12" s="436"/>
      <c r="H12" s="48"/>
    </row>
    <row r="13" spans="1:8" ht="24.75" customHeight="1">
      <c r="A13" s="431" t="str">
        <f>'1) Accueil'!A22</f>
        <v>3 : Prénom NOM, Fonction</v>
      </c>
      <c r="B13" s="432"/>
      <c r="C13" s="433"/>
      <c r="D13" s="434" t="s">
        <v>84</v>
      </c>
      <c r="E13" s="435"/>
      <c r="F13" s="435"/>
      <c r="G13" s="436"/>
      <c r="H13" s="48"/>
    </row>
    <row r="14" spans="1:8" ht="24.75" customHeight="1">
      <c r="A14" s="431" t="str">
        <f>'1) Accueil'!A23</f>
        <v>4 : Prénom NOM, Fonction</v>
      </c>
      <c r="B14" s="432"/>
      <c r="C14" s="433"/>
      <c r="D14" s="434" t="s">
        <v>83</v>
      </c>
      <c r="E14" s="435"/>
      <c r="F14" s="435"/>
      <c r="G14" s="436"/>
      <c r="H14" s="48"/>
    </row>
    <row r="15" spans="1:8" ht="24.75" customHeight="1">
      <c r="A15" s="431" t="str">
        <f>'1) Accueil'!A24</f>
        <v>5 : ...</v>
      </c>
      <c r="B15" s="432"/>
      <c r="C15" s="433"/>
      <c r="D15" s="434" t="s">
        <v>82</v>
      </c>
      <c r="E15" s="435"/>
      <c r="F15" s="435"/>
      <c r="G15" s="436"/>
      <c r="H15" s="48"/>
    </row>
    <row r="16" spans="1:8" ht="24.75" customHeight="1">
      <c r="A16" s="431" t="str">
        <f>'1) Accueil'!A25</f>
        <v>6 : ...</v>
      </c>
      <c r="B16" s="432"/>
      <c r="C16" s="433"/>
      <c r="D16" s="434" t="s">
        <v>81</v>
      </c>
      <c r="E16" s="435"/>
      <c r="F16" s="435"/>
      <c r="G16" s="436"/>
      <c r="H16" s="48"/>
    </row>
    <row r="17" spans="1:8" ht="24.75" customHeight="1">
      <c r="A17" s="431" t="str">
        <f>'1) Accueil'!A26</f>
        <v>7 : ...</v>
      </c>
      <c r="B17" s="432"/>
      <c r="C17" s="433"/>
      <c r="D17" s="434" t="s">
        <v>80</v>
      </c>
      <c r="E17" s="435"/>
      <c r="F17" s="435"/>
      <c r="G17" s="436"/>
      <c r="H17" s="48"/>
    </row>
    <row r="18" spans="1:8" ht="24.75" customHeight="1">
      <c r="A18" s="452" t="str">
        <f>'1) Accueil'!A27</f>
        <v>8 : ...</v>
      </c>
      <c r="B18" s="453"/>
      <c r="C18" s="454"/>
      <c r="D18" s="434" t="s">
        <v>79</v>
      </c>
      <c r="E18" s="435"/>
      <c r="F18" s="435"/>
      <c r="G18" s="436"/>
      <c r="H18" s="48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12.75">
      <c r="A49" s="286"/>
      <c r="B49" s="286"/>
      <c r="C49" s="286"/>
      <c r="D49" s="286"/>
      <c r="E49" s="286"/>
      <c r="F49" s="286"/>
      <c r="G49" s="286"/>
      <c r="H49" s="71"/>
    </row>
    <row r="50" spans="1:8" ht="12.75">
      <c r="A50" s="286"/>
      <c r="B50" s="286"/>
      <c r="C50" s="286"/>
      <c r="D50" s="286"/>
      <c r="E50" s="286"/>
      <c r="F50" s="286"/>
      <c r="G50" s="286"/>
      <c r="H50" s="71"/>
    </row>
    <row r="51" spans="1:8" ht="12.75">
      <c r="A51" s="286"/>
      <c r="B51" s="286"/>
      <c r="C51" s="286"/>
      <c r="D51" s="286"/>
      <c r="E51" s="286"/>
      <c r="F51" s="286"/>
      <c r="G51" s="286"/>
      <c r="H51" s="71"/>
    </row>
    <row r="52" spans="1:8" ht="12.75">
      <c r="A52" s="286"/>
      <c r="B52" s="286"/>
      <c r="C52" s="286"/>
      <c r="D52" s="286"/>
      <c r="E52" s="286"/>
      <c r="F52" s="286"/>
      <c r="G52" s="286"/>
      <c r="H52" s="71"/>
    </row>
    <row r="53" spans="1:8" ht="12.75">
      <c r="A53" s="286"/>
      <c r="B53" s="286"/>
      <c r="C53" s="286"/>
      <c r="D53" s="286"/>
      <c r="E53" s="286"/>
      <c r="F53" s="286"/>
      <c r="G53" s="286"/>
      <c r="H53" s="71"/>
    </row>
    <row r="54" spans="1:8" ht="12.75">
      <c r="A54" s="286"/>
      <c r="B54" s="286"/>
      <c r="C54" s="286"/>
      <c r="D54" s="286"/>
      <c r="E54" s="286"/>
      <c r="F54" s="286"/>
      <c r="G54" s="286"/>
      <c r="H54" s="71"/>
    </row>
    <row r="55" spans="1:8" ht="206.25" customHeight="1">
      <c r="A55" s="286"/>
      <c r="B55" s="286"/>
      <c r="C55" s="286"/>
      <c r="D55" s="286"/>
      <c r="E55" s="286"/>
      <c r="F55" s="286"/>
      <c r="G55" s="286"/>
      <c r="H55" s="71"/>
    </row>
    <row r="56" spans="1:8" ht="280.5" customHeight="1">
      <c r="A56" s="286"/>
      <c r="B56" s="286"/>
      <c r="C56" s="286"/>
      <c r="D56" s="286"/>
      <c r="E56" s="286"/>
      <c r="F56" s="286"/>
      <c r="G56" s="286"/>
      <c r="H56" s="71"/>
    </row>
    <row r="57" spans="1:8" ht="248.25" customHeight="1">
      <c r="A57" s="286"/>
      <c r="B57" s="286"/>
      <c r="C57" s="286"/>
      <c r="D57" s="286"/>
      <c r="E57" s="286"/>
      <c r="F57" s="286"/>
      <c r="G57" s="286"/>
      <c r="H57" s="71"/>
    </row>
    <row r="58" spans="1:8" ht="307.5" customHeight="1">
      <c r="A58" s="48"/>
      <c r="B58" s="48"/>
      <c r="C58" s="48"/>
      <c r="D58" s="48"/>
      <c r="E58" s="48"/>
      <c r="F58" s="48"/>
      <c r="G58" s="48"/>
      <c r="H58" s="48"/>
    </row>
    <row r="59" spans="1:8" ht="307.5" customHeight="1">
      <c r="A59" s="48"/>
      <c r="B59" s="48"/>
      <c r="C59" s="48"/>
      <c r="D59" s="48"/>
      <c r="E59" s="48"/>
      <c r="F59" s="48"/>
      <c r="G59" s="48"/>
      <c r="H59" s="48"/>
    </row>
    <row r="60" spans="1:8" ht="27.75" customHeight="1">
      <c r="A60" s="441" t="s">
        <v>296</v>
      </c>
      <c r="B60" s="442"/>
      <c r="C60" s="442"/>
      <c r="D60" s="442"/>
      <c r="E60" s="442"/>
      <c r="F60" s="442"/>
      <c r="G60" s="443"/>
      <c r="H60" s="48"/>
    </row>
    <row r="61" spans="1:8" ht="24.75" customHeight="1">
      <c r="A61" s="371" t="s">
        <v>77</v>
      </c>
      <c r="B61" s="444"/>
      <c r="C61" s="445"/>
      <c r="D61" s="371" t="s">
        <v>78</v>
      </c>
      <c r="E61" s="444"/>
      <c r="F61" s="444"/>
      <c r="G61" s="445"/>
      <c r="H61" s="48"/>
    </row>
    <row r="62" spans="1:8" ht="24.75" customHeight="1">
      <c r="A62" s="446" t="str">
        <f>'1) Accueil'!A20</f>
        <v>1 : Prénom NOM, Fonction</v>
      </c>
      <c r="B62" s="447"/>
      <c r="C62" s="448"/>
      <c r="D62" s="458" t="s">
        <v>86</v>
      </c>
      <c r="E62" s="459"/>
      <c r="F62" s="459"/>
      <c r="G62" s="460"/>
      <c r="H62" s="48"/>
    </row>
    <row r="63" spans="1:8" ht="24.75" customHeight="1">
      <c r="A63" s="446" t="str">
        <f>'1) Accueil'!A21</f>
        <v>2 : Prénom NOM, Fonction</v>
      </c>
      <c r="B63" s="447"/>
      <c r="C63" s="448"/>
      <c r="D63" s="455" t="s">
        <v>85</v>
      </c>
      <c r="E63" s="456"/>
      <c r="F63" s="456"/>
      <c r="G63" s="457"/>
      <c r="H63" s="48"/>
    </row>
    <row r="64" spans="1:8" ht="24.75" customHeight="1">
      <c r="A64" s="446" t="str">
        <f>'1) Accueil'!A22</f>
        <v>3 : Prénom NOM, Fonction</v>
      </c>
      <c r="B64" s="447"/>
      <c r="C64" s="448"/>
      <c r="D64" s="455" t="s">
        <v>84</v>
      </c>
      <c r="E64" s="456"/>
      <c r="F64" s="456"/>
      <c r="G64" s="457"/>
      <c r="H64" s="48"/>
    </row>
    <row r="65" spans="1:8" ht="24.75" customHeight="1">
      <c r="A65" s="446" t="str">
        <f>'1) Accueil'!A23</f>
        <v>4 : Prénom NOM, Fonction</v>
      </c>
      <c r="B65" s="447"/>
      <c r="C65" s="448"/>
      <c r="D65" s="455" t="s">
        <v>83</v>
      </c>
      <c r="E65" s="456"/>
      <c r="F65" s="456"/>
      <c r="G65" s="457"/>
      <c r="H65" s="48"/>
    </row>
    <row r="66" spans="1:8" ht="24.75" customHeight="1">
      <c r="A66" s="446" t="str">
        <f>'1) Accueil'!A24</f>
        <v>5 : ...</v>
      </c>
      <c r="B66" s="447"/>
      <c r="C66" s="448"/>
      <c r="D66" s="455" t="s">
        <v>82</v>
      </c>
      <c r="E66" s="456"/>
      <c r="F66" s="456"/>
      <c r="G66" s="457"/>
      <c r="H66" s="48"/>
    </row>
    <row r="67" spans="1:8" ht="24.75" customHeight="1">
      <c r="A67" s="446" t="str">
        <f>'1) Accueil'!A25</f>
        <v>6 : ...</v>
      </c>
      <c r="B67" s="447"/>
      <c r="C67" s="448"/>
      <c r="D67" s="455" t="s">
        <v>81</v>
      </c>
      <c r="E67" s="456"/>
      <c r="F67" s="456"/>
      <c r="G67" s="457"/>
      <c r="H67" s="48"/>
    </row>
    <row r="68" spans="1:8" ht="24.75" customHeight="1">
      <c r="A68" s="446" t="str">
        <f>'1) Accueil'!A26</f>
        <v>7 : ...</v>
      </c>
      <c r="B68" s="447"/>
      <c r="C68" s="448"/>
      <c r="D68" s="455" t="s">
        <v>80</v>
      </c>
      <c r="E68" s="456"/>
      <c r="F68" s="456"/>
      <c r="G68" s="457"/>
      <c r="H68" s="48"/>
    </row>
    <row r="69" spans="1:8" ht="24.75" customHeight="1">
      <c r="A69" s="446" t="str">
        <f>'1) Accueil'!A27</f>
        <v>8 : ...</v>
      </c>
      <c r="B69" s="447"/>
      <c r="C69" s="448"/>
      <c r="D69" s="455" t="s">
        <v>79</v>
      </c>
      <c r="E69" s="456"/>
      <c r="F69" s="456"/>
      <c r="G69" s="457"/>
      <c r="H69" s="48"/>
    </row>
    <row r="70" spans="1:8" ht="12.75">
      <c r="A70" s="286"/>
      <c r="B70" s="286"/>
      <c r="C70" s="286"/>
      <c r="D70" s="286"/>
      <c r="E70" s="286"/>
      <c r="F70" s="286"/>
      <c r="G70" s="286"/>
      <c r="H70" s="71"/>
    </row>
    <row r="71" spans="1:8" ht="12.75">
      <c r="A71" s="286"/>
      <c r="B71" s="286"/>
      <c r="C71" s="286"/>
      <c r="D71" s="286"/>
      <c r="E71" s="286"/>
      <c r="F71" s="286"/>
      <c r="G71" s="286"/>
      <c r="H71" s="71"/>
    </row>
    <row r="72" spans="1:8" ht="12.75">
      <c r="A72" s="286"/>
      <c r="B72" s="286"/>
      <c r="C72" s="286"/>
      <c r="D72" s="286"/>
      <c r="E72" s="286"/>
      <c r="F72" s="286"/>
      <c r="G72" s="286"/>
      <c r="H72" s="71"/>
    </row>
    <row r="73" spans="1:8" ht="12.75">
      <c r="A73" s="286"/>
      <c r="B73" s="286"/>
      <c r="C73" s="286"/>
      <c r="D73" s="286"/>
      <c r="E73" s="286"/>
      <c r="F73" s="286"/>
      <c r="G73" s="286"/>
      <c r="H73" s="71"/>
    </row>
    <row r="74" spans="1:8" ht="12.75">
      <c r="A74" s="286"/>
      <c r="B74" s="286"/>
      <c r="C74" s="286"/>
      <c r="D74" s="286"/>
      <c r="E74" s="286"/>
      <c r="F74" s="286"/>
      <c r="G74" s="286"/>
      <c r="H74" s="71"/>
    </row>
    <row r="75" spans="1:8" ht="12.75">
      <c r="A75" s="286"/>
      <c r="B75" s="286"/>
      <c r="C75" s="286"/>
      <c r="D75" s="286"/>
      <c r="E75" s="286"/>
      <c r="F75" s="286"/>
      <c r="G75" s="286"/>
      <c r="H75" s="71"/>
    </row>
    <row r="76" spans="1:8" ht="12.75">
      <c r="A76" s="286"/>
      <c r="B76" s="286"/>
      <c r="C76" s="286"/>
      <c r="D76" s="286"/>
      <c r="E76" s="286"/>
      <c r="F76" s="286"/>
      <c r="G76" s="286"/>
      <c r="H76" s="71"/>
    </row>
    <row r="77" spans="1:8" ht="12.75">
      <c r="A77" s="286"/>
      <c r="B77" s="286"/>
      <c r="C77" s="286"/>
      <c r="D77" s="286"/>
      <c r="E77" s="286"/>
      <c r="F77" s="286"/>
      <c r="G77" s="286"/>
      <c r="H77" s="71"/>
    </row>
    <row r="78" spans="1:8" ht="12.75">
      <c r="A78" s="286"/>
      <c r="B78" s="286"/>
      <c r="C78" s="286"/>
      <c r="D78" s="286"/>
      <c r="E78" s="286"/>
      <c r="F78" s="286"/>
      <c r="G78" s="286"/>
      <c r="H78" s="71"/>
    </row>
    <row r="79" spans="1:8" ht="12.75">
      <c r="A79" s="286"/>
      <c r="B79" s="286"/>
      <c r="C79" s="286"/>
      <c r="D79" s="286"/>
      <c r="E79" s="286"/>
      <c r="F79" s="286"/>
      <c r="G79" s="286"/>
      <c r="H79" s="71"/>
    </row>
    <row r="80" spans="1:8" ht="12.75">
      <c r="A80" s="286"/>
      <c r="B80" s="286"/>
      <c r="C80" s="286"/>
      <c r="D80" s="286"/>
      <c r="E80" s="286"/>
      <c r="F80" s="286"/>
      <c r="G80" s="286"/>
      <c r="H80" s="71"/>
    </row>
    <row r="81" spans="1:8" ht="12.75">
      <c r="A81" s="286"/>
      <c r="B81" s="286"/>
      <c r="C81" s="286"/>
      <c r="D81" s="286"/>
      <c r="E81" s="286"/>
      <c r="F81" s="286"/>
      <c r="G81" s="286"/>
      <c r="H81" s="71"/>
    </row>
    <row r="82" spans="1:8" ht="12.75">
      <c r="A82" s="286"/>
      <c r="B82" s="286"/>
      <c r="C82" s="286"/>
      <c r="D82" s="286"/>
      <c r="E82" s="286"/>
      <c r="F82" s="286"/>
      <c r="G82" s="286"/>
      <c r="H82" s="71"/>
    </row>
    <row r="83" spans="1:8" ht="12.75">
      <c r="A83" s="286"/>
      <c r="B83" s="286"/>
      <c r="C83" s="286"/>
      <c r="D83" s="286"/>
      <c r="E83" s="286"/>
      <c r="F83" s="286"/>
      <c r="G83" s="286"/>
      <c r="H83" s="71"/>
    </row>
    <row r="84" spans="1:8" ht="12.75">
      <c r="A84" s="286"/>
      <c r="B84" s="286"/>
      <c r="C84" s="286"/>
      <c r="D84" s="286"/>
      <c r="E84" s="286"/>
      <c r="F84" s="286"/>
      <c r="G84" s="286"/>
      <c r="H84" s="71"/>
    </row>
    <row r="85" spans="1:8" ht="12.75">
      <c r="A85" s="286"/>
      <c r="B85" s="286"/>
      <c r="C85" s="286"/>
      <c r="D85" s="286"/>
      <c r="E85" s="286"/>
      <c r="F85" s="286"/>
      <c r="G85" s="286"/>
      <c r="H85" s="71"/>
    </row>
    <row r="86" spans="1:8" ht="12.75">
      <c r="A86" s="286"/>
      <c r="B86" s="286"/>
      <c r="C86" s="286"/>
      <c r="D86" s="286"/>
      <c r="E86" s="286"/>
      <c r="F86" s="286"/>
      <c r="G86" s="286"/>
      <c r="H86" s="71"/>
    </row>
    <row r="87" spans="1:8" ht="12.75">
      <c r="A87" s="286"/>
      <c r="B87" s="286"/>
      <c r="C87" s="286"/>
      <c r="D87" s="286"/>
      <c r="E87" s="286"/>
      <c r="F87" s="286"/>
      <c r="G87" s="286"/>
      <c r="H87" s="71"/>
    </row>
    <row r="88" spans="1:8" ht="12.75">
      <c r="A88" s="286"/>
      <c r="B88" s="286"/>
      <c r="C88" s="286"/>
      <c r="D88" s="286"/>
      <c r="E88" s="286"/>
      <c r="F88" s="286"/>
      <c r="G88" s="286"/>
      <c r="H88" s="71"/>
    </row>
    <row r="89" spans="1:8" ht="12.75">
      <c r="A89" s="286"/>
      <c r="B89" s="286"/>
      <c r="C89" s="286"/>
      <c r="D89" s="286"/>
      <c r="E89" s="286"/>
      <c r="F89" s="286"/>
      <c r="G89" s="286"/>
      <c r="H89" s="71"/>
    </row>
    <row r="90" spans="1:8" ht="12.75">
      <c r="A90" s="286"/>
      <c r="B90" s="286"/>
      <c r="C90" s="286"/>
      <c r="D90" s="286"/>
      <c r="E90" s="286"/>
      <c r="F90" s="286"/>
      <c r="G90" s="286"/>
      <c r="H90" s="71"/>
    </row>
    <row r="91" spans="1:8" ht="12.75">
      <c r="A91" s="286"/>
      <c r="B91" s="286"/>
      <c r="C91" s="286"/>
      <c r="D91" s="286"/>
      <c r="E91" s="286"/>
      <c r="F91" s="286"/>
      <c r="G91" s="286"/>
      <c r="H91" s="71"/>
    </row>
    <row r="92" spans="1:8" ht="12.75">
      <c r="A92" s="286"/>
      <c r="B92" s="286"/>
      <c r="C92" s="286"/>
      <c r="D92" s="286"/>
      <c r="E92" s="286"/>
      <c r="F92" s="286"/>
      <c r="G92" s="286"/>
      <c r="H92" s="71"/>
    </row>
    <row r="93" spans="1:8" ht="12.75">
      <c r="A93" s="286"/>
      <c r="B93" s="286"/>
      <c r="C93" s="286"/>
      <c r="D93" s="286"/>
      <c r="E93" s="286"/>
      <c r="F93" s="286"/>
      <c r="G93" s="286"/>
      <c r="H93" s="71"/>
    </row>
    <row r="94" spans="1:8" ht="12.75">
      <c r="A94" s="286"/>
      <c r="B94" s="286"/>
      <c r="C94" s="286"/>
      <c r="D94" s="286"/>
      <c r="E94" s="286"/>
      <c r="F94" s="286"/>
      <c r="G94" s="286"/>
      <c r="H94" s="71"/>
    </row>
    <row r="95" spans="1:8" ht="12.75">
      <c r="A95" s="286"/>
      <c r="B95" s="286"/>
      <c r="C95" s="286"/>
      <c r="D95" s="286"/>
      <c r="E95" s="286"/>
      <c r="F95" s="286"/>
      <c r="G95" s="286"/>
      <c r="H95" s="71"/>
    </row>
    <row r="96" spans="1:8" ht="12.75">
      <c r="A96" s="286"/>
      <c r="B96" s="286"/>
      <c r="C96" s="286"/>
      <c r="D96" s="286"/>
      <c r="E96" s="286"/>
      <c r="F96" s="286"/>
      <c r="G96" s="286"/>
      <c r="H96" s="71"/>
    </row>
    <row r="97" spans="1:8" ht="12.75">
      <c r="A97" s="286"/>
      <c r="B97" s="286"/>
      <c r="C97" s="286"/>
      <c r="D97" s="286"/>
      <c r="E97" s="286"/>
      <c r="F97" s="286"/>
      <c r="G97" s="286"/>
      <c r="H97" s="71"/>
    </row>
    <row r="98" spans="1:8" ht="12.75">
      <c r="A98" s="286"/>
      <c r="B98" s="286"/>
      <c r="C98" s="286"/>
      <c r="D98" s="286"/>
      <c r="E98" s="286"/>
      <c r="F98" s="286"/>
      <c r="G98" s="286"/>
      <c r="H98" s="71"/>
    </row>
    <row r="99" spans="1:8" ht="12.75">
      <c r="A99" s="286"/>
      <c r="B99" s="286"/>
      <c r="C99" s="286"/>
      <c r="D99" s="286"/>
      <c r="E99" s="286"/>
      <c r="F99" s="286"/>
      <c r="G99" s="286"/>
      <c r="H99" s="71"/>
    </row>
    <row r="100" spans="1:8" ht="12.75">
      <c r="A100" s="286"/>
      <c r="B100" s="286"/>
      <c r="C100" s="286"/>
      <c r="D100" s="286"/>
      <c r="E100" s="286"/>
      <c r="F100" s="286"/>
      <c r="G100" s="286"/>
      <c r="H100" s="71"/>
    </row>
    <row r="101" spans="1:8" ht="12.75">
      <c r="A101" s="286"/>
      <c r="B101" s="286"/>
      <c r="C101" s="286"/>
      <c r="D101" s="286"/>
      <c r="E101" s="286"/>
      <c r="F101" s="286"/>
      <c r="G101" s="286"/>
      <c r="H101" s="71"/>
    </row>
    <row r="102" spans="1:8" ht="12.75">
      <c r="A102" s="286"/>
      <c r="B102" s="286"/>
      <c r="C102" s="286"/>
      <c r="D102" s="286"/>
      <c r="E102" s="286"/>
      <c r="F102" s="286"/>
      <c r="G102" s="286"/>
      <c r="H102" s="71"/>
    </row>
    <row r="103" spans="1:8" ht="12.75">
      <c r="A103" s="286"/>
      <c r="B103" s="286"/>
      <c r="C103" s="286"/>
      <c r="D103" s="286"/>
      <c r="E103" s="286"/>
      <c r="F103" s="286"/>
      <c r="G103" s="286"/>
      <c r="H103" s="71"/>
    </row>
    <row r="104" spans="1:8" ht="12.75">
      <c r="A104" s="286"/>
      <c r="B104" s="286"/>
      <c r="C104" s="286"/>
      <c r="D104" s="286"/>
      <c r="E104" s="286"/>
      <c r="F104" s="286"/>
      <c r="G104" s="286"/>
      <c r="H104" s="71"/>
    </row>
    <row r="105" spans="1:8" ht="12.75">
      <c r="A105" s="286"/>
      <c r="B105" s="286"/>
      <c r="C105" s="286"/>
      <c r="D105" s="286"/>
      <c r="E105" s="286"/>
      <c r="F105" s="286"/>
      <c r="G105" s="286"/>
      <c r="H105" s="71"/>
    </row>
    <row r="106" spans="1:8" ht="12.75">
      <c r="A106" s="286"/>
      <c r="B106" s="286"/>
      <c r="C106" s="286"/>
      <c r="D106" s="286"/>
      <c r="E106" s="286"/>
      <c r="F106" s="286"/>
      <c r="G106" s="286"/>
      <c r="H106" s="71"/>
    </row>
    <row r="107" spans="1:8" ht="12.75">
      <c r="A107" s="286"/>
      <c r="B107" s="286"/>
      <c r="C107" s="286"/>
      <c r="D107" s="286"/>
      <c r="E107" s="286"/>
      <c r="F107" s="286"/>
      <c r="G107" s="286"/>
      <c r="H107" s="71"/>
    </row>
    <row r="108" spans="1:8" ht="12.75">
      <c r="A108" s="286"/>
      <c r="B108" s="286"/>
      <c r="C108" s="286"/>
      <c r="D108" s="286"/>
      <c r="E108" s="286"/>
      <c r="F108" s="286"/>
      <c r="G108" s="286"/>
      <c r="H108" s="48"/>
    </row>
    <row r="109" spans="1:8" ht="12.75">
      <c r="A109" s="286"/>
      <c r="B109" s="286"/>
      <c r="C109" s="286"/>
      <c r="D109" s="286"/>
      <c r="E109" s="286"/>
      <c r="F109" s="286"/>
      <c r="G109" s="286"/>
      <c r="H109" s="48"/>
    </row>
    <row r="110" spans="1:8" ht="12.75">
      <c r="A110" s="286"/>
      <c r="B110" s="286"/>
      <c r="C110" s="286"/>
      <c r="D110" s="286"/>
      <c r="E110" s="286"/>
      <c r="F110" s="286"/>
      <c r="G110" s="286"/>
      <c r="H110" s="48"/>
    </row>
    <row r="111" spans="1:8" ht="12.75">
      <c r="A111" s="286"/>
      <c r="B111" s="286"/>
      <c r="C111" s="286"/>
      <c r="D111" s="286"/>
      <c r="E111" s="286"/>
      <c r="F111" s="286"/>
      <c r="G111" s="286"/>
      <c r="H111" s="48"/>
    </row>
    <row r="112" spans="1:8" ht="12.75">
      <c r="A112" s="286"/>
      <c r="B112" s="286"/>
      <c r="C112" s="286"/>
      <c r="D112" s="286"/>
      <c r="E112" s="286"/>
      <c r="F112" s="286"/>
      <c r="G112" s="286"/>
      <c r="H112" s="48"/>
    </row>
    <row r="113" spans="1:8" ht="12.75">
      <c r="A113" s="286"/>
      <c r="B113" s="286"/>
      <c r="C113" s="286"/>
      <c r="D113" s="286"/>
      <c r="E113" s="286"/>
      <c r="F113" s="286"/>
      <c r="G113" s="286"/>
      <c r="H113" s="48"/>
    </row>
    <row r="114" spans="1:8" ht="12.75">
      <c r="A114" s="286"/>
      <c r="B114" s="286"/>
      <c r="C114" s="286"/>
      <c r="D114" s="286"/>
      <c r="E114" s="286"/>
      <c r="F114" s="286"/>
      <c r="G114" s="286"/>
      <c r="H114" s="48"/>
    </row>
    <row r="115" spans="1:8" ht="12.75">
      <c r="A115" s="286"/>
      <c r="B115" s="286"/>
      <c r="C115" s="286"/>
      <c r="D115" s="286"/>
      <c r="E115" s="286"/>
      <c r="F115" s="286"/>
      <c r="G115" s="286"/>
      <c r="H115" s="48"/>
    </row>
    <row r="116" spans="1:8" ht="12.75">
      <c r="A116" s="286"/>
      <c r="B116" s="286"/>
      <c r="C116" s="286"/>
      <c r="D116" s="286"/>
      <c r="E116" s="286"/>
      <c r="F116" s="286"/>
      <c r="G116" s="286"/>
      <c r="H116" s="48"/>
    </row>
    <row r="117" spans="1:8" ht="12.75">
      <c r="A117" s="286"/>
      <c r="B117" s="286"/>
      <c r="C117" s="286"/>
      <c r="D117" s="286"/>
      <c r="E117" s="286"/>
      <c r="F117" s="286"/>
      <c r="G117" s="286"/>
      <c r="H117" s="48"/>
    </row>
    <row r="118" spans="1:8" ht="12.75">
      <c r="A118" s="286"/>
      <c r="B118" s="286"/>
      <c r="C118" s="286"/>
      <c r="D118" s="286"/>
      <c r="E118" s="286"/>
      <c r="F118" s="286"/>
      <c r="G118" s="286"/>
      <c r="H118" s="48"/>
    </row>
    <row r="119" spans="1:8" ht="12.75">
      <c r="A119" s="286"/>
      <c r="B119" s="286"/>
      <c r="C119" s="286"/>
      <c r="D119" s="286"/>
      <c r="E119" s="286"/>
      <c r="F119" s="286"/>
      <c r="G119" s="286"/>
      <c r="H119" s="48"/>
    </row>
    <row r="120" spans="1:8" ht="12.75">
      <c r="A120" s="286"/>
      <c r="B120" s="286"/>
      <c r="C120" s="286"/>
      <c r="D120" s="286"/>
      <c r="E120" s="286"/>
      <c r="F120" s="286"/>
      <c r="G120" s="286"/>
      <c r="H120" s="48"/>
    </row>
    <row r="121" spans="1:8" ht="12.75">
      <c r="A121" s="286"/>
      <c r="B121" s="286"/>
      <c r="C121" s="286"/>
      <c r="D121" s="286"/>
      <c r="E121" s="286"/>
      <c r="F121" s="286"/>
      <c r="G121" s="286"/>
      <c r="H121" s="48"/>
    </row>
    <row r="122" spans="1:8" ht="12.75">
      <c r="A122" s="286"/>
      <c r="B122" s="286"/>
      <c r="C122" s="286"/>
      <c r="D122" s="286"/>
      <c r="E122" s="286"/>
      <c r="F122" s="286"/>
      <c r="G122" s="286"/>
      <c r="H122" s="48"/>
    </row>
    <row r="123" spans="1:8" ht="12.75">
      <c r="A123" s="286"/>
      <c r="B123" s="286"/>
      <c r="C123" s="286"/>
      <c r="D123" s="286"/>
      <c r="E123" s="286"/>
      <c r="F123" s="286"/>
      <c r="G123" s="286"/>
      <c r="H123" s="48"/>
    </row>
    <row r="124" spans="1:8" ht="12.75">
      <c r="A124" s="286"/>
      <c r="B124" s="286"/>
      <c r="C124" s="286"/>
      <c r="D124" s="286"/>
      <c r="E124" s="286"/>
      <c r="F124" s="286"/>
      <c r="G124" s="286"/>
      <c r="H124" s="48"/>
    </row>
    <row r="125" spans="1:8" ht="12.75">
      <c r="A125" s="286"/>
      <c r="B125" s="286"/>
      <c r="C125" s="286"/>
      <c r="D125" s="286"/>
      <c r="E125" s="286"/>
      <c r="F125" s="286"/>
      <c r="G125" s="286"/>
      <c r="H125" s="48"/>
    </row>
    <row r="126" spans="1:8" ht="12.75">
      <c r="A126" s="48"/>
      <c r="B126" s="48"/>
      <c r="C126" s="48"/>
      <c r="D126" s="48"/>
      <c r="E126" s="48"/>
      <c r="F126" s="48"/>
      <c r="G126" s="48"/>
      <c r="H126" s="48"/>
    </row>
  </sheetData>
  <sheetProtection selectLockedCells="1"/>
  <mergeCells count="41">
    <mergeCell ref="D66:G66"/>
    <mergeCell ref="D61:G61"/>
    <mergeCell ref="D64:G64"/>
    <mergeCell ref="A62:C62"/>
    <mergeCell ref="A68:C68"/>
    <mergeCell ref="D68:G68"/>
    <mergeCell ref="A64:C64"/>
    <mergeCell ref="D62:G62"/>
    <mergeCell ref="A69:C69"/>
    <mergeCell ref="D69:G69"/>
    <mergeCell ref="A65:C65"/>
    <mergeCell ref="D65:G65"/>
    <mergeCell ref="A66:C66"/>
    <mergeCell ref="D16:G16"/>
    <mergeCell ref="A67:C67"/>
    <mergeCell ref="D67:G67"/>
    <mergeCell ref="D17:G17"/>
    <mergeCell ref="D18:G18"/>
    <mergeCell ref="A63:C63"/>
    <mergeCell ref="D63:G63"/>
    <mergeCell ref="A13:C13"/>
    <mergeCell ref="A14:C14"/>
    <mergeCell ref="A15:C15"/>
    <mergeCell ref="A16:C16"/>
    <mergeCell ref="D11:G11"/>
    <mergeCell ref="D12:G12"/>
    <mergeCell ref="A3:G3"/>
    <mergeCell ref="A18:C18"/>
    <mergeCell ref="A60:G60"/>
    <mergeCell ref="A61:C61"/>
    <mergeCell ref="D10:G10"/>
    <mergeCell ref="A17:C17"/>
    <mergeCell ref="D14:G14"/>
    <mergeCell ref="D15:G15"/>
    <mergeCell ref="D13:G13"/>
    <mergeCell ref="C1:F1"/>
    <mergeCell ref="A2:G2"/>
    <mergeCell ref="A9:G9"/>
    <mergeCell ref="A10:C10"/>
    <mergeCell ref="A11:C11"/>
    <mergeCell ref="A12:C1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U36"/>
  <sheetViews>
    <sheetView showGridLines="0" zoomScale="80" zoomScaleNormal="80" zoomScalePageLayoutView="0" workbookViewId="0" topLeftCell="A1">
      <selection activeCell="E10" sqref="E10"/>
    </sheetView>
  </sheetViews>
  <sheetFormatPr defaultColWidth="10.8515625" defaultRowHeight="33" customHeight="1" outlineLevelCol="1"/>
  <cols>
    <col min="1" max="1" width="7.28125" style="1" customWidth="1"/>
    <col min="2" max="2" width="98.7109375" style="7" customWidth="1"/>
    <col min="3" max="3" width="22.28125" style="7" customWidth="1"/>
    <col min="4" max="4" width="38.8515625" style="31" customWidth="1"/>
    <col min="5" max="5" width="28.140625" style="5" customWidth="1"/>
    <col min="6" max="6" width="20.14062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17" width="10.8515625" style="6" hidden="1" customWidth="1" outlineLevel="1"/>
    <col min="18" max="18" width="10.8515625" style="6" customWidth="1" collapsed="1"/>
    <col min="19" max="16384" width="10.8515625" style="6" customWidth="1"/>
  </cols>
  <sheetData>
    <row r="1" spans="1:7" ht="28.5" customHeight="1">
      <c r="A1" s="148" t="s">
        <v>4</v>
      </c>
      <c r="B1" s="365" t="s">
        <v>360</v>
      </c>
      <c r="C1" s="365"/>
      <c r="D1" s="365"/>
      <c r="E1" s="365"/>
      <c r="F1" s="365"/>
      <c r="G1" s="144"/>
    </row>
    <row r="2" spans="1:8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17" ht="33" customHeight="1">
      <c r="A4" s="25"/>
      <c r="B4" s="26"/>
      <c r="C4" s="26"/>
      <c r="D4" s="27"/>
      <c r="E4" s="307"/>
      <c r="F4" s="27"/>
      <c r="G4" s="60"/>
      <c r="H4" s="374" t="s">
        <v>140</v>
      </c>
      <c r="I4" s="46"/>
      <c r="J4" s="282"/>
      <c r="K4" s="282"/>
      <c r="L4" s="283" t="s">
        <v>0</v>
      </c>
      <c r="M4" s="282"/>
      <c r="N4" s="284"/>
      <c r="O4" s="369" t="s">
        <v>139</v>
      </c>
      <c r="P4" s="366" t="s">
        <v>27</v>
      </c>
      <c r="Q4" s="9"/>
    </row>
    <row r="5" spans="1:17" ht="33" customHeight="1">
      <c r="A5" s="25"/>
      <c r="B5" s="26"/>
      <c r="C5" s="26"/>
      <c r="D5" s="27"/>
      <c r="E5" s="307"/>
      <c r="F5" s="27"/>
      <c r="G5" s="60"/>
      <c r="H5" s="375"/>
      <c r="I5" s="193">
        <v>0</v>
      </c>
      <c r="J5" s="193">
        <v>0.2</v>
      </c>
      <c r="K5" s="193">
        <v>0.4</v>
      </c>
      <c r="L5" s="194">
        <v>0.6</v>
      </c>
      <c r="M5" s="193">
        <v>0.8</v>
      </c>
      <c r="N5" s="195">
        <v>1</v>
      </c>
      <c r="O5" s="369"/>
      <c r="P5" s="367"/>
      <c r="Q5" s="9"/>
    </row>
    <row r="6" spans="1:16" s="9" customFormat="1" ht="33" customHeight="1">
      <c r="A6" s="36"/>
      <c r="B6" s="32"/>
      <c r="C6" s="32"/>
      <c r="D6" s="32"/>
      <c r="E6" s="308"/>
      <c r="F6" s="60"/>
      <c r="G6" s="60"/>
      <c r="H6" s="376"/>
      <c r="I6" s="196" t="s">
        <v>19</v>
      </c>
      <c r="J6" s="196" t="s">
        <v>20</v>
      </c>
      <c r="K6" s="196" t="s">
        <v>21</v>
      </c>
      <c r="L6" s="196" t="s">
        <v>22</v>
      </c>
      <c r="M6" s="196" t="s">
        <v>23</v>
      </c>
      <c r="N6" s="197" t="s">
        <v>26</v>
      </c>
      <c r="O6" s="369"/>
      <c r="P6" s="368"/>
    </row>
    <row r="7" spans="1:17" s="9" customFormat="1" ht="33" customHeight="1">
      <c r="A7" s="37"/>
      <c r="B7" s="38"/>
      <c r="C7" s="38"/>
      <c r="D7" s="38"/>
      <c r="E7" s="309"/>
      <c r="F7" s="61"/>
      <c r="G7" s="60"/>
      <c r="H7" s="171"/>
      <c r="I7" s="171"/>
      <c r="J7" s="171"/>
      <c r="K7" s="171"/>
      <c r="L7" s="171"/>
      <c r="M7" s="171"/>
      <c r="N7" s="171"/>
      <c r="O7" s="171"/>
      <c r="P7" s="172"/>
      <c r="Q7"/>
    </row>
    <row r="8" spans="1:17" s="9" customFormat="1" ht="42.75" customHeight="1">
      <c r="A8" s="33"/>
      <c r="B8" s="34"/>
      <c r="C8" s="35"/>
      <c r="D8" s="34"/>
      <c r="E8" s="310"/>
      <c r="F8" s="61"/>
      <c r="G8" s="10"/>
      <c r="H8" s="173"/>
      <c r="I8" s="174"/>
      <c r="J8" s="174"/>
      <c r="K8" s="174"/>
      <c r="L8" s="174"/>
      <c r="M8" s="174"/>
      <c r="N8" s="174"/>
      <c r="O8" s="175"/>
      <c r="P8" s="176"/>
      <c r="Q8"/>
    </row>
    <row r="9" spans="1:18" s="9" customFormat="1" ht="48" customHeight="1">
      <c r="A9" s="354" t="s">
        <v>299</v>
      </c>
      <c r="B9" s="355"/>
      <c r="C9" s="303" t="s">
        <v>307</v>
      </c>
      <c r="D9" s="164" t="s">
        <v>306</v>
      </c>
      <c r="E9" s="165" t="s">
        <v>305</v>
      </c>
      <c r="F9" s="153" t="s">
        <v>230</v>
      </c>
      <c r="H9" s="177"/>
      <c r="I9" s="178"/>
      <c r="J9" s="178"/>
      <c r="K9" s="178"/>
      <c r="L9" s="178"/>
      <c r="M9" s="178"/>
      <c r="N9" s="179"/>
      <c r="O9" s="180"/>
      <c r="P9" s="261">
        <f>AVERAGE(O10:O12)</f>
        <v>0</v>
      </c>
      <c r="Q9"/>
      <c r="R9" s="39"/>
    </row>
    <row r="10" spans="1:16" s="9" customFormat="1" ht="33" customHeight="1">
      <c r="A10" s="155" t="s">
        <v>127</v>
      </c>
      <c r="B10" s="157" t="s">
        <v>311</v>
      </c>
      <c r="C10" s="158" t="s">
        <v>308</v>
      </c>
      <c r="D10" s="311" t="s">
        <v>309</v>
      </c>
      <c r="E10" s="314"/>
      <c r="F10" s="169"/>
      <c r="H10" s="183">
        <v>1</v>
      </c>
      <c r="I10" s="198">
        <f>IF(H10=1,$I$5,"")</f>
        <v>0</v>
      </c>
      <c r="J10" s="199">
        <f>IF(H10=2,$J$5,"")</f>
      </c>
      <c r="K10" s="199">
        <f>IF(H10=3,$K$5,"")</f>
      </c>
      <c r="L10" s="199">
        <f>IF(H10=4,$L$5,"")</f>
      </c>
      <c r="M10" s="199">
        <f>IF(H10=5,$M$5,"")</f>
      </c>
      <c r="N10" s="199">
        <f>IF(H10=6,$N$5,"")</f>
      </c>
      <c r="O10" s="190">
        <f>SUM(I10:N10)*100</f>
        <v>0</v>
      </c>
      <c r="P10" s="41"/>
    </row>
    <row r="11" spans="1:16" s="9" customFormat="1" ht="33" customHeight="1">
      <c r="A11" s="155" t="s">
        <v>128</v>
      </c>
      <c r="B11" s="157" t="s">
        <v>312</v>
      </c>
      <c r="C11" s="158" t="s">
        <v>308</v>
      </c>
      <c r="D11" s="312" t="s">
        <v>310</v>
      </c>
      <c r="E11" s="315"/>
      <c r="F11" s="170"/>
      <c r="H11" s="184">
        <v>1</v>
      </c>
      <c r="I11" s="198">
        <f>IF(H11=1,$I$5,"")</f>
        <v>0</v>
      </c>
      <c r="J11" s="199">
        <f>IF(H11=2,$J$5,"")</f>
      </c>
      <c r="K11" s="199">
        <f>IF(H11=3,$K$5,"")</f>
      </c>
      <c r="L11" s="199">
        <f>IF(H11=4,$L$5,"")</f>
      </c>
      <c r="M11" s="199">
        <f>IF(H11=5,$M$5,"")</f>
      </c>
      <c r="N11" s="199">
        <f>IF(H11=6,$N$5,"")</f>
      </c>
      <c r="O11" s="190">
        <f>SUM(I11:N11)*100</f>
        <v>0</v>
      </c>
      <c r="P11" s="41"/>
    </row>
    <row r="12" spans="1:16" s="9" customFormat="1" ht="33" customHeight="1">
      <c r="A12" s="155" t="s">
        <v>129</v>
      </c>
      <c r="B12" s="157" t="s">
        <v>315</v>
      </c>
      <c r="C12" s="158" t="s">
        <v>308</v>
      </c>
      <c r="D12" s="312" t="s">
        <v>313</v>
      </c>
      <c r="E12" s="314"/>
      <c r="F12" s="170"/>
      <c r="H12" s="184">
        <v>1</v>
      </c>
      <c r="I12" s="198">
        <f>IF(H12=1,$I$5,"")</f>
        <v>0</v>
      </c>
      <c r="J12" s="199">
        <f>IF(H12=2,$J$5,"")</f>
      </c>
      <c r="K12" s="199">
        <f>IF(H12=3,$K$5,"")</f>
      </c>
      <c r="L12" s="199">
        <f>IF(H12=4,$L$5,"")</f>
      </c>
      <c r="M12" s="199">
        <f>IF(H12=5,$M$5,"")</f>
      </c>
      <c r="N12" s="199">
        <f>IF(H12=6,$N$5,"")</f>
      </c>
      <c r="O12" s="190">
        <f>SUM(I12:N12)*100</f>
        <v>0</v>
      </c>
      <c r="P12" s="41"/>
    </row>
    <row r="13" spans="1:18" s="9" customFormat="1" ht="48.75" customHeight="1">
      <c r="A13" s="352" t="s">
        <v>300</v>
      </c>
      <c r="B13" s="353"/>
      <c r="C13" s="303" t="s">
        <v>304</v>
      </c>
      <c r="D13" s="164" t="s">
        <v>306</v>
      </c>
      <c r="E13" s="165" t="s">
        <v>305</v>
      </c>
      <c r="F13" s="153" t="s">
        <v>230</v>
      </c>
      <c r="H13" s="203"/>
      <c r="I13" s="4"/>
      <c r="J13" s="4"/>
      <c r="K13" s="4"/>
      <c r="L13" s="4"/>
      <c r="M13" s="4"/>
      <c r="N13" s="43"/>
      <c r="O13" s="42"/>
      <c r="P13" s="262">
        <f>AVERAGE(O14:O15)</f>
        <v>0</v>
      </c>
      <c r="R13" s="39"/>
    </row>
    <row r="14" spans="1:16" s="9" customFormat="1" ht="33" customHeight="1">
      <c r="A14" s="156" t="s">
        <v>132</v>
      </c>
      <c r="B14" s="157" t="s">
        <v>316</v>
      </c>
      <c r="C14" s="158" t="s">
        <v>308</v>
      </c>
      <c r="D14" s="312" t="s">
        <v>314</v>
      </c>
      <c r="E14" s="317"/>
      <c r="F14" s="30"/>
      <c r="H14" s="183">
        <v>1</v>
      </c>
      <c r="I14" s="198">
        <f>IF(H14=1,$I$5,"")</f>
        <v>0</v>
      </c>
      <c r="J14" s="199">
        <f>IF(H14=2,$J$5,"")</f>
      </c>
      <c r="K14" s="199">
        <f>IF(H14=3,$K$5,"")</f>
      </c>
      <c r="L14" s="199">
        <f>IF(H14=4,$L$5,"")</f>
      </c>
      <c r="M14" s="199">
        <f>IF(H14=5,$M$5,"")</f>
      </c>
      <c r="N14" s="199">
        <f>IF(H14=6,$N$5,"")</f>
      </c>
      <c r="O14" s="190">
        <f>SUM(I14:N14)*100</f>
        <v>0</v>
      </c>
      <c r="P14" s="41"/>
    </row>
    <row r="15" spans="1:16" s="9" customFormat="1" ht="33" customHeight="1">
      <c r="A15" s="156" t="s">
        <v>133</v>
      </c>
      <c r="B15" s="157" t="s">
        <v>317</v>
      </c>
      <c r="C15" s="158" t="s">
        <v>308</v>
      </c>
      <c r="D15" s="306" t="s">
        <v>318</v>
      </c>
      <c r="E15" s="318"/>
      <c r="F15" s="29"/>
      <c r="H15" s="184">
        <v>1</v>
      </c>
      <c r="I15" s="198">
        <f>IF(H15=1,$I$5,"")</f>
        <v>0</v>
      </c>
      <c r="J15" s="199">
        <f>IF(H15=2,$J$5,"")</f>
      </c>
      <c r="K15" s="199">
        <f>IF(H15=3,$K$5,"")</f>
      </c>
      <c r="L15" s="199">
        <f>IF(H15=4,$L$5,"")</f>
      </c>
      <c r="M15" s="199">
        <f>IF(H15=5,$M$5,"")</f>
      </c>
      <c r="N15" s="199">
        <f>IF(H15=6,$N$5,"")</f>
      </c>
      <c r="O15" s="190">
        <f>SUM(I15:N15)*100</f>
        <v>0</v>
      </c>
      <c r="P15" s="41"/>
    </row>
    <row r="16" spans="1:16" s="9" customFormat="1" ht="48.75" customHeight="1">
      <c r="A16" s="352" t="s">
        <v>301</v>
      </c>
      <c r="B16" s="353"/>
      <c r="C16" s="303" t="s">
        <v>304</v>
      </c>
      <c r="D16" s="164" t="s">
        <v>306</v>
      </c>
      <c r="E16" s="165" t="s">
        <v>305</v>
      </c>
      <c r="F16" s="153" t="s">
        <v>230</v>
      </c>
      <c r="H16" s="203"/>
      <c r="I16" s="4"/>
      <c r="J16" s="4"/>
      <c r="K16" s="4"/>
      <c r="L16" s="4"/>
      <c r="M16" s="4"/>
      <c r="N16" s="43"/>
      <c r="O16" s="42"/>
      <c r="P16" s="262">
        <f>AVERAGE(O17:O21)</f>
        <v>0</v>
      </c>
    </row>
    <row r="17" spans="1:16" s="9" customFormat="1" ht="33" customHeight="1">
      <c r="A17" s="156" t="s">
        <v>203</v>
      </c>
      <c r="B17" s="157" t="s">
        <v>319</v>
      </c>
      <c r="C17" s="158" t="s">
        <v>308</v>
      </c>
      <c r="D17" s="313" t="s">
        <v>320</v>
      </c>
      <c r="E17" s="317"/>
      <c r="F17" s="30"/>
      <c r="H17" s="183">
        <v>1</v>
      </c>
      <c r="I17" s="198">
        <f>IF(H17=1,$I$5,"")</f>
        <v>0</v>
      </c>
      <c r="J17" s="199">
        <f>IF(H17=2,$J$5,"")</f>
      </c>
      <c r="K17" s="199">
        <f>IF(H17=3,$K$5,"")</f>
      </c>
      <c r="L17" s="199">
        <f>IF(H17=4,$L$5,"")</f>
      </c>
      <c r="M17" s="199">
        <f>IF(H17=5,$M$5,"")</f>
      </c>
      <c r="N17" s="199">
        <f>IF(H17=6,$N$5,"")</f>
      </c>
      <c r="O17" s="190">
        <f>SUM(I17:N17)*100</f>
        <v>0</v>
      </c>
      <c r="P17" s="41"/>
    </row>
    <row r="18" spans="1:16" s="9" customFormat="1" ht="33" customHeight="1">
      <c r="A18" s="156" t="s">
        <v>204</v>
      </c>
      <c r="B18" s="157" t="s">
        <v>322</v>
      </c>
      <c r="C18" s="158" t="s">
        <v>308</v>
      </c>
      <c r="D18" s="306" t="s">
        <v>321</v>
      </c>
      <c r="E18" s="318"/>
      <c r="F18" s="29"/>
      <c r="H18" s="184">
        <v>1</v>
      </c>
      <c r="I18" s="198">
        <f>IF(H18=1,$I$5,"")</f>
        <v>0</v>
      </c>
      <c r="J18" s="199">
        <f>IF(H18=2,$J$5,"")</f>
      </c>
      <c r="K18" s="199">
        <f>IF(H18=3,$K$5,"")</f>
      </c>
      <c r="L18" s="199">
        <f>IF(H18=4,$L$5,"")</f>
      </c>
      <c r="M18" s="199">
        <f>IF(H18=5,$M$5,"")</f>
      </c>
      <c r="N18" s="199">
        <f>IF(H18=6,$N$5,"")</f>
      </c>
      <c r="O18" s="190">
        <f>SUM(I18:N18)*100</f>
        <v>0</v>
      </c>
      <c r="P18" s="41"/>
    </row>
    <row r="19" spans="1:16" s="9" customFormat="1" ht="33" customHeight="1">
      <c r="A19" s="156" t="s">
        <v>205</v>
      </c>
      <c r="B19" s="159" t="s">
        <v>323</v>
      </c>
      <c r="C19" s="158" t="s">
        <v>308</v>
      </c>
      <c r="D19" s="306" t="s">
        <v>324</v>
      </c>
      <c r="E19" s="318"/>
      <c r="F19" s="29"/>
      <c r="H19" s="184">
        <v>1</v>
      </c>
      <c r="I19" s="198">
        <f>IF(H19=1,$I$5,"")</f>
        <v>0</v>
      </c>
      <c r="J19" s="199">
        <f>IF(H19=2,$J$5,"")</f>
      </c>
      <c r="K19" s="199">
        <f>IF(H19=3,$K$5,"")</f>
      </c>
      <c r="L19" s="199">
        <f>IF(H19=4,$L$5,"")</f>
      </c>
      <c r="M19" s="199">
        <f>IF(H19=5,$M$5,"")</f>
      </c>
      <c r="N19" s="199">
        <f>IF(H19=6,$N$5,"")</f>
      </c>
      <c r="O19" s="190">
        <f>SUM(I19:N19)*100</f>
        <v>0</v>
      </c>
      <c r="P19" s="41"/>
    </row>
    <row r="20" spans="1:16" s="9" customFormat="1" ht="33" customHeight="1">
      <c r="A20" s="156" t="s">
        <v>206</v>
      </c>
      <c r="B20" s="157" t="s">
        <v>325</v>
      </c>
      <c r="C20" s="158" t="s">
        <v>308</v>
      </c>
      <c r="D20" s="306" t="s">
        <v>326</v>
      </c>
      <c r="E20" s="316"/>
      <c r="F20" s="29"/>
      <c r="H20" s="184">
        <v>1</v>
      </c>
      <c r="I20" s="198">
        <f>IF(H20=1,$I$5,"")</f>
        <v>0</v>
      </c>
      <c r="J20" s="199">
        <f>IF(H20=2,$J$5,"")</f>
      </c>
      <c r="K20" s="199">
        <f>IF(H20=3,$K$5,"")</f>
      </c>
      <c r="L20" s="199">
        <f>IF(H20=4,$L$5,"")</f>
      </c>
      <c r="M20" s="199">
        <f>IF(H20=5,$M$5,"")</f>
      </c>
      <c r="N20" s="199">
        <f>IF(H20=6,$N$5,"")</f>
      </c>
      <c r="O20" s="190">
        <f>SUM(I20:N20)*100</f>
        <v>0</v>
      </c>
      <c r="P20" s="41"/>
    </row>
    <row r="21" spans="1:16" s="9" customFormat="1" ht="33" customHeight="1">
      <c r="A21" s="156" t="s">
        <v>207</v>
      </c>
      <c r="B21" s="157" t="s">
        <v>327</v>
      </c>
      <c r="C21" s="158" t="s">
        <v>328</v>
      </c>
      <c r="D21" s="306" t="s">
        <v>331</v>
      </c>
      <c r="E21" s="319"/>
      <c r="F21" s="29"/>
      <c r="H21" s="184">
        <v>1</v>
      </c>
      <c r="I21" s="198">
        <f>IF(H21=1,$I$5,"")</f>
        <v>0</v>
      </c>
      <c r="J21" s="199">
        <f>IF(H21=2,$J$5,"")</f>
      </c>
      <c r="K21" s="199">
        <f>IF(H21=3,$K$5,"")</f>
      </c>
      <c r="L21" s="199">
        <f>IF(H21=4,$L$5,"")</f>
      </c>
      <c r="M21" s="199">
        <f>IF(H21=5,$M$5,"")</f>
      </c>
      <c r="N21" s="199">
        <f>IF(H21=6,$N$5,"")</f>
      </c>
      <c r="O21" s="190">
        <f>SUM(I21:N21)*100</f>
        <v>0</v>
      </c>
      <c r="P21" s="41"/>
    </row>
    <row r="22" spans="1:18" s="9" customFormat="1" ht="48.75" customHeight="1">
      <c r="A22" s="352" t="s">
        <v>302</v>
      </c>
      <c r="B22" s="353"/>
      <c r="C22" s="303" t="s">
        <v>304</v>
      </c>
      <c r="D22" s="164" t="s">
        <v>306</v>
      </c>
      <c r="E22" s="165" t="s">
        <v>305</v>
      </c>
      <c r="F22" s="153" t="s">
        <v>230</v>
      </c>
      <c r="H22" s="204"/>
      <c r="I22" s="4"/>
      <c r="J22" s="4"/>
      <c r="K22" s="4"/>
      <c r="L22" s="4"/>
      <c r="M22" s="4"/>
      <c r="N22" s="43"/>
      <c r="O22" s="42"/>
      <c r="P22" s="262">
        <f>AVERAGE(O23:O24)</f>
        <v>0</v>
      </c>
      <c r="R22" s="39"/>
    </row>
    <row r="23" spans="1:16" s="9" customFormat="1" ht="33" customHeight="1">
      <c r="A23" s="156" t="s">
        <v>30</v>
      </c>
      <c r="B23" s="157" t="s">
        <v>329</v>
      </c>
      <c r="C23" s="158" t="s">
        <v>308</v>
      </c>
      <c r="D23" s="313" t="s">
        <v>330</v>
      </c>
      <c r="E23" s="317"/>
      <c r="F23" s="30"/>
      <c r="H23" s="183">
        <v>1</v>
      </c>
      <c r="I23" s="198">
        <f>IF(H23=1,$I$5,"")</f>
        <v>0</v>
      </c>
      <c r="J23" s="199">
        <f>IF(H23=2,$J$5,"")</f>
      </c>
      <c r="K23" s="199">
        <f>IF(H23=3,$K$5,"")</f>
      </c>
      <c r="L23" s="199">
        <f>IF(H23=4,$L$5,"")</f>
      </c>
      <c r="M23" s="199">
        <f>IF(H23=5,$M$5,"")</f>
      </c>
      <c r="N23" s="199">
        <f>IF(H23=6,$N$5,"")</f>
      </c>
      <c r="O23" s="190">
        <f>SUM(I23:N23)*100</f>
        <v>0</v>
      </c>
      <c r="P23" s="41"/>
    </row>
    <row r="24" spans="1:16" s="9" customFormat="1" ht="33" customHeight="1">
      <c r="A24" s="156" t="s">
        <v>31</v>
      </c>
      <c r="B24" s="157" t="s">
        <v>332</v>
      </c>
      <c r="C24" s="158" t="s">
        <v>308</v>
      </c>
      <c r="D24" s="306" t="s">
        <v>333</v>
      </c>
      <c r="E24" s="318"/>
      <c r="F24" s="29"/>
      <c r="H24" s="184">
        <v>1</v>
      </c>
      <c r="I24" s="198">
        <f>IF(H24=1,$I$5,"")</f>
        <v>0</v>
      </c>
      <c r="J24" s="199">
        <f>IF(H24=2,$J$5,"")</f>
      </c>
      <c r="K24" s="199">
        <f>IF(H24=3,$K$5,"")</f>
      </c>
      <c r="L24" s="199">
        <f>IF(H24=4,$L$5,"")</f>
      </c>
      <c r="M24" s="199">
        <f>IF(H24=5,$M$5,"")</f>
      </c>
      <c r="N24" s="199">
        <f>IF(H24=6,$N$5,"")</f>
      </c>
      <c r="O24" s="190">
        <f>SUM(I24:N24)*100</f>
        <v>0</v>
      </c>
      <c r="P24" s="41"/>
    </row>
    <row r="25" spans="1:16" s="9" customFormat="1" ht="48.75" customHeight="1">
      <c r="A25" s="352" t="s">
        <v>303</v>
      </c>
      <c r="B25" s="353"/>
      <c r="C25" s="303" t="s">
        <v>304</v>
      </c>
      <c r="D25" s="164" t="s">
        <v>306</v>
      </c>
      <c r="E25" s="165" t="s">
        <v>305</v>
      </c>
      <c r="F25" s="153" t="s">
        <v>230</v>
      </c>
      <c r="H25" s="203"/>
      <c r="I25" s="4"/>
      <c r="J25" s="4"/>
      <c r="K25" s="4"/>
      <c r="L25" s="4"/>
      <c r="M25" s="4"/>
      <c r="N25" s="43"/>
      <c r="O25" s="42"/>
      <c r="P25" s="262">
        <f>AVERAGE(O26:O26)</f>
        <v>0</v>
      </c>
    </row>
    <row r="26" spans="1:16" s="9" customFormat="1" ht="33" customHeight="1">
      <c r="A26" s="304">
        <v>5</v>
      </c>
      <c r="B26" s="157" t="s">
        <v>388</v>
      </c>
      <c r="C26" s="158" t="s">
        <v>308</v>
      </c>
      <c r="D26" s="313" t="s">
        <v>334</v>
      </c>
      <c r="E26" s="317"/>
      <c r="F26" s="30"/>
      <c r="H26" s="183">
        <v>1</v>
      </c>
      <c r="I26" s="198">
        <f>IF(H26=1,$I$5,"")</f>
        <v>0</v>
      </c>
      <c r="J26" s="199">
        <f>IF(H26=2,$J$5,"")</f>
      </c>
      <c r="K26" s="199">
        <f>IF(H26=3,$K$5,"")</f>
      </c>
      <c r="L26" s="199">
        <f>IF(H26=4,$L$5,"")</f>
      </c>
      <c r="M26" s="199">
        <f>IF(H26=5,$M$5,"")</f>
      </c>
      <c r="N26" s="199">
        <f>IF(H26=6,$N$5,"")</f>
      </c>
      <c r="O26" s="190">
        <f>SUM(I26:N26)*100</f>
        <v>0</v>
      </c>
      <c r="P26" s="41"/>
    </row>
    <row r="27" spans="1:18" s="9" customFormat="1" ht="48.75" customHeight="1">
      <c r="A27" s="352" t="s">
        <v>353</v>
      </c>
      <c r="B27" s="353"/>
      <c r="C27" s="303" t="s">
        <v>304</v>
      </c>
      <c r="D27" s="164" t="s">
        <v>306</v>
      </c>
      <c r="E27" s="165" t="s">
        <v>305</v>
      </c>
      <c r="F27" s="153" t="s">
        <v>230</v>
      </c>
      <c r="H27" s="204"/>
      <c r="I27" s="4"/>
      <c r="J27" s="4"/>
      <c r="K27" s="4"/>
      <c r="L27" s="4"/>
      <c r="M27" s="4"/>
      <c r="N27" s="43"/>
      <c r="O27" s="42"/>
      <c r="P27" s="262">
        <f>AVERAGE(O28:O28)</f>
        <v>0</v>
      </c>
      <c r="R27" s="39"/>
    </row>
    <row r="28" spans="1:16" s="9" customFormat="1" ht="33" customHeight="1">
      <c r="A28" s="304">
        <v>6</v>
      </c>
      <c r="B28" s="157" t="s">
        <v>336</v>
      </c>
      <c r="C28" s="158" t="s">
        <v>328</v>
      </c>
      <c r="D28" s="312" t="s">
        <v>335</v>
      </c>
      <c r="E28" s="317"/>
      <c r="F28" s="30"/>
      <c r="H28" s="183">
        <v>1</v>
      </c>
      <c r="I28" s="198">
        <f>IF(H28=1,$I$5,"")</f>
        <v>0</v>
      </c>
      <c r="J28" s="199">
        <f>IF(H28=2,$J$5,"")</f>
      </c>
      <c r="K28" s="199">
        <f>IF(H28=3,$K$5,"")</f>
      </c>
      <c r="L28" s="199">
        <f>IF(H28=4,$L$5,"")</f>
      </c>
      <c r="M28" s="199">
        <f>IF(H28=5,$M$5,"")</f>
      </c>
      <c r="N28" s="199">
        <f>IF(H28=6,$N$5,"")</f>
      </c>
      <c r="O28" s="190">
        <f>SUM(I28:N28)*100</f>
        <v>0</v>
      </c>
      <c r="P28" s="41"/>
    </row>
    <row r="29" spans="1:16" s="9" customFormat="1" ht="48.75" customHeight="1">
      <c r="A29" s="352" t="s">
        <v>354</v>
      </c>
      <c r="B29" s="353"/>
      <c r="C29" s="303" t="s">
        <v>304</v>
      </c>
      <c r="D29" s="164" t="s">
        <v>306</v>
      </c>
      <c r="E29" s="165" t="s">
        <v>305</v>
      </c>
      <c r="F29" s="153" t="s">
        <v>230</v>
      </c>
      <c r="H29" s="203"/>
      <c r="I29" s="4"/>
      <c r="J29" s="4"/>
      <c r="K29" s="4"/>
      <c r="L29" s="4"/>
      <c r="M29" s="4"/>
      <c r="N29" s="43"/>
      <c r="O29" s="42"/>
      <c r="P29" s="262">
        <f>AVERAGE(O30:O32)</f>
        <v>0</v>
      </c>
    </row>
    <row r="30" spans="1:16" s="9" customFormat="1" ht="33" customHeight="1">
      <c r="A30" s="156" t="s">
        <v>176</v>
      </c>
      <c r="B30" s="157" t="s">
        <v>337</v>
      </c>
      <c r="C30" s="158" t="s">
        <v>328</v>
      </c>
      <c r="D30" s="313" t="s">
        <v>338</v>
      </c>
      <c r="E30" s="317"/>
      <c r="F30" s="30"/>
      <c r="H30" s="183">
        <v>1</v>
      </c>
      <c r="I30" s="198">
        <f>IF(H30=1,$I$5,"")</f>
        <v>0</v>
      </c>
      <c r="J30" s="199">
        <f>IF(H30=2,$J$5,"")</f>
      </c>
      <c r="K30" s="199">
        <f>IF(H30=3,$K$5,"")</f>
      </c>
      <c r="L30" s="199">
        <f>IF(H30=4,$L$5,"")</f>
      </c>
      <c r="M30" s="199">
        <f>IF(H30=5,$M$5,"")</f>
      </c>
      <c r="N30" s="199">
        <f>IF(H30=6,$N$5,"")</f>
      </c>
      <c r="O30" s="190">
        <f>SUM(I30:N30)*100</f>
        <v>0</v>
      </c>
      <c r="P30" s="41"/>
    </row>
    <row r="31" spans="1:16" s="9" customFormat="1" ht="33" customHeight="1">
      <c r="A31" s="156" t="s">
        <v>355</v>
      </c>
      <c r="B31" s="157" t="s">
        <v>339</v>
      </c>
      <c r="C31" s="158" t="s">
        <v>328</v>
      </c>
      <c r="D31" s="306" t="s">
        <v>345</v>
      </c>
      <c r="E31" s="318"/>
      <c r="F31" s="29"/>
      <c r="H31" s="184">
        <v>1</v>
      </c>
      <c r="I31" s="198">
        <f>IF(H31=1,$I$5,"")</f>
        <v>0</v>
      </c>
      <c r="J31" s="199">
        <f>IF(H31=2,$J$5,"")</f>
      </c>
      <c r="K31" s="199">
        <f>IF(H31=3,$K$5,"")</f>
      </c>
      <c r="L31" s="199">
        <f>IF(H31=4,$L$5,"")</f>
      </c>
      <c r="M31" s="199">
        <f>IF(H31=5,$M$5,"")</f>
      </c>
      <c r="N31" s="199">
        <f>IF(H31=6,$N$5,"")</f>
      </c>
      <c r="O31" s="190">
        <f>SUM(I31:N31)*100</f>
        <v>0</v>
      </c>
      <c r="P31" s="41"/>
    </row>
    <row r="32" spans="1:16" s="9" customFormat="1" ht="33" customHeight="1">
      <c r="A32" s="156" t="s">
        <v>178</v>
      </c>
      <c r="B32" s="159" t="s">
        <v>340</v>
      </c>
      <c r="C32" s="158" t="s">
        <v>328</v>
      </c>
      <c r="D32" s="306" t="s">
        <v>344</v>
      </c>
      <c r="E32" s="318"/>
      <c r="F32" s="29"/>
      <c r="H32" s="184">
        <v>1</v>
      </c>
      <c r="I32" s="198">
        <f>IF(H32=1,$I$5,"")</f>
        <v>0</v>
      </c>
      <c r="J32" s="199">
        <f>IF(H32=2,$J$5,"")</f>
      </c>
      <c r="K32" s="199">
        <f>IF(H32=3,$K$5,"")</f>
      </c>
      <c r="L32" s="199">
        <f>IF(H32=4,$L$5,"")</f>
      </c>
      <c r="M32" s="199">
        <f>IF(H32=5,$M$5,"")</f>
      </c>
      <c r="N32" s="199">
        <f>IF(H32=6,$N$5,"")</f>
      </c>
      <c r="O32" s="190">
        <f>SUM(I32:N32)*100</f>
        <v>0</v>
      </c>
      <c r="P32" s="41"/>
    </row>
    <row r="33" spans="1:18" s="9" customFormat="1" ht="48.75" customHeight="1">
      <c r="A33" s="352" t="s">
        <v>356</v>
      </c>
      <c r="B33" s="353"/>
      <c r="C33" s="303" t="s">
        <v>304</v>
      </c>
      <c r="D33" s="164" t="s">
        <v>306</v>
      </c>
      <c r="E33" s="165" t="s">
        <v>305</v>
      </c>
      <c r="F33" s="153" t="s">
        <v>230</v>
      </c>
      <c r="H33" s="204"/>
      <c r="I33" s="4"/>
      <c r="J33" s="4"/>
      <c r="K33" s="4"/>
      <c r="L33" s="4"/>
      <c r="M33" s="4"/>
      <c r="N33" s="43"/>
      <c r="O33" s="42"/>
      <c r="P33" s="262">
        <f>AVERAGE(O34:O35)</f>
        <v>0</v>
      </c>
      <c r="R33" s="39"/>
    </row>
    <row r="34" spans="1:16" s="9" customFormat="1" ht="33" customHeight="1">
      <c r="A34" s="156" t="s">
        <v>189</v>
      </c>
      <c r="B34" s="157" t="s">
        <v>341</v>
      </c>
      <c r="C34" s="158" t="s">
        <v>328</v>
      </c>
      <c r="D34" s="313" t="s">
        <v>343</v>
      </c>
      <c r="E34" s="317"/>
      <c r="F34" s="30"/>
      <c r="H34" s="183">
        <v>1</v>
      </c>
      <c r="I34" s="198">
        <f>IF(H34=1,$I$5,"")</f>
        <v>0</v>
      </c>
      <c r="J34" s="199">
        <f>IF(H34=2,$J$5,"")</f>
      </c>
      <c r="K34" s="199">
        <f>IF(H34=3,$K$5,"")</f>
      </c>
      <c r="L34" s="199">
        <f>IF(H34=4,$L$5,"")</f>
      </c>
      <c r="M34" s="199">
        <f>IF(H34=5,$M$5,"")</f>
      </c>
      <c r="N34" s="199">
        <f>IF(H34=6,$N$5,"")</f>
      </c>
      <c r="O34" s="190">
        <f>SUM(I34:N34)*100</f>
        <v>0</v>
      </c>
      <c r="P34" s="41"/>
    </row>
    <row r="35" spans="1:16" s="9" customFormat="1" ht="33" customHeight="1">
      <c r="A35" s="156" t="s">
        <v>224</v>
      </c>
      <c r="B35" s="157" t="s">
        <v>342</v>
      </c>
      <c r="C35" s="158" t="s">
        <v>328</v>
      </c>
      <c r="D35" s="306" t="s">
        <v>346</v>
      </c>
      <c r="E35" s="318"/>
      <c r="F35" s="29"/>
      <c r="H35" s="184">
        <v>1</v>
      </c>
      <c r="I35" s="198">
        <f>IF(H35=1,$I$5,"")</f>
        <v>0</v>
      </c>
      <c r="J35" s="199">
        <f>IF(H35=2,$J$5,"")</f>
      </c>
      <c r="K35" s="199">
        <f>IF(H35=3,$K$5,"")</f>
      </c>
      <c r="L35" s="199">
        <f>IF(H35=4,$L$5,"")</f>
      </c>
      <c r="M35" s="199">
        <f>IF(H35=5,$M$5,"")</f>
      </c>
      <c r="N35" s="199">
        <f>IF(H35=6,$N$5,"")</f>
      </c>
      <c r="O35" s="190">
        <f>SUM(I35:N35)*100</f>
        <v>0</v>
      </c>
      <c r="P35" s="41"/>
    </row>
    <row r="36" spans="1:21" ht="48.75" customHeight="1">
      <c r="A36" s="350"/>
      <c r="B36" s="351"/>
      <c r="C36" s="166"/>
      <c r="D36" s="166"/>
      <c r="E36" s="167"/>
      <c r="F36" s="168"/>
      <c r="G36" s="9"/>
      <c r="H36" s="44"/>
      <c r="I36" s="4"/>
      <c r="J36" s="4"/>
      <c r="K36" s="4"/>
      <c r="L36" s="4"/>
      <c r="M36" s="4"/>
      <c r="N36" s="43"/>
      <c r="O36" s="207"/>
      <c r="P36" s="208"/>
      <c r="Q36" s="9"/>
      <c r="R36" s="9"/>
      <c r="S36" s="9"/>
      <c r="T36" s="9"/>
      <c r="U36" s="9"/>
    </row>
  </sheetData>
  <sheetProtection/>
  <mergeCells count="15">
    <mergeCell ref="B1:F1"/>
    <mergeCell ref="B2:F2"/>
    <mergeCell ref="B3:F3"/>
    <mergeCell ref="H4:H6"/>
    <mergeCell ref="O4:O6"/>
    <mergeCell ref="P4:P6"/>
    <mergeCell ref="A33:B33"/>
    <mergeCell ref="A22:B22"/>
    <mergeCell ref="A36:B36"/>
    <mergeCell ref="A9:B9"/>
    <mergeCell ref="A13:B13"/>
    <mergeCell ref="A16:B16"/>
    <mergeCell ref="A25:B25"/>
    <mergeCell ref="A27:B27"/>
    <mergeCell ref="A29:B29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W39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361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347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461" t="s">
        <v>348</v>
      </c>
      <c r="B9" s="462"/>
      <c r="C9" s="462"/>
      <c r="D9" s="463"/>
      <c r="E9" s="250">
        <f>'3) Grille Indicateurs'!P9/100</f>
        <v>0</v>
      </c>
      <c r="F9" s="64"/>
      <c r="G9" s="251">
        <f>E9</f>
        <v>0</v>
      </c>
      <c r="H9" s="19"/>
      <c r="I9" s="70"/>
      <c r="J9" s="70"/>
      <c r="K9" s="70"/>
      <c r="L9" s="70"/>
      <c r="M9" s="70"/>
      <c r="N9" s="70"/>
      <c r="O9" s="70"/>
      <c r="P9" s="70"/>
      <c r="Q9" s="285"/>
      <c r="R9" s="256">
        <f>IF(SUM(I9:P9)=0,'3) Grille Indicateurs'!P9/100,AVERAGE(I9:P9))</f>
        <v>0</v>
      </c>
      <c r="S9" s="256">
        <f aca="true" t="shared" si="0" ref="S9:S26">R9+U9</f>
        <v>0</v>
      </c>
      <c r="T9" s="256">
        <f aca="true" t="shared" si="1" ref="T9:T26">R9-U9</f>
        <v>0</v>
      </c>
      <c r="U9" s="256">
        <f aca="true" t="shared" si="2" ref="U9:U26">IF(SUM(I9:P9)=0,0,STDEV(I9:P9))</f>
        <v>0</v>
      </c>
    </row>
    <row r="10" spans="1:21" ht="19.5" customHeight="1">
      <c r="A10" s="255" t="s">
        <v>127</v>
      </c>
      <c r="B10" s="377" t="s">
        <v>363</v>
      </c>
      <c r="C10" s="378"/>
      <c r="D10" s="379"/>
      <c r="E10" s="252">
        <f>'3) Grille Indicateurs'!O10/100</f>
        <v>0</v>
      </c>
      <c r="F10" s="64"/>
      <c r="G10" s="265">
        <f>E10</f>
        <v>0</v>
      </c>
      <c r="H10" s="19"/>
      <c r="I10" s="70"/>
      <c r="J10" s="70"/>
      <c r="K10" s="70"/>
      <c r="L10" s="70"/>
      <c r="M10" s="70"/>
      <c r="N10" s="70"/>
      <c r="O10" s="70"/>
      <c r="P10" s="70"/>
      <c r="R10" s="253">
        <f>IF(SUM(I10:P10)=0,'3) Grille Indicateurs'!O10/100,AVERAGE(I10:P10))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128</v>
      </c>
      <c r="B11" s="377" t="s">
        <v>365</v>
      </c>
      <c r="C11" s="378"/>
      <c r="D11" s="379"/>
      <c r="E11" s="252">
        <f>'3) Grille Indicateurs'!O11/100</f>
        <v>0</v>
      </c>
      <c r="F11" s="64"/>
      <c r="G11" s="266">
        <f aca="true" t="shared" si="3" ref="G11:G26">E11</f>
        <v>0</v>
      </c>
      <c r="H11" s="19"/>
      <c r="I11" s="70"/>
      <c r="J11" s="70"/>
      <c r="K11" s="70"/>
      <c r="L11" s="70"/>
      <c r="M11" s="70"/>
      <c r="N11" s="70"/>
      <c r="O11" s="70"/>
      <c r="P11" s="70"/>
      <c r="R11" s="253" t="e">
        <f>IF(SUM(I11:P11)=0,'[2]3) Grille  Indicateurs'!O17/100,AVERAGE(I11:P11))</f>
        <v>#REF!</v>
      </c>
      <c r="S11" s="253" t="e">
        <f t="shared" si="0"/>
        <v>#REF!</v>
      </c>
      <c r="T11" s="253" t="e">
        <f t="shared" si="1"/>
        <v>#REF!</v>
      </c>
      <c r="U11" s="253">
        <f t="shared" si="2"/>
        <v>0</v>
      </c>
    </row>
    <row r="12" spans="1:21" s="1" customFormat="1" ht="19.5" customHeight="1">
      <c r="A12" s="255" t="s">
        <v>129</v>
      </c>
      <c r="B12" s="377" t="s">
        <v>364</v>
      </c>
      <c r="C12" s="378"/>
      <c r="D12" s="379"/>
      <c r="E12" s="252">
        <f>'3) Grille Indicateurs'!O12/100</f>
        <v>0</v>
      </c>
      <c r="F12" s="64"/>
      <c r="G12" s="266">
        <f t="shared" si="3"/>
        <v>0</v>
      </c>
      <c r="H12" s="19"/>
      <c r="I12" s="70"/>
      <c r="J12" s="70"/>
      <c r="K12" s="70"/>
      <c r="L12" s="70"/>
      <c r="M12" s="70"/>
      <c r="N12" s="70"/>
      <c r="O12" s="70"/>
      <c r="P12" s="70"/>
      <c r="Q12"/>
      <c r="R12" s="253">
        <f>IF(SUM(I12:P12)=0,'3) Grille Indicateurs'!O12/100,AVERAGE(I12:P12))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461" t="s">
        <v>349</v>
      </c>
      <c r="B13" s="462"/>
      <c r="C13" s="462"/>
      <c r="D13" s="463"/>
      <c r="E13" s="251">
        <f>'3) Grille Indicateurs'!P13/100</f>
        <v>0</v>
      </c>
      <c r="G13" s="251">
        <f t="shared" si="3"/>
        <v>0</v>
      </c>
      <c r="H13" s="19"/>
      <c r="I13" s="70"/>
      <c r="J13" s="70"/>
      <c r="K13" s="70"/>
      <c r="L13" s="70"/>
      <c r="M13" s="70"/>
      <c r="N13" s="70"/>
      <c r="O13" s="70"/>
      <c r="P13" s="70"/>
      <c r="Q13" s="285"/>
      <c r="R13" s="256" t="e">
        <f>IF(SUM(I13:P13)=0,'[2]3) Grille  Indicateurs'!P19/100,AVERAGE(I13:P13))</f>
        <v>#REF!</v>
      </c>
      <c r="S13" s="256" t="e">
        <f t="shared" si="0"/>
        <v>#REF!</v>
      </c>
      <c r="T13" s="256" t="e">
        <f t="shared" si="1"/>
        <v>#REF!</v>
      </c>
      <c r="U13" s="256">
        <f t="shared" si="2"/>
        <v>0</v>
      </c>
      <c r="V13" s="1"/>
      <c r="W13" s="1"/>
    </row>
    <row r="14" spans="1:21" ht="19.5" customHeight="1">
      <c r="A14" s="255" t="s">
        <v>132</v>
      </c>
      <c r="B14" s="377" t="s">
        <v>366</v>
      </c>
      <c r="C14" s="378"/>
      <c r="D14" s="379"/>
      <c r="E14" s="252">
        <f>'3) Grille Indicateurs'!O14/100</f>
        <v>0</v>
      </c>
      <c r="G14" s="265">
        <f t="shared" si="3"/>
        <v>0</v>
      </c>
      <c r="H14" s="19"/>
      <c r="I14" s="70"/>
      <c r="J14" s="70"/>
      <c r="K14" s="70"/>
      <c r="L14" s="70"/>
      <c r="M14" s="70"/>
      <c r="N14" s="70"/>
      <c r="O14" s="70"/>
      <c r="P14" s="70"/>
      <c r="R14" s="253">
        <f>IF(SUM(I14:P14)=0,'3) Grille Indicateurs'!O14/100,AVERAGE(I14:P14))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133</v>
      </c>
      <c r="B15" s="377" t="s">
        <v>367</v>
      </c>
      <c r="C15" s="378"/>
      <c r="D15" s="379"/>
      <c r="E15" s="252">
        <f>'3) Grille Indicateurs'!O15/100</f>
        <v>0</v>
      </c>
      <c r="G15" s="266">
        <f t="shared" si="3"/>
        <v>0</v>
      </c>
      <c r="H15" s="19"/>
      <c r="I15" s="70"/>
      <c r="J15" s="70"/>
      <c r="K15" s="70"/>
      <c r="L15" s="70"/>
      <c r="M15" s="70"/>
      <c r="N15" s="70"/>
      <c r="O15" s="70"/>
      <c r="P15" s="70"/>
      <c r="R15" s="253">
        <f>IF(SUM(I15:P15)=0,'3) Grille Indicateurs'!O15/100,AVERAGE(I15:P15))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57.75" customHeight="1">
      <c r="A16" s="461" t="s">
        <v>350</v>
      </c>
      <c r="B16" s="462"/>
      <c r="C16" s="462"/>
      <c r="D16" s="463"/>
      <c r="E16" s="251">
        <f>'3) Grille Indicateurs'!P16/100</f>
        <v>0</v>
      </c>
      <c r="G16" s="251">
        <f t="shared" si="3"/>
        <v>0</v>
      </c>
      <c r="H16" s="19"/>
      <c r="I16" s="70"/>
      <c r="J16" s="70"/>
      <c r="K16" s="70"/>
      <c r="L16" s="70"/>
      <c r="M16" s="70"/>
      <c r="N16" s="70"/>
      <c r="O16" s="70"/>
      <c r="P16" s="70"/>
      <c r="Q16" s="285"/>
      <c r="R16" s="256" t="e">
        <f>IF(SUM(I16:P16)=0,'[2]3) Grille  Indicateurs'!P22/100,AVERAGE(I16:P16))</f>
        <v>#REF!</v>
      </c>
      <c r="S16" s="256" t="e">
        <f t="shared" si="0"/>
        <v>#REF!</v>
      </c>
      <c r="T16" s="256" t="e">
        <f t="shared" si="1"/>
        <v>#REF!</v>
      </c>
      <c r="U16" s="256">
        <f t="shared" si="2"/>
        <v>0</v>
      </c>
      <c r="V16" s="1"/>
      <c r="W16" s="1"/>
    </row>
    <row r="17" spans="1:21" ht="19.5" customHeight="1">
      <c r="A17" s="255" t="s">
        <v>203</v>
      </c>
      <c r="B17" s="377" t="s">
        <v>368</v>
      </c>
      <c r="C17" s="378"/>
      <c r="D17" s="379"/>
      <c r="E17" s="252">
        <f>'3) Grille Indicateurs'!O17/100</f>
        <v>0</v>
      </c>
      <c r="G17" s="265">
        <f t="shared" si="3"/>
        <v>0</v>
      </c>
      <c r="H17" s="19"/>
      <c r="I17" s="70"/>
      <c r="J17" s="70"/>
      <c r="K17" s="70"/>
      <c r="L17" s="70"/>
      <c r="M17" s="70"/>
      <c r="N17" s="70"/>
      <c r="O17" s="70"/>
      <c r="P17" s="70"/>
      <c r="R17" s="253">
        <f>IF(SUM(I17:P17)=0,'3) Grille Indicateurs'!O17/100,AVERAGE(I17:P17))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</row>
    <row r="18" spans="1:21" ht="19.5" customHeight="1">
      <c r="A18" s="255" t="s">
        <v>204</v>
      </c>
      <c r="B18" s="377" t="s">
        <v>369</v>
      </c>
      <c r="C18" s="378"/>
      <c r="D18" s="379"/>
      <c r="E18" s="252">
        <f>'3) Grille Indicateurs'!O18/100</f>
        <v>0</v>
      </c>
      <c r="G18" s="266">
        <f t="shared" si="3"/>
        <v>0</v>
      </c>
      <c r="H18" s="19"/>
      <c r="I18" s="70"/>
      <c r="J18" s="70"/>
      <c r="K18" s="70"/>
      <c r="L18" s="70"/>
      <c r="M18" s="70"/>
      <c r="N18" s="70"/>
      <c r="O18" s="70"/>
      <c r="P18" s="70"/>
      <c r="R18" s="253">
        <f>IF(SUM(I18:P18)=0,'3) Grille Indicateurs'!O18/100,AVERAGE(I18:P18))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3" ht="19.5" customHeight="1">
      <c r="A19" s="255" t="s">
        <v>205</v>
      </c>
      <c r="B19" s="377" t="s">
        <v>370</v>
      </c>
      <c r="C19" s="378"/>
      <c r="D19" s="379"/>
      <c r="E19" s="252">
        <f>'3) Grille Indicateurs'!O19/100</f>
        <v>0</v>
      </c>
      <c r="G19" s="266">
        <f t="shared" si="3"/>
        <v>0</v>
      </c>
      <c r="H19" s="19"/>
      <c r="I19" s="70"/>
      <c r="J19" s="70"/>
      <c r="K19" s="70"/>
      <c r="L19" s="70"/>
      <c r="M19" s="70"/>
      <c r="N19" s="70"/>
      <c r="O19" s="70"/>
      <c r="P19" s="70"/>
      <c r="R19" s="253">
        <f>IF(SUM(I19:P19)=0,'3) Grille Indicateurs'!O19/100,AVERAGE(I19:P19))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  <c r="V19" s="1"/>
      <c r="W19" s="1"/>
    </row>
    <row r="20" spans="1:23" ht="19.5" customHeight="1">
      <c r="A20" s="255" t="s">
        <v>206</v>
      </c>
      <c r="B20" s="377" t="s">
        <v>371</v>
      </c>
      <c r="C20" s="378"/>
      <c r="D20" s="379"/>
      <c r="E20" s="252">
        <f>'3) Grille Indicateurs'!O20/100</f>
        <v>0</v>
      </c>
      <c r="G20" s="266">
        <f t="shared" si="3"/>
        <v>0</v>
      </c>
      <c r="H20" s="19"/>
      <c r="I20" s="70"/>
      <c r="J20" s="70"/>
      <c r="K20" s="70"/>
      <c r="L20" s="70"/>
      <c r="M20" s="70"/>
      <c r="N20" s="70"/>
      <c r="O20" s="70"/>
      <c r="P20" s="70"/>
      <c r="R20" s="253">
        <f>IF(SUM(I20:P20)=0,'3) Grille Indicateurs'!O20/100,AVERAGE(I20:P20))</f>
        <v>0</v>
      </c>
      <c r="S20" s="253">
        <f t="shared" si="0"/>
        <v>0</v>
      </c>
      <c r="T20" s="253">
        <f t="shared" si="1"/>
        <v>0</v>
      </c>
      <c r="U20" s="253">
        <f t="shared" si="2"/>
        <v>0</v>
      </c>
      <c r="V20" s="3"/>
      <c r="W20" s="3"/>
    </row>
    <row r="21" spans="1:23" ht="19.5" customHeight="1">
      <c r="A21" s="255" t="s">
        <v>207</v>
      </c>
      <c r="B21" s="377" t="s">
        <v>372</v>
      </c>
      <c r="C21" s="378"/>
      <c r="D21" s="379"/>
      <c r="E21" s="252">
        <f>'3) Grille Indicateurs'!O21/100</f>
        <v>0</v>
      </c>
      <c r="G21" s="266">
        <f>E21</f>
        <v>0</v>
      </c>
      <c r="H21" s="19"/>
      <c r="I21" s="70"/>
      <c r="J21" s="70"/>
      <c r="K21" s="70"/>
      <c r="L21" s="70"/>
      <c r="M21" s="70"/>
      <c r="N21" s="70"/>
      <c r="O21" s="70"/>
      <c r="P21" s="70"/>
      <c r="R21" s="253">
        <f>IF(SUM(I21:P21)=0,'3) Grille Indicateurs'!O21/100,AVERAGE(I21:P21))</f>
        <v>0</v>
      </c>
      <c r="S21" s="253">
        <f>R21+U21</f>
        <v>0</v>
      </c>
      <c r="T21" s="253">
        <f>R21-U21</f>
        <v>0</v>
      </c>
      <c r="U21" s="253">
        <f>IF(SUM(I21:P21)=0,0,STDEV(I21:P21))</f>
        <v>0</v>
      </c>
      <c r="V21" s="3"/>
      <c r="W21" s="3"/>
    </row>
    <row r="22" spans="1:23" ht="57.75" customHeight="1">
      <c r="A22" s="461" t="s">
        <v>351</v>
      </c>
      <c r="B22" s="462"/>
      <c r="C22" s="462"/>
      <c r="D22" s="463"/>
      <c r="E22" s="251">
        <f>'3) Grille Indicateurs'!P22/100</f>
        <v>0</v>
      </c>
      <c r="G22" s="251">
        <f t="shared" si="3"/>
        <v>0</v>
      </c>
      <c r="H22" s="19"/>
      <c r="I22" s="70"/>
      <c r="J22" s="70"/>
      <c r="K22" s="70"/>
      <c r="L22" s="70"/>
      <c r="M22" s="70"/>
      <c r="N22" s="70"/>
      <c r="O22" s="70"/>
      <c r="P22" s="70"/>
      <c r="Q22" s="285"/>
      <c r="R22" s="256" t="e">
        <f>IF(SUM(I22:P22)=0,'[2]3) Grille  Indicateurs'!P28/100,AVERAGE(I22:P22))</f>
        <v>#REF!</v>
      </c>
      <c r="S22" s="256" t="e">
        <f t="shared" si="0"/>
        <v>#REF!</v>
      </c>
      <c r="T22" s="256" t="e">
        <f t="shared" si="1"/>
        <v>#REF!</v>
      </c>
      <c r="U22" s="256">
        <f t="shared" si="2"/>
        <v>0</v>
      </c>
      <c r="V22" s="1"/>
      <c r="W22" s="1"/>
    </row>
    <row r="23" spans="1:21" ht="19.5" customHeight="1">
      <c r="A23" s="255" t="s">
        <v>30</v>
      </c>
      <c r="B23" s="377" t="s">
        <v>373</v>
      </c>
      <c r="C23" s="378"/>
      <c r="D23" s="379"/>
      <c r="E23" s="252">
        <f>'3) Grille Indicateurs'!O23/100</f>
        <v>0</v>
      </c>
      <c r="G23" s="265">
        <f t="shared" si="3"/>
        <v>0</v>
      </c>
      <c r="H23" s="19"/>
      <c r="I23" s="70"/>
      <c r="J23" s="70"/>
      <c r="K23" s="70"/>
      <c r="L23" s="70"/>
      <c r="M23" s="70"/>
      <c r="N23" s="70"/>
      <c r="O23" s="70"/>
      <c r="P23" s="70"/>
      <c r="R23" s="253">
        <f>IF(SUM(I23:P23)=0,'3) Grille Indicateurs'!O23/100,AVERAGE(I23:P23))</f>
        <v>0</v>
      </c>
      <c r="S23" s="253">
        <f t="shared" si="0"/>
        <v>0</v>
      </c>
      <c r="T23" s="253">
        <f t="shared" si="1"/>
        <v>0</v>
      </c>
      <c r="U23" s="253">
        <f t="shared" si="2"/>
        <v>0</v>
      </c>
    </row>
    <row r="24" spans="1:23" ht="19.5" customHeight="1">
      <c r="A24" s="255" t="s">
        <v>31</v>
      </c>
      <c r="B24" s="377" t="s">
        <v>374</v>
      </c>
      <c r="C24" s="378"/>
      <c r="D24" s="379"/>
      <c r="E24" s="252">
        <f>'3) Grille Indicateurs'!O24/100</f>
        <v>0</v>
      </c>
      <c r="G24" s="266">
        <f t="shared" si="3"/>
        <v>0</v>
      </c>
      <c r="H24" s="19"/>
      <c r="I24" s="70"/>
      <c r="J24" s="70"/>
      <c r="K24" s="70"/>
      <c r="L24" s="70"/>
      <c r="M24" s="70"/>
      <c r="N24" s="70"/>
      <c r="O24" s="70"/>
      <c r="P24" s="70"/>
      <c r="R24" s="253">
        <f>IF(SUM(I24:P24)=0,'3) Grille Indicateurs'!O24/100,AVERAGE(I24:P24))</f>
        <v>0</v>
      </c>
      <c r="S24" s="253">
        <f t="shared" si="0"/>
        <v>0</v>
      </c>
      <c r="T24" s="253">
        <f t="shared" si="1"/>
        <v>0</v>
      </c>
      <c r="U24" s="253">
        <f t="shared" si="2"/>
        <v>0</v>
      </c>
      <c r="V24" s="1"/>
      <c r="W24" s="1"/>
    </row>
    <row r="25" spans="1:21" s="1" customFormat="1" ht="57.75" customHeight="1">
      <c r="A25" s="461" t="s">
        <v>352</v>
      </c>
      <c r="B25" s="462"/>
      <c r="C25" s="462"/>
      <c r="D25" s="463"/>
      <c r="E25" s="250">
        <f>'3) Grille Indicateurs'!P25/100</f>
        <v>0</v>
      </c>
      <c r="F25" s="64"/>
      <c r="G25" s="251">
        <f t="shared" si="3"/>
        <v>0</v>
      </c>
      <c r="H25" s="19"/>
      <c r="I25" s="70"/>
      <c r="J25" s="70"/>
      <c r="K25" s="70"/>
      <c r="L25" s="70"/>
      <c r="M25" s="70"/>
      <c r="N25" s="70"/>
      <c r="O25" s="70"/>
      <c r="P25" s="70"/>
      <c r="Q25" s="285"/>
      <c r="R25" s="256">
        <f>IF(SUM(I25:P25)=0,'3) Grille Indicateurs'!P25/100,AVERAGE(I25:P25))</f>
        <v>0</v>
      </c>
      <c r="S25" s="256">
        <f t="shared" si="0"/>
        <v>0</v>
      </c>
      <c r="T25" s="256">
        <f t="shared" si="1"/>
        <v>0</v>
      </c>
      <c r="U25" s="256">
        <f t="shared" si="2"/>
        <v>0</v>
      </c>
    </row>
    <row r="26" spans="1:21" ht="19.5" customHeight="1">
      <c r="A26" s="255">
        <v>5</v>
      </c>
      <c r="B26" s="377" t="s">
        <v>375</v>
      </c>
      <c r="C26" s="378"/>
      <c r="D26" s="379"/>
      <c r="E26" s="252">
        <f>'3) Grille Indicateurs'!O26/100</f>
        <v>0</v>
      </c>
      <c r="F26" s="64"/>
      <c r="G26" s="265">
        <f t="shared" si="3"/>
        <v>0</v>
      </c>
      <c r="H26" s="19"/>
      <c r="I26" s="70"/>
      <c r="J26" s="70"/>
      <c r="K26" s="70"/>
      <c r="L26" s="70"/>
      <c r="M26" s="70"/>
      <c r="N26" s="70"/>
      <c r="O26" s="70"/>
      <c r="P26" s="70"/>
      <c r="R26" s="253">
        <f>IF(SUM(I26:P26)=0,'3) Grille Indicateurs'!O26/100,AVERAGE(I26:P26))</f>
        <v>0</v>
      </c>
      <c r="S26" s="253">
        <f t="shared" si="0"/>
        <v>0</v>
      </c>
      <c r="T26" s="253">
        <f t="shared" si="1"/>
        <v>0</v>
      </c>
      <c r="U26" s="253">
        <f t="shared" si="2"/>
        <v>0</v>
      </c>
    </row>
    <row r="27" spans="1:21" s="1" customFormat="1" ht="57.75" customHeight="1">
      <c r="A27" s="461" t="s">
        <v>357</v>
      </c>
      <c r="B27" s="462"/>
      <c r="C27" s="462"/>
      <c r="D27" s="463"/>
      <c r="E27" s="250">
        <f>'3) Grille Indicateurs'!P27/100</f>
        <v>0</v>
      </c>
      <c r="F27" s="64"/>
      <c r="G27" s="251">
        <f aca="true" t="shared" si="4" ref="G27:G35">E27</f>
        <v>0</v>
      </c>
      <c r="H27" s="19"/>
      <c r="I27" s="70"/>
      <c r="J27" s="70"/>
      <c r="K27" s="70"/>
      <c r="L27" s="70"/>
      <c r="M27" s="70"/>
      <c r="N27" s="70"/>
      <c r="O27" s="70"/>
      <c r="P27" s="70"/>
      <c r="Q27" s="285"/>
      <c r="R27" s="256">
        <f>IF(SUM(I27:P27)=0,'3) Grille Indicateurs'!P27/100,AVERAGE(I27:P27))</f>
        <v>0</v>
      </c>
      <c r="S27" s="256">
        <f aca="true" t="shared" si="5" ref="S27:S35">R27+U27</f>
        <v>0</v>
      </c>
      <c r="T27" s="256">
        <f aca="true" t="shared" si="6" ref="T27:T35">R27-U27</f>
        <v>0</v>
      </c>
      <c r="U27" s="256">
        <f aca="true" t="shared" si="7" ref="U27:U35">IF(SUM(I27:P27)=0,0,STDEV(I27:P27))</f>
        <v>0</v>
      </c>
    </row>
    <row r="28" spans="1:21" ht="19.5" customHeight="1">
      <c r="A28" s="255">
        <v>6</v>
      </c>
      <c r="B28" s="377" t="s">
        <v>376</v>
      </c>
      <c r="C28" s="378"/>
      <c r="D28" s="379"/>
      <c r="E28" s="252">
        <f>'3) Grille Indicateurs'!O28/100</f>
        <v>0</v>
      </c>
      <c r="F28" s="64"/>
      <c r="G28" s="265">
        <f t="shared" si="4"/>
        <v>0</v>
      </c>
      <c r="H28" s="19"/>
      <c r="I28" s="70"/>
      <c r="J28" s="70"/>
      <c r="K28" s="70"/>
      <c r="L28" s="70"/>
      <c r="M28" s="70"/>
      <c r="N28" s="70"/>
      <c r="O28" s="70"/>
      <c r="P28" s="70"/>
      <c r="R28" s="253">
        <f>IF(SUM(I28:P28)=0,'3) Grille Indicateurs'!O28/100,AVERAGE(I28:P28))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</row>
    <row r="29" spans="1:21" s="1" customFormat="1" ht="57.75" customHeight="1">
      <c r="A29" s="461" t="s">
        <v>358</v>
      </c>
      <c r="B29" s="462"/>
      <c r="C29" s="462"/>
      <c r="D29" s="463"/>
      <c r="E29" s="250">
        <f>'3) Grille Indicateurs'!P29/100</f>
        <v>0</v>
      </c>
      <c r="F29" s="64"/>
      <c r="G29" s="251">
        <f t="shared" si="4"/>
        <v>0</v>
      </c>
      <c r="H29" s="19"/>
      <c r="I29" s="70"/>
      <c r="J29" s="70"/>
      <c r="K29" s="70"/>
      <c r="L29" s="70"/>
      <c r="M29" s="70"/>
      <c r="N29" s="70"/>
      <c r="O29" s="70"/>
      <c r="P29" s="70"/>
      <c r="Q29" s="285"/>
      <c r="R29" s="256">
        <f>IF(SUM(I29:P29)=0,'3) Grille Indicateurs'!P29/100,AVERAGE(I29:P29))</f>
        <v>0</v>
      </c>
      <c r="S29" s="256">
        <f t="shared" si="5"/>
        <v>0</v>
      </c>
      <c r="T29" s="256">
        <f t="shared" si="6"/>
        <v>0</v>
      </c>
      <c r="U29" s="256">
        <f t="shared" si="7"/>
        <v>0</v>
      </c>
    </row>
    <row r="30" spans="1:21" ht="19.5" customHeight="1">
      <c r="A30" s="255" t="s">
        <v>176</v>
      </c>
      <c r="B30" s="377" t="s">
        <v>377</v>
      </c>
      <c r="C30" s="378"/>
      <c r="D30" s="379"/>
      <c r="E30" s="252">
        <f>'3) Grille Indicateurs'!O30/100</f>
        <v>0</v>
      </c>
      <c r="F30" s="64"/>
      <c r="G30" s="265">
        <f t="shared" si="4"/>
        <v>0</v>
      </c>
      <c r="H30" s="19"/>
      <c r="I30" s="70"/>
      <c r="J30" s="70"/>
      <c r="K30" s="70"/>
      <c r="L30" s="70"/>
      <c r="M30" s="70"/>
      <c r="N30" s="70"/>
      <c r="O30" s="70"/>
      <c r="P30" s="70"/>
      <c r="R30" s="253">
        <f>IF(SUM(I30:P30)=0,'3) Grille Indicateurs'!O30/100,AVERAGE(I30:P30))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1" ht="19.5" customHeight="1">
      <c r="A31" s="255" t="s">
        <v>355</v>
      </c>
      <c r="B31" s="377" t="s">
        <v>378</v>
      </c>
      <c r="C31" s="378"/>
      <c r="D31" s="379"/>
      <c r="E31" s="252">
        <f>'3) Grille Indicateurs'!O31/100</f>
        <v>0</v>
      </c>
      <c r="F31" s="64"/>
      <c r="G31" s="266">
        <f t="shared" si="4"/>
        <v>0</v>
      </c>
      <c r="H31" s="19"/>
      <c r="I31" s="70"/>
      <c r="J31" s="70"/>
      <c r="K31" s="70"/>
      <c r="L31" s="70"/>
      <c r="M31" s="70"/>
      <c r="N31" s="70"/>
      <c r="O31" s="70"/>
      <c r="P31" s="70"/>
      <c r="R31" s="253">
        <f>IF(SUM(I31:P31)=0,'3) Grille Indicateurs'!O31/100,AVERAGE(I31:P31))</f>
        <v>0</v>
      </c>
      <c r="S31" s="253">
        <f t="shared" si="5"/>
        <v>0</v>
      </c>
      <c r="T31" s="253">
        <f t="shared" si="6"/>
        <v>0</v>
      </c>
      <c r="U31" s="253">
        <f t="shared" si="7"/>
        <v>0</v>
      </c>
    </row>
    <row r="32" spans="1:21" s="1" customFormat="1" ht="19.5" customHeight="1">
      <c r="A32" s="255" t="s">
        <v>178</v>
      </c>
      <c r="B32" s="377" t="s">
        <v>379</v>
      </c>
      <c r="C32" s="378"/>
      <c r="D32" s="379"/>
      <c r="E32" s="252">
        <f>'3) Grille Indicateurs'!O32/100</f>
        <v>0</v>
      </c>
      <c r="F32" s="64"/>
      <c r="G32" s="266">
        <f t="shared" si="4"/>
        <v>0</v>
      </c>
      <c r="H32" s="19"/>
      <c r="I32" s="70"/>
      <c r="J32" s="70"/>
      <c r="K32" s="70"/>
      <c r="L32" s="70"/>
      <c r="M32" s="70"/>
      <c r="N32" s="70"/>
      <c r="O32" s="70"/>
      <c r="P32" s="70"/>
      <c r="Q32"/>
      <c r="R32" s="253">
        <f>IF(SUM(I32:P32)=0,'3) Grille Indicateurs'!O32/100,AVERAGE(I32:P32))</f>
        <v>0</v>
      </c>
      <c r="S32" s="253">
        <f t="shared" si="5"/>
        <v>0</v>
      </c>
      <c r="T32" s="253">
        <f t="shared" si="6"/>
        <v>0</v>
      </c>
      <c r="U32" s="253">
        <f t="shared" si="7"/>
        <v>0</v>
      </c>
    </row>
    <row r="33" spans="1:23" ht="57.75" customHeight="1">
      <c r="A33" s="461" t="s">
        <v>359</v>
      </c>
      <c r="B33" s="462"/>
      <c r="C33" s="462"/>
      <c r="D33" s="463"/>
      <c r="E33" s="251">
        <f>'3) Grille Indicateurs'!P33/100</f>
        <v>0</v>
      </c>
      <c r="G33" s="251">
        <f t="shared" si="4"/>
        <v>0</v>
      </c>
      <c r="H33" s="19"/>
      <c r="I33" s="70"/>
      <c r="J33" s="70"/>
      <c r="K33" s="70"/>
      <c r="L33" s="70"/>
      <c r="M33" s="70"/>
      <c r="N33" s="70"/>
      <c r="O33" s="70"/>
      <c r="P33" s="70"/>
      <c r="Q33" s="285"/>
      <c r="R33" s="256">
        <f>IF(SUM(I33:P33)=0,'3) Grille Indicateurs'!P33/100,AVERAGE(I33:P33))</f>
        <v>0</v>
      </c>
      <c r="S33" s="256">
        <f t="shared" si="5"/>
        <v>0</v>
      </c>
      <c r="T33" s="256">
        <f t="shared" si="6"/>
        <v>0</v>
      </c>
      <c r="U33" s="256">
        <f t="shared" si="7"/>
        <v>0</v>
      </c>
      <c r="V33" s="1"/>
      <c r="W33" s="1"/>
    </row>
    <row r="34" spans="1:21" ht="19.5" customHeight="1">
      <c r="A34" s="255" t="s">
        <v>189</v>
      </c>
      <c r="B34" s="377" t="s">
        <v>380</v>
      </c>
      <c r="C34" s="378"/>
      <c r="D34" s="379"/>
      <c r="E34" s="252">
        <f>'3) Grille Indicateurs'!O34/100</f>
        <v>0</v>
      </c>
      <c r="G34" s="265">
        <f t="shared" si="4"/>
        <v>0</v>
      </c>
      <c r="H34" s="19"/>
      <c r="I34" s="70"/>
      <c r="J34" s="70"/>
      <c r="K34" s="70"/>
      <c r="L34" s="70"/>
      <c r="M34" s="70"/>
      <c r="N34" s="70"/>
      <c r="O34" s="70"/>
      <c r="P34" s="70"/>
      <c r="R34" s="253">
        <f>IF(SUM(I34:P34)=0,'3) Grille Indicateurs'!O34/100,AVERAGE(I34:P34))</f>
        <v>0</v>
      </c>
      <c r="S34" s="253">
        <f t="shared" si="5"/>
        <v>0</v>
      </c>
      <c r="T34" s="253">
        <f t="shared" si="6"/>
        <v>0</v>
      </c>
      <c r="U34" s="253">
        <f t="shared" si="7"/>
        <v>0</v>
      </c>
    </row>
    <row r="35" spans="1:23" ht="19.5" customHeight="1">
      <c r="A35" s="255" t="s">
        <v>224</v>
      </c>
      <c r="B35" s="377" t="s">
        <v>381</v>
      </c>
      <c r="C35" s="378"/>
      <c r="D35" s="379"/>
      <c r="E35" s="252">
        <f>'3) Grille Indicateurs'!O35/100</f>
        <v>0</v>
      </c>
      <c r="G35" s="305">
        <f t="shared" si="4"/>
        <v>0</v>
      </c>
      <c r="H35" s="19"/>
      <c r="I35" s="70"/>
      <c r="J35" s="70"/>
      <c r="K35" s="70"/>
      <c r="L35" s="70"/>
      <c r="M35" s="70"/>
      <c r="N35" s="70"/>
      <c r="O35" s="70"/>
      <c r="P35" s="70"/>
      <c r="R35" s="253">
        <f>IF(SUM(I35:P35)=0,'3) Grille Indicateurs'!O35/100,AVERAGE(I35:P35))</f>
        <v>0</v>
      </c>
      <c r="S35" s="253">
        <f t="shared" si="5"/>
        <v>0</v>
      </c>
      <c r="T35" s="253">
        <f t="shared" si="6"/>
        <v>0</v>
      </c>
      <c r="U35" s="253">
        <f t="shared" si="7"/>
        <v>0</v>
      </c>
      <c r="V35" s="1"/>
      <c r="W35" s="1"/>
    </row>
    <row r="36" ht="135" customHeight="1">
      <c r="F36" s="59"/>
    </row>
    <row r="37" spans="5:6" ht="18">
      <c r="E37" s="263"/>
      <c r="F37" s="270"/>
    </row>
    <row r="38" spans="3:21" ht="12.75">
      <c r="C38" s="6"/>
      <c r="D38" s="6"/>
      <c r="E38" s="6"/>
      <c r="G38" s="268"/>
      <c r="H38" s="6"/>
      <c r="Q38" s="6"/>
      <c r="S38" s="6"/>
      <c r="T38" s="6"/>
      <c r="U38" s="6"/>
    </row>
    <row r="39" spans="3:21" ht="12.75">
      <c r="C39" s="6"/>
      <c r="D39" s="6"/>
      <c r="E39" s="6"/>
      <c r="G39" s="268"/>
      <c r="H39" s="6"/>
      <c r="Q39" s="6"/>
      <c r="S39" s="6"/>
      <c r="T39" s="6"/>
      <c r="U39" s="6"/>
    </row>
  </sheetData>
  <sheetProtection/>
  <mergeCells count="51">
    <mergeCell ref="B14:D14"/>
    <mergeCell ref="B15:D15"/>
    <mergeCell ref="A13:D13"/>
    <mergeCell ref="A27:D27"/>
    <mergeCell ref="A29:D29"/>
    <mergeCell ref="B30:D30"/>
    <mergeCell ref="B17:D17"/>
    <mergeCell ref="B34:D34"/>
    <mergeCell ref="B35:D35"/>
    <mergeCell ref="A1:E1"/>
    <mergeCell ref="A2:E2"/>
    <mergeCell ref="A3:E3"/>
    <mergeCell ref="B4:D4"/>
    <mergeCell ref="B12:D12"/>
    <mergeCell ref="B31:D31"/>
    <mergeCell ref="B32:D32"/>
    <mergeCell ref="A33:D33"/>
    <mergeCell ref="R4:U4"/>
    <mergeCell ref="B5:D5"/>
    <mergeCell ref="G5:G7"/>
    <mergeCell ref="I5:P5"/>
    <mergeCell ref="R5:U5"/>
    <mergeCell ref="B6:D6"/>
    <mergeCell ref="I6:I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A16:D16"/>
    <mergeCell ref="B21:D21"/>
    <mergeCell ref="B23:D23"/>
    <mergeCell ref="T6:T7"/>
    <mergeCell ref="U6:U7"/>
    <mergeCell ref="A7:D8"/>
    <mergeCell ref="E7:E8"/>
    <mergeCell ref="B10:D10"/>
    <mergeCell ref="B11:D11"/>
    <mergeCell ref="A9:D9"/>
    <mergeCell ref="B24:D24"/>
    <mergeCell ref="A22:D22"/>
    <mergeCell ref="B28:D28"/>
    <mergeCell ref="B26:D26"/>
    <mergeCell ref="A25:D25"/>
    <mergeCell ref="B18:D18"/>
    <mergeCell ref="B19:D19"/>
    <mergeCell ref="B20:D20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H52"/>
  <sheetViews>
    <sheetView showGridLines="0" zoomScale="80" zoomScaleNormal="80" zoomScalePageLayoutView="0" workbookViewId="0" topLeftCell="A1">
      <selection activeCell="A2" sqref="A2:G2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81" t="s">
        <v>4</v>
      </c>
      <c r="B1" s="22"/>
      <c r="C1" s="437" t="s">
        <v>362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30.75" customHeight="1">
      <c r="A6" s="441" t="s">
        <v>295</v>
      </c>
      <c r="B6" s="442"/>
      <c r="C6" s="442"/>
      <c r="D6" s="442"/>
      <c r="E6" s="442"/>
      <c r="F6" s="442"/>
      <c r="G6" s="443"/>
      <c r="H6" s="48"/>
    </row>
    <row r="7" spans="1:8" ht="24.75" customHeight="1">
      <c r="A7" s="371" t="s">
        <v>77</v>
      </c>
      <c r="B7" s="444"/>
      <c r="C7" s="445"/>
      <c r="D7" s="371" t="s">
        <v>78</v>
      </c>
      <c r="E7" s="444"/>
      <c r="F7" s="444"/>
      <c r="G7" s="445"/>
      <c r="H7" s="48"/>
    </row>
    <row r="8" spans="1:8" ht="24.75" customHeight="1">
      <c r="A8" s="446" t="str">
        <f>'1) Accueil'!A20</f>
        <v>1 : Prénom NOM, Fonction</v>
      </c>
      <c r="B8" s="447"/>
      <c r="C8" s="448"/>
      <c r="D8" s="458" t="s">
        <v>86</v>
      </c>
      <c r="E8" s="459"/>
      <c r="F8" s="459"/>
      <c r="G8" s="460"/>
      <c r="H8" s="48"/>
    </row>
    <row r="9" spans="1:8" ht="24.75" customHeight="1">
      <c r="A9" s="431" t="str">
        <f>'1) Accueil'!A21</f>
        <v>2 : Prénom NOM, Fonction</v>
      </c>
      <c r="B9" s="432"/>
      <c r="C9" s="433"/>
      <c r="D9" s="455" t="s">
        <v>85</v>
      </c>
      <c r="E9" s="456"/>
      <c r="F9" s="456"/>
      <c r="G9" s="457"/>
      <c r="H9" s="48"/>
    </row>
    <row r="10" spans="1:8" ht="24.75" customHeight="1">
      <c r="A10" s="431" t="str">
        <f>'1) Accueil'!A22</f>
        <v>3 : Prénom NOM, Fonction</v>
      </c>
      <c r="B10" s="432"/>
      <c r="C10" s="433"/>
      <c r="D10" s="455" t="s">
        <v>84</v>
      </c>
      <c r="E10" s="456"/>
      <c r="F10" s="456"/>
      <c r="G10" s="457"/>
      <c r="H10" s="48"/>
    </row>
    <row r="11" spans="1:8" ht="24.75" customHeight="1">
      <c r="A11" s="431" t="str">
        <f>'1) Accueil'!A23</f>
        <v>4 : Prénom NOM, Fonction</v>
      </c>
      <c r="B11" s="432"/>
      <c r="C11" s="433"/>
      <c r="D11" s="455" t="s">
        <v>83</v>
      </c>
      <c r="E11" s="456"/>
      <c r="F11" s="456"/>
      <c r="G11" s="457"/>
      <c r="H11" s="48"/>
    </row>
    <row r="12" spans="1:8" ht="24.75" customHeight="1">
      <c r="A12" s="431" t="str">
        <f>'1) Accueil'!A24</f>
        <v>5 : ...</v>
      </c>
      <c r="B12" s="432"/>
      <c r="C12" s="433"/>
      <c r="D12" s="455" t="s">
        <v>82</v>
      </c>
      <c r="E12" s="456"/>
      <c r="F12" s="456"/>
      <c r="G12" s="457"/>
      <c r="H12" s="48"/>
    </row>
    <row r="13" spans="1:8" ht="24.75" customHeight="1">
      <c r="A13" s="431" t="str">
        <f>'1) Accueil'!A25</f>
        <v>6 : ...</v>
      </c>
      <c r="B13" s="432"/>
      <c r="C13" s="433"/>
      <c r="D13" s="455" t="s">
        <v>81</v>
      </c>
      <c r="E13" s="456"/>
      <c r="F13" s="456"/>
      <c r="G13" s="457"/>
      <c r="H13" s="48"/>
    </row>
    <row r="14" spans="1:8" ht="24.75" customHeight="1">
      <c r="A14" s="431" t="str">
        <f>'1) Accueil'!A26</f>
        <v>7 : ...</v>
      </c>
      <c r="B14" s="432"/>
      <c r="C14" s="433"/>
      <c r="D14" s="455" t="s">
        <v>80</v>
      </c>
      <c r="E14" s="456"/>
      <c r="F14" s="456"/>
      <c r="G14" s="457"/>
      <c r="H14" s="48"/>
    </row>
    <row r="15" spans="1:8" ht="24.75" customHeight="1">
      <c r="A15" s="452" t="str">
        <f>'1) Accueil'!A27</f>
        <v>8 : ...</v>
      </c>
      <c r="B15" s="453"/>
      <c r="C15" s="454"/>
      <c r="D15" s="455" t="s">
        <v>79</v>
      </c>
      <c r="E15" s="456"/>
      <c r="F15" s="456"/>
      <c r="G15" s="457"/>
      <c r="H15" s="48"/>
    </row>
    <row r="16" spans="1:8" ht="12.75">
      <c r="A16" s="286"/>
      <c r="B16" s="286"/>
      <c r="C16" s="286"/>
      <c r="D16" s="286"/>
      <c r="E16" s="286"/>
      <c r="F16" s="286"/>
      <c r="G16" s="286"/>
      <c r="H16" s="71"/>
    </row>
    <row r="17" spans="1:8" ht="12.75">
      <c r="A17" s="286"/>
      <c r="B17" s="286"/>
      <c r="C17" s="286"/>
      <c r="D17" s="286"/>
      <c r="E17" s="286"/>
      <c r="F17" s="286"/>
      <c r="G17" s="286"/>
      <c r="H17" s="71"/>
    </row>
    <row r="18" spans="1:8" ht="12.75">
      <c r="A18" s="286"/>
      <c r="B18" s="286"/>
      <c r="C18" s="286"/>
      <c r="D18" s="286"/>
      <c r="E18" s="286"/>
      <c r="F18" s="286"/>
      <c r="G18" s="286"/>
      <c r="H18" s="71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206.25" customHeight="1">
      <c r="A49" s="286"/>
      <c r="B49" s="286"/>
      <c r="C49" s="286"/>
      <c r="D49" s="286"/>
      <c r="E49" s="286"/>
      <c r="F49" s="286"/>
      <c r="G49" s="286"/>
      <c r="H49" s="71"/>
    </row>
    <row r="50" spans="1:8" ht="330" customHeight="1">
      <c r="A50" s="286"/>
      <c r="B50" s="286"/>
      <c r="C50" s="286"/>
      <c r="D50" s="286"/>
      <c r="E50" s="286"/>
      <c r="F50" s="286"/>
      <c r="G50" s="286"/>
      <c r="H50" s="71"/>
    </row>
    <row r="51" spans="1:8" ht="219" customHeight="1">
      <c r="A51" s="286"/>
      <c r="B51" s="286"/>
      <c r="C51" s="286"/>
      <c r="D51" s="286"/>
      <c r="E51" s="286"/>
      <c r="F51" s="286"/>
      <c r="G51" s="286"/>
      <c r="H51" s="71"/>
    </row>
    <row r="52" spans="1:8" ht="393.75" customHeight="1">
      <c r="A52" s="48"/>
      <c r="B52" s="48"/>
      <c r="C52" s="48"/>
      <c r="D52" s="48"/>
      <c r="E52" s="48"/>
      <c r="F52" s="48"/>
      <c r="G52" s="48"/>
      <c r="H52" s="48"/>
    </row>
  </sheetData>
  <sheetProtection/>
  <mergeCells count="22">
    <mergeCell ref="C1:F1"/>
    <mergeCell ref="A2:G2"/>
    <mergeCell ref="A3:G3"/>
    <mergeCell ref="A6:G6"/>
    <mergeCell ref="A7:C7"/>
    <mergeCell ref="D7:G7"/>
    <mergeCell ref="A8:C8"/>
    <mergeCell ref="D8:G8"/>
    <mergeCell ref="A9:C9"/>
    <mergeCell ref="D9:G9"/>
    <mergeCell ref="A10:C10"/>
    <mergeCell ref="D10:G10"/>
    <mergeCell ref="A14:C14"/>
    <mergeCell ref="D14:G14"/>
    <mergeCell ref="A15:C15"/>
    <mergeCell ref="D15:G15"/>
    <mergeCell ref="A11:C11"/>
    <mergeCell ref="D11:G11"/>
    <mergeCell ref="A12:C12"/>
    <mergeCell ref="D12:G12"/>
    <mergeCell ref="A13:C13"/>
    <mergeCell ref="D13:G1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63"/>
  <sheetViews>
    <sheetView showGridLines="0" zoomScale="110" zoomScaleNormal="110" workbookViewId="0" topLeftCell="A1">
      <selection activeCell="B6" sqref="B6:G6"/>
    </sheetView>
  </sheetViews>
  <sheetFormatPr defaultColWidth="11.421875" defaultRowHeight="12.75"/>
  <cols>
    <col min="1" max="1" width="21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21" t="s">
        <v>4</v>
      </c>
      <c r="B1" s="437" t="s">
        <v>45</v>
      </c>
      <c r="C1" s="437"/>
      <c r="D1" s="437"/>
      <c r="E1" s="437"/>
      <c r="F1" s="437"/>
      <c r="G1" s="24"/>
      <c r="M1" s="5"/>
      <c r="N1" s="5"/>
      <c r="O1" s="5"/>
      <c r="P1" s="5"/>
    </row>
    <row r="2" spans="1:16" s="6" customFormat="1" ht="45" customHeight="1">
      <c r="A2" s="438" t="s">
        <v>89</v>
      </c>
      <c r="B2" s="439"/>
      <c r="C2" s="439"/>
      <c r="D2" s="439"/>
      <c r="E2" s="439"/>
      <c r="F2" s="439"/>
      <c r="G2" s="440"/>
      <c r="M2" s="5"/>
      <c r="N2" s="5"/>
      <c r="O2" s="5"/>
      <c r="P2" s="5"/>
    </row>
    <row r="3" spans="1:16" s="6" customFormat="1" ht="18.75" customHeight="1">
      <c r="A3" s="343" t="s">
        <v>103</v>
      </c>
      <c r="B3" s="344"/>
      <c r="C3" s="344"/>
      <c r="D3" s="344"/>
      <c r="E3" s="344"/>
      <c r="F3" s="344"/>
      <c r="G3" s="345"/>
      <c r="M3" s="5"/>
      <c r="N3" s="5"/>
      <c r="O3" s="5"/>
      <c r="P3" s="5"/>
    </row>
    <row r="4" spans="1:7" ht="36" customHeight="1">
      <c r="A4" s="469" t="s">
        <v>124</v>
      </c>
      <c r="B4" s="470"/>
      <c r="C4" s="470"/>
      <c r="D4" s="470"/>
      <c r="E4" s="470"/>
      <c r="F4" s="470"/>
      <c r="G4" s="470"/>
    </row>
    <row r="5" spans="1:7" ht="15" customHeight="1">
      <c r="A5" s="135" t="s">
        <v>46</v>
      </c>
      <c r="B5" s="129" t="s">
        <v>113</v>
      </c>
      <c r="C5" s="83"/>
      <c r="D5" s="83"/>
      <c r="E5" s="83"/>
      <c r="F5" s="83"/>
      <c r="G5" s="84"/>
    </row>
    <row r="6" spans="1:7" ht="30" customHeight="1">
      <c r="A6" s="131"/>
      <c r="B6" s="467" t="s">
        <v>47</v>
      </c>
      <c r="C6" s="467"/>
      <c r="D6" s="467"/>
      <c r="E6" s="467"/>
      <c r="F6" s="467"/>
      <c r="G6" s="468"/>
    </row>
    <row r="7" spans="1:7" ht="15" customHeight="1">
      <c r="A7" s="131"/>
      <c r="B7" s="83" t="s">
        <v>114</v>
      </c>
      <c r="C7" s="83"/>
      <c r="D7" s="83"/>
      <c r="E7" s="83"/>
      <c r="F7" s="83"/>
      <c r="G7" s="84"/>
    </row>
    <row r="8" spans="1:7" ht="30" customHeight="1">
      <c r="A8" s="131"/>
      <c r="B8" s="467" t="s">
        <v>47</v>
      </c>
      <c r="C8" s="467"/>
      <c r="D8" s="467"/>
      <c r="E8" s="467"/>
      <c r="F8" s="467"/>
      <c r="G8" s="468"/>
    </row>
    <row r="9" spans="1:7" ht="15" customHeight="1">
      <c r="A9" s="131"/>
      <c r="B9" s="83" t="s">
        <v>115</v>
      </c>
      <c r="C9" s="83"/>
      <c r="D9" s="83"/>
      <c r="E9" s="83"/>
      <c r="F9" s="83"/>
      <c r="G9" s="84"/>
    </row>
    <row r="10" spans="1:7" ht="30" customHeight="1">
      <c r="A10" s="131"/>
      <c r="B10" s="467" t="s">
        <v>47</v>
      </c>
      <c r="C10" s="467"/>
      <c r="D10" s="467"/>
      <c r="E10" s="467"/>
      <c r="F10" s="467"/>
      <c r="G10" s="468"/>
    </row>
    <row r="11" spans="1:7" ht="15" customHeight="1">
      <c r="A11" s="131" t="s">
        <v>48</v>
      </c>
      <c r="B11" s="83" t="s">
        <v>116</v>
      </c>
      <c r="C11" s="83"/>
      <c r="D11" s="83"/>
      <c r="E11" s="83"/>
      <c r="F11" s="83"/>
      <c r="G11" s="84"/>
    </row>
    <row r="12" spans="1:7" ht="30" customHeight="1">
      <c r="A12" s="131"/>
      <c r="B12" s="467" t="s">
        <v>50</v>
      </c>
      <c r="C12" s="467"/>
      <c r="D12" s="467"/>
      <c r="E12" s="467"/>
      <c r="F12" s="467"/>
      <c r="G12" s="468"/>
    </row>
    <row r="13" spans="1:7" ht="15" customHeight="1">
      <c r="A13" s="131"/>
      <c r="B13" s="83" t="s">
        <v>117</v>
      </c>
      <c r="C13" s="83"/>
      <c r="D13" s="83"/>
      <c r="E13" s="83"/>
      <c r="F13" s="83"/>
      <c r="G13" s="84"/>
    </row>
    <row r="14" spans="1:7" ht="30" customHeight="1">
      <c r="A14" s="131"/>
      <c r="B14" s="467" t="s">
        <v>47</v>
      </c>
      <c r="C14" s="467"/>
      <c r="D14" s="467"/>
      <c r="E14" s="467"/>
      <c r="F14" s="467"/>
      <c r="G14" s="468"/>
    </row>
    <row r="15" spans="1:7" ht="15" customHeight="1">
      <c r="A15" s="131"/>
      <c r="B15" s="83" t="s">
        <v>119</v>
      </c>
      <c r="C15" s="83"/>
      <c r="D15" s="83"/>
      <c r="E15" s="83"/>
      <c r="F15" s="83"/>
      <c r="G15" s="84"/>
    </row>
    <row r="16" spans="1:7" ht="30" customHeight="1">
      <c r="A16" s="131"/>
      <c r="B16" s="467" t="s">
        <v>47</v>
      </c>
      <c r="C16" s="467"/>
      <c r="D16" s="467"/>
      <c r="E16" s="467"/>
      <c r="F16" s="467"/>
      <c r="G16" s="468"/>
    </row>
    <row r="17" spans="1:7" ht="15" customHeight="1">
      <c r="A17" s="131" t="s">
        <v>49</v>
      </c>
      <c r="B17" s="129" t="s">
        <v>118</v>
      </c>
      <c r="C17" s="83"/>
      <c r="D17" s="83"/>
      <c r="E17" s="83"/>
      <c r="F17" s="83"/>
      <c r="G17" s="84"/>
    </row>
    <row r="18" spans="1:7" ht="30" customHeight="1">
      <c r="A18" s="131"/>
      <c r="B18" s="467" t="s">
        <v>47</v>
      </c>
      <c r="C18" s="467"/>
      <c r="D18" s="467"/>
      <c r="E18" s="467"/>
      <c r="F18" s="467"/>
      <c r="G18" s="468"/>
    </row>
    <row r="19" spans="1:7" ht="15" customHeight="1">
      <c r="A19" s="132"/>
      <c r="B19" s="83" t="s">
        <v>51</v>
      </c>
      <c r="C19" s="83"/>
      <c r="D19" s="83"/>
      <c r="E19" s="83"/>
      <c r="F19" s="83"/>
      <c r="G19" s="84"/>
    </row>
    <row r="20" spans="1:7" ht="15" customHeight="1">
      <c r="A20" s="133"/>
      <c r="B20" s="464" t="s">
        <v>120</v>
      </c>
      <c r="C20" s="465"/>
      <c r="D20" s="465"/>
      <c r="E20" s="465"/>
      <c r="F20" s="465"/>
      <c r="G20" s="466"/>
    </row>
    <row r="21" spans="1:7" ht="15" customHeight="1">
      <c r="A21" s="133"/>
      <c r="B21" s="471" t="s">
        <v>47</v>
      </c>
      <c r="C21" s="467"/>
      <c r="D21" s="467"/>
      <c r="E21" s="467"/>
      <c r="F21" s="467"/>
      <c r="G21" s="468"/>
    </row>
    <row r="22" spans="1:7" ht="15" customHeight="1">
      <c r="A22" s="133"/>
      <c r="B22" s="472"/>
      <c r="C22" s="473"/>
      <c r="D22" s="473"/>
      <c r="E22" s="473"/>
      <c r="F22" s="473"/>
      <c r="G22" s="474"/>
    </row>
    <row r="23" spans="1:7" ht="15" customHeight="1">
      <c r="A23" s="133"/>
      <c r="B23" s="472"/>
      <c r="C23" s="473"/>
      <c r="D23" s="473"/>
      <c r="E23" s="473"/>
      <c r="F23" s="473"/>
      <c r="G23" s="474"/>
    </row>
    <row r="24" spans="1:7" ht="18">
      <c r="A24" s="133"/>
      <c r="B24" s="472"/>
      <c r="C24" s="473"/>
      <c r="D24" s="473"/>
      <c r="E24" s="473"/>
      <c r="F24" s="473"/>
      <c r="G24" s="474"/>
    </row>
    <row r="25" spans="1:7" ht="18">
      <c r="A25" s="133"/>
      <c r="B25" s="472"/>
      <c r="C25" s="473"/>
      <c r="D25" s="473"/>
      <c r="E25" s="473"/>
      <c r="F25" s="473"/>
      <c r="G25" s="474"/>
    </row>
    <row r="26" spans="1:7" ht="18">
      <c r="A26" s="133"/>
      <c r="B26" s="472"/>
      <c r="C26" s="473"/>
      <c r="D26" s="473"/>
      <c r="E26" s="473"/>
      <c r="F26" s="473"/>
      <c r="G26" s="474"/>
    </row>
    <row r="27" spans="1:7" ht="18">
      <c r="A27" s="133"/>
      <c r="B27" s="472"/>
      <c r="C27" s="473"/>
      <c r="D27" s="473"/>
      <c r="E27" s="473"/>
      <c r="F27" s="473"/>
      <c r="G27" s="474"/>
    </row>
    <row r="28" spans="1:7" ht="18">
      <c r="A28" s="133"/>
      <c r="B28" s="472"/>
      <c r="C28" s="473"/>
      <c r="D28" s="473"/>
      <c r="E28" s="473"/>
      <c r="F28" s="473"/>
      <c r="G28" s="474"/>
    </row>
    <row r="29" spans="1:7" ht="18">
      <c r="A29" s="133"/>
      <c r="B29" s="472"/>
      <c r="C29" s="473"/>
      <c r="D29" s="473"/>
      <c r="E29" s="473"/>
      <c r="F29" s="473"/>
      <c r="G29" s="474"/>
    </row>
    <row r="30" spans="1:7" ht="18">
      <c r="A30" s="133"/>
      <c r="B30" s="464" t="s">
        <v>121</v>
      </c>
      <c r="C30" s="465"/>
      <c r="D30" s="465"/>
      <c r="E30" s="465"/>
      <c r="F30" s="465"/>
      <c r="G30" s="466"/>
    </row>
    <row r="31" spans="1:7" ht="18">
      <c r="A31" s="133"/>
      <c r="B31" s="471" t="s">
        <v>47</v>
      </c>
      <c r="C31" s="467"/>
      <c r="D31" s="467"/>
      <c r="E31" s="467"/>
      <c r="F31" s="467"/>
      <c r="G31" s="468"/>
    </row>
    <row r="32" spans="1:7" ht="18">
      <c r="A32" s="133"/>
      <c r="B32" s="472"/>
      <c r="C32" s="473"/>
      <c r="D32" s="473"/>
      <c r="E32" s="473"/>
      <c r="F32" s="473"/>
      <c r="G32" s="474"/>
    </row>
    <row r="33" spans="1:7" ht="18">
      <c r="A33" s="133"/>
      <c r="B33" s="472"/>
      <c r="C33" s="473"/>
      <c r="D33" s="473"/>
      <c r="E33" s="473"/>
      <c r="F33" s="473"/>
      <c r="G33" s="474"/>
    </row>
    <row r="34" spans="1:7" ht="18">
      <c r="A34" s="133"/>
      <c r="B34" s="472"/>
      <c r="C34" s="473"/>
      <c r="D34" s="473"/>
      <c r="E34" s="473"/>
      <c r="F34" s="473"/>
      <c r="G34" s="474"/>
    </row>
    <row r="35" spans="1:7" ht="18">
      <c r="A35" s="133"/>
      <c r="B35" s="472"/>
      <c r="C35" s="473"/>
      <c r="D35" s="473"/>
      <c r="E35" s="473"/>
      <c r="F35" s="473"/>
      <c r="G35" s="474"/>
    </row>
    <row r="36" spans="1:7" ht="18">
      <c r="A36" s="133"/>
      <c r="B36" s="472"/>
      <c r="C36" s="473"/>
      <c r="D36" s="473"/>
      <c r="E36" s="473"/>
      <c r="F36" s="473"/>
      <c r="G36" s="474"/>
    </row>
    <row r="37" spans="1:7" ht="18">
      <c r="A37" s="133"/>
      <c r="B37" s="472"/>
      <c r="C37" s="473"/>
      <c r="D37" s="473"/>
      <c r="E37" s="473"/>
      <c r="F37" s="473"/>
      <c r="G37" s="474"/>
    </row>
    <row r="38" spans="1:7" ht="18">
      <c r="A38" s="133"/>
      <c r="B38" s="472"/>
      <c r="C38" s="473"/>
      <c r="D38" s="473"/>
      <c r="E38" s="473"/>
      <c r="F38" s="473"/>
      <c r="G38" s="474"/>
    </row>
    <row r="39" spans="1:7" ht="18">
      <c r="A39" s="133"/>
      <c r="B39" s="472"/>
      <c r="C39" s="473"/>
      <c r="D39" s="473"/>
      <c r="E39" s="473"/>
      <c r="F39" s="473"/>
      <c r="G39" s="474"/>
    </row>
    <row r="40" spans="1:7" ht="18">
      <c r="A40" s="133"/>
      <c r="B40" s="464" t="s">
        <v>122</v>
      </c>
      <c r="C40" s="465"/>
      <c r="D40" s="465"/>
      <c r="E40" s="465"/>
      <c r="F40" s="465"/>
      <c r="G40" s="466"/>
    </row>
    <row r="41" spans="1:7" ht="18">
      <c r="A41" s="133"/>
      <c r="B41" s="471"/>
      <c r="C41" s="467"/>
      <c r="D41" s="467"/>
      <c r="E41" s="467"/>
      <c r="F41" s="467"/>
      <c r="G41" s="468"/>
    </row>
    <row r="42" spans="1:7" ht="18">
      <c r="A42" s="133"/>
      <c r="B42" s="472"/>
      <c r="C42" s="473"/>
      <c r="D42" s="473"/>
      <c r="E42" s="473"/>
      <c r="F42" s="473"/>
      <c r="G42" s="474"/>
    </row>
    <row r="43" spans="1:7" ht="18">
      <c r="A43" s="133"/>
      <c r="B43" s="472"/>
      <c r="C43" s="473"/>
      <c r="D43" s="473"/>
      <c r="E43" s="473"/>
      <c r="F43" s="473"/>
      <c r="G43" s="474"/>
    </row>
    <row r="44" spans="1:7" ht="18">
      <c r="A44" s="133"/>
      <c r="B44" s="472"/>
      <c r="C44" s="473"/>
      <c r="D44" s="473"/>
      <c r="E44" s="473"/>
      <c r="F44" s="473"/>
      <c r="G44" s="474"/>
    </row>
    <row r="45" spans="1:7" ht="18">
      <c r="A45" s="133"/>
      <c r="B45" s="472"/>
      <c r="C45" s="473"/>
      <c r="D45" s="473"/>
      <c r="E45" s="473"/>
      <c r="F45" s="473"/>
      <c r="G45" s="474"/>
    </row>
    <row r="46" spans="1:7" ht="18">
      <c r="A46" s="133"/>
      <c r="B46" s="472"/>
      <c r="C46" s="473"/>
      <c r="D46" s="473"/>
      <c r="E46" s="473"/>
      <c r="F46" s="473"/>
      <c r="G46" s="474"/>
    </row>
    <row r="47" spans="1:7" ht="18">
      <c r="A47" s="133"/>
      <c r="B47" s="472"/>
      <c r="C47" s="473"/>
      <c r="D47" s="473"/>
      <c r="E47" s="473"/>
      <c r="F47" s="473"/>
      <c r="G47" s="474"/>
    </row>
    <row r="48" spans="1:7" ht="18">
      <c r="A48" s="133"/>
      <c r="B48" s="472"/>
      <c r="C48" s="473"/>
      <c r="D48" s="473"/>
      <c r="E48" s="473"/>
      <c r="F48" s="473"/>
      <c r="G48" s="474"/>
    </row>
    <row r="49" spans="1:7" ht="18">
      <c r="A49" s="133"/>
      <c r="B49" s="472"/>
      <c r="C49" s="473"/>
      <c r="D49" s="473"/>
      <c r="E49" s="473"/>
      <c r="F49" s="473"/>
      <c r="G49" s="474"/>
    </row>
    <row r="50" spans="1:7" ht="18">
      <c r="A50" s="133"/>
      <c r="B50" s="464" t="s">
        <v>123</v>
      </c>
      <c r="C50" s="465"/>
      <c r="D50" s="465"/>
      <c r="E50" s="465"/>
      <c r="F50" s="465"/>
      <c r="G50" s="466"/>
    </row>
    <row r="51" spans="1:7" ht="18">
      <c r="A51" s="133"/>
      <c r="B51" s="471" t="s">
        <v>47</v>
      </c>
      <c r="C51" s="467"/>
      <c r="D51" s="467"/>
      <c r="E51" s="467"/>
      <c r="F51" s="467"/>
      <c r="G51" s="468"/>
    </row>
    <row r="52" spans="1:7" ht="18">
      <c r="A52" s="133"/>
      <c r="B52" s="472"/>
      <c r="C52" s="473"/>
      <c r="D52" s="473"/>
      <c r="E52" s="473"/>
      <c r="F52" s="473"/>
      <c r="G52" s="474"/>
    </row>
    <row r="53" spans="1:7" ht="18">
      <c r="A53" s="133"/>
      <c r="B53" s="472"/>
      <c r="C53" s="473"/>
      <c r="D53" s="473"/>
      <c r="E53" s="473"/>
      <c r="F53" s="473"/>
      <c r="G53" s="474"/>
    </row>
    <row r="54" spans="1:7" ht="18">
      <c r="A54" s="133"/>
      <c r="B54" s="472"/>
      <c r="C54" s="473"/>
      <c r="D54" s="473"/>
      <c r="E54" s="473"/>
      <c r="F54" s="473"/>
      <c r="G54" s="474"/>
    </row>
    <row r="55" spans="1:7" ht="18">
      <c r="A55" s="133"/>
      <c r="B55" s="472"/>
      <c r="C55" s="473"/>
      <c r="D55" s="473"/>
      <c r="E55" s="473"/>
      <c r="F55" s="473"/>
      <c r="G55" s="474"/>
    </row>
    <row r="56" spans="1:7" ht="18">
      <c r="A56" s="133"/>
      <c r="B56" s="472"/>
      <c r="C56" s="473"/>
      <c r="D56" s="473"/>
      <c r="E56" s="473"/>
      <c r="F56" s="473"/>
      <c r="G56" s="474"/>
    </row>
    <row r="57" spans="1:7" ht="18">
      <c r="A57" s="133"/>
      <c r="B57" s="472"/>
      <c r="C57" s="473"/>
      <c r="D57" s="473"/>
      <c r="E57" s="473"/>
      <c r="F57" s="473"/>
      <c r="G57" s="474"/>
    </row>
    <row r="58" spans="1:7" ht="18">
      <c r="A58" s="133"/>
      <c r="B58" s="472"/>
      <c r="C58" s="473"/>
      <c r="D58" s="473"/>
      <c r="E58" s="473"/>
      <c r="F58" s="473"/>
      <c r="G58" s="474"/>
    </row>
    <row r="59" spans="1:7" ht="18">
      <c r="A59" s="134"/>
      <c r="B59" s="475"/>
      <c r="C59" s="476"/>
      <c r="D59" s="476"/>
      <c r="E59" s="476"/>
      <c r="F59" s="476"/>
      <c r="G59" s="477"/>
    </row>
    <row r="60" ht="12.75">
      <c r="A60" s="128"/>
    </row>
    <row r="62" ht="12.75">
      <c r="J62" s="52"/>
    </row>
    <row r="63" ht="15">
      <c r="C63" s="130" t="s">
        <v>112</v>
      </c>
    </row>
  </sheetData>
  <sheetProtection password="F0D4" sheet="1" selectLockedCells="1"/>
  <mergeCells count="19">
    <mergeCell ref="B41:G49"/>
    <mergeCell ref="B50:G50"/>
    <mergeCell ref="B51:G59"/>
    <mergeCell ref="B10:G10"/>
    <mergeCell ref="B12:G12"/>
    <mergeCell ref="B14:G14"/>
    <mergeCell ref="B21:G29"/>
    <mergeCell ref="B31:G39"/>
    <mergeCell ref="B40:G40"/>
    <mergeCell ref="B1:F1"/>
    <mergeCell ref="B30:G30"/>
    <mergeCell ref="B16:G16"/>
    <mergeCell ref="B18:G18"/>
    <mergeCell ref="A2:G2"/>
    <mergeCell ref="A3:G3"/>
    <mergeCell ref="A4:G4"/>
    <mergeCell ref="B20:G20"/>
    <mergeCell ref="B6:G6"/>
    <mergeCell ref="B8:G8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UTC 2010/2011 - Master Qualité - QP10 Groupe 3&amp;ROutil d'Autodiagnostic - NF EN 15838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Dashou</cp:lastModifiedBy>
  <cp:lastPrinted>2010-12-12T13:07:45Z</cp:lastPrinted>
  <dcterms:created xsi:type="dcterms:W3CDTF">2004-01-18T21:06:38Z</dcterms:created>
  <dcterms:modified xsi:type="dcterms:W3CDTF">2011-01-05T17:52:39Z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