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0" yWindow="0" windowWidth="25600" windowHeight="16060" activeTab="4"/>
  </bookViews>
  <sheets>
    <sheet name="Mode d'emploi" sheetId="1" r:id="rId1"/>
    <sheet name="Critères" sheetId="2" r:id="rId2"/>
    <sheet name="Résultats et Actions" sheetId="3" r:id="rId3"/>
    <sheet name="Auto-Déclaration" sheetId="4" r:id="rId4"/>
    <sheet name="Benchmark &amp; REX" sheetId="5"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12" i="2" l="1"/>
  <c r="L112" i="2"/>
  <c r="E112" i="2"/>
  <c r="K113" i="2"/>
  <c r="L113" i="2"/>
  <c r="E113" i="2"/>
  <c r="K114" i="2"/>
  <c r="L114" i="2"/>
  <c r="E114" i="2"/>
  <c r="K115" i="2"/>
  <c r="L115" i="2"/>
  <c r="E115" i="2"/>
  <c r="K116" i="2"/>
  <c r="L116" i="2"/>
  <c r="E116" i="2"/>
  <c r="K117" i="2"/>
  <c r="L117" i="2"/>
  <c r="E117" i="2"/>
  <c r="K118" i="2"/>
  <c r="L118" i="2"/>
  <c r="E118" i="2"/>
  <c r="K119" i="2"/>
  <c r="L119" i="2"/>
  <c r="E119" i="2"/>
  <c r="K120" i="2"/>
  <c r="L120" i="2"/>
  <c r="E120" i="2"/>
  <c r="K121" i="2"/>
  <c r="L121" i="2"/>
  <c r="E121" i="2"/>
  <c r="K122" i="2"/>
  <c r="L122" i="2"/>
  <c r="E122" i="2"/>
  <c r="K123" i="2"/>
  <c r="L123" i="2"/>
  <c r="E123" i="2"/>
  <c r="K124" i="2"/>
  <c r="L124" i="2"/>
  <c r="E124" i="2"/>
  <c r="K125" i="2"/>
  <c r="L125" i="2"/>
  <c r="E125" i="2"/>
  <c r="K126" i="2"/>
  <c r="L126" i="2"/>
  <c r="E126" i="2"/>
  <c r="K127" i="2"/>
  <c r="L127" i="2"/>
  <c r="E127" i="2"/>
  <c r="K128" i="2"/>
  <c r="L128" i="2"/>
  <c r="E128" i="2"/>
  <c r="F111" i="2"/>
  <c r="K20" i="2"/>
  <c r="L20" i="2"/>
  <c r="E20" i="2"/>
  <c r="K21" i="2"/>
  <c r="L21" i="2"/>
  <c r="E21" i="2"/>
  <c r="K22" i="2"/>
  <c r="L22" i="2"/>
  <c r="E22" i="2"/>
  <c r="K23" i="2"/>
  <c r="L23" i="2"/>
  <c r="E23" i="2"/>
  <c r="K24" i="2"/>
  <c r="L24" i="2"/>
  <c r="E24" i="2"/>
  <c r="K25" i="2"/>
  <c r="L25" i="2"/>
  <c r="E25" i="2"/>
  <c r="K26" i="2"/>
  <c r="L26" i="2"/>
  <c r="E26" i="2"/>
  <c r="K27" i="2"/>
  <c r="L27" i="2"/>
  <c r="E27" i="2"/>
  <c r="E19" i="2"/>
  <c r="K36" i="2"/>
  <c r="L36" i="2"/>
  <c r="E36" i="2"/>
  <c r="K37" i="2"/>
  <c r="L37" i="2"/>
  <c r="E37" i="2"/>
  <c r="K38" i="2"/>
  <c r="L38" i="2"/>
  <c r="E38" i="2"/>
  <c r="K39" i="2"/>
  <c r="L39" i="2"/>
  <c r="E39" i="2"/>
  <c r="K40" i="2"/>
  <c r="L40" i="2"/>
  <c r="E40" i="2"/>
  <c r="K41" i="2"/>
  <c r="L41" i="2"/>
  <c r="E41" i="2"/>
  <c r="K42" i="2"/>
  <c r="L42" i="2"/>
  <c r="E42" i="2"/>
  <c r="K43" i="2"/>
  <c r="L43" i="2"/>
  <c r="E43" i="2"/>
  <c r="K44" i="2"/>
  <c r="L44" i="2"/>
  <c r="E44" i="2"/>
  <c r="K45" i="2"/>
  <c r="L45" i="2"/>
  <c r="E45" i="2"/>
  <c r="K46" i="2"/>
  <c r="L46" i="2"/>
  <c r="E46" i="2"/>
  <c r="K47" i="2"/>
  <c r="L47" i="2"/>
  <c r="E47" i="2"/>
  <c r="K48" i="2"/>
  <c r="L48" i="2"/>
  <c r="E48" i="2"/>
  <c r="K49" i="2"/>
  <c r="L49" i="2"/>
  <c r="E49" i="2"/>
  <c r="K50" i="2"/>
  <c r="L50" i="2"/>
  <c r="E50" i="2"/>
  <c r="K51" i="2"/>
  <c r="L51" i="2"/>
  <c r="E51" i="2"/>
  <c r="K52" i="2"/>
  <c r="L52" i="2"/>
  <c r="E52" i="2"/>
  <c r="K53" i="2"/>
  <c r="L53" i="2"/>
  <c r="E53" i="2"/>
  <c r="E35" i="2"/>
  <c r="E18" i="2"/>
  <c r="A165" i="3"/>
  <c r="K320" i="2"/>
  <c r="A162" i="3"/>
  <c r="K339" i="2"/>
  <c r="C8" i="3"/>
  <c r="J10" i="3"/>
  <c r="K28" i="2"/>
  <c r="K29" i="2"/>
  <c r="K30" i="2"/>
  <c r="K31" i="2"/>
  <c r="K32" i="2"/>
  <c r="K33" i="2"/>
  <c r="K34" i="2"/>
  <c r="K54" i="2"/>
  <c r="K55" i="2"/>
  <c r="K56" i="2"/>
  <c r="K57" i="2"/>
  <c r="K58" i="2"/>
  <c r="K59" i="2"/>
  <c r="K60" i="2"/>
  <c r="K61" i="2"/>
  <c r="K62" i="2"/>
  <c r="K63" i="2"/>
  <c r="K64" i="2"/>
  <c r="K65" i="2"/>
  <c r="K66" i="2"/>
  <c r="K67" i="2"/>
  <c r="K68" i="2"/>
  <c r="K71" i="2"/>
  <c r="K72" i="2"/>
  <c r="K73" i="2"/>
  <c r="K74" i="2"/>
  <c r="K75" i="2"/>
  <c r="K76" i="2"/>
  <c r="K77" i="2"/>
  <c r="K78" i="2"/>
  <c r="K79" i="2"/>
  <c r="K80" i="2"/>
  <c r="K81" i="2"/>
  <c r="K82" i="2"/>
  <c r="K83" i="2"/>
  <c r="K85" i="2"/>
  <c r="K86" i="2"/>
  <c r="K87" i="2"/>
  <c r="K89" i="2"/>
  <c r="K90" i="2"/>
  <c r="K91" i="2"/>
  <c r="K93" i="2"/>
  <c r="K94" i="2"/>
  <c r="K95" i="2"/>
  <c r="K96" i="2"/>
  <c r="K97" i="2"/>
  <c r="K98" i="2"/>
  <c r="K99" i="2"/>
  <c r="K100" i="2"/>
  <c r="K101" i="2"/>
  <c r="K102" i="2"/>
  <c r="K104" i="2"/>
  <c r="K105" i="2"/>
  <c r="K106" i="2"/>
  <c r="K107" i="2"/>
  <c r="K108" i="2"/>
  <c r="K109" i="2"/>
  <c r="K110" i="2"/>
  <c r="K131" i="2"/>
  <c r="K132" i="2"/>
  <c r="K133" i="2"/>
  <c r="K135" i="2"/>
  <c r="K136" i="2"/>
  <c r="K137" i="2"/>
  <c r="K138" i="2"/>
  <c r="K139" i="2"/>
  <c r="K140" i="2"/>
  <c r="K141" i="2"/>
  <c r="K142" i="2"/>
  <c r="K144" i="2"/>
  <c r="K145" i="2"/>
  <c r="K146" i="2"/>
  <c r="K148" i="2"/>
  <c r="K149" i="2"/>
  <c r="K150" i="2"/>
  <c r="K151" i="2"/>
  <c r="K152" i="2"/>
  <c r="K153" i="2"/>
  <c r="K369" i="2"/>
  <c r="K370" i="2"/>
  <c r="K371" i="2"/>
  <c r="K372" i="2"/>
  <c r="K373" i="2"/>
  <c r="K374" i="2"/>
  <c r="K235" i="2"/>
  <c r="K236" i="2"/>
  <c r="K237" i="2"/>
  <c r="K238" i="2"/>
  <c r="K239" i="2"/>
  <c r="K241" i="2"/>
  <c r="K242" i="2"/>
  <c r="K243" i="2"/>
  <c r="K244" i="2"/>
  <c r="K245" i="2"/>
  <c r="H372" i="2"/>
  <c r="H373" i="2"/>
  <c r="H371" i="2"/>
  <c r="H374" i="2"/>
  <c r="H370" i="2"/>
  <c r="B7" i="5"/>
  <c r="D10" i="4"/>
  <c r="C11" i="3"/>
  <c r="C7" i="2"/>
  <c r="D3" i="3"/>
  <c r="D9" i="3"/>
  <c r="D151" i="3"/>
  <c r="D114" i="3"/>
  <c r="D40" i="3"/>
  <c r="D77" i="3"/>
  <c r="J8" i="3"/>
  <c r="J11" i="3"/>
  <c r="J9" i="3"/>
  <c r="D10" i="3"/>
  <c r="B177" i="3"/>
  <c r="K354" i="2"/>
  <c r="K355" i="2"/>
  <c r="K343" i="2"/>
  <c r="K344" i="2"/>
  <c r="H344" i="2"/>
  <c r="K345" i="2"/>
  <c r="K347" i="2"/>
  <c r="H347" i="2"/>
  <c r="K348" i="2"/>
  <c r="K349" i="2"/>
  <c r="K341" i="2"/>
  <c r="K342" i="2"/>
  <c r="H342" i="2"/>
  <c r="K340" i="2"/>
  <c r="K337" i="2"/>
  <c r="K338" i="2"/>
  <c r="K330" i="2"/>
  <c r="K312" i="2"/>
  <c r="H312" i="2"/>
  <c r="K313" i="2"/>
  <c r="H313" i="2"/>
  <c r="K314" i="2"/>
  <c r="H314" i="2"/>
  <c r="K315" i="2"/>
  <c r="H315" i="2"/>
  <c r="K316" i="2"/>
  <c r="H316" i="2"/>
  <c r="K317" i="2"/>
  <c r="H317" i="2"/>
  <c r="K318" i="2"/>
  <c r="K305" i="2"/>
  <c r="H318" i="2"/>
  <c r="K319" i="2"/>
  <c r="K321" i="2"/>
  <c r="K322" i="2"/>
  <c r="K323" i="2"/>
  <c r="K324" i="2"/>
  <c r="H324" i="2"/>
  <c r="K298" i="2"/>
  <c r="H298" i="2"/>
  <c r="K299" i="2"/>
  <c r="K290" i="2"/>
  <c r="K291" i="2"/>
  <c r="K271" i="2"/>
  <c r="K272" i="2"/>
  <c r="K273" i="2"/>
  <c r="K274" i="2"/>
  <c r="K275" i="2"/>
  <c r="K276" i="2"/>
  <c r="K251" i="2"/>
  <c r="H251" i="2"/>
  <c r="K252" i="2"/>
  <c r="H252" i="2"/>
  <c r="H239" i="2"/>
  <c r="H235" i="2"/>
  <c r="H236" i="2"/>
  <c r="H237" i="2"/>
  <c r="H238" i="2"/>
  <c r="K211" i="2"/>
  <c r="K197" i="2"/>
  <c r="K198" i="2"/>
  <c r="K199" i="2"/>
  <c r="K200" i="2"/>
  <c r="K201" i="2"/>
  <c r="K203" i="2"/>
  <c r="K155" i="2"/>
  <c r="K156" i="2"/>
  <c r="H156" i="2"/>
  <c r="K157" i="2"/>
  <c r="K158" i="2"/>
  <c r="H158" i="2"/>
  <c r="K159" i="2"/>
  <c r="K160" i="2"/>
  <c r="H160" i="2"/>
  <c r="K161" i="2"/>
  <c r="K162" i="2"/>
  <c r="H162" i="2"/>
  <c r="K163" i="2"/>
  <c r="K164" i="2"/>
  <c r="H164" i="2"/>
  <c r="K165" i="2"/>
  <c r="K166" i="2"/>
  <c r="K167" i="2"/>
  <c r="K168" i="2"/>
  <c r="H168" i="2"/>
  <c r="K169" i="2"/>
  <c r="K170" i="2"/>
  <c r="H170" i="2"/>
  <c r="K171" i="2"/>
  <c r="K172" i="2"/>
  <c r="K173" i="2"/>
  <c r="K174" i="2"/>
  <c r="K175" i="2"/>
  <c r="K176" i="2"/>
  <c r="K177" i="2"/>
  <c r="K178" i="2"/>
  <c r="K179" i="2"/>
  <c r="K180" i="2"/>
  <c r="K183" i="2"/>
  <c r="K184" i="2"/>
  <c r="K185" i="2"/>
  <c r="K186" i="2"/>
  <c r="K187" i="2"/>
  <c r="K188" i="2"/>
  <c r="K189" i="2"/>
  <c r="K190" i="2"/>
  <c r="K191" i="2"/>
  <c r="K192" i="2"/>
  <c r="K193" i="2"/>
  <c r="K194" i="2"/>
  <c r="K195" i="2"/>
  <c r="K196" i="2"/>
  <c r="K204" i="2"/>
  <c r="K205" i="2"/>
  <c r="K206" i="2"/>
  <c r="K207" i="2"/>
  <c r="K208" i="2"/>
  <c r="K209" i="2"/>
  <c r="K210" i="2"/>
  <c r="K213" i="2"/>
  <c r="K214" i="2"/>
  <c r="K215" i="2"/>
  <c r="K216" i="2"/>
  <c r="K217" i="2"/>
  <c r="K218" i="2"/>
  <c r="K219" i="2"/>
  <c r="K220" i="2"/>
  <c r="K221" i="2"/>
  <c r="K222" i="2"/>
  <c r="K223" i="2"/>
  <c r="K224" i="2"/>
  <c r="K225" i="2"/>
  <c r="K226" i="2"/>
  <c r="K227" i="2"/>
  <c r="K228" i="2"/>
  <c r="K229" i="2"/>
  <c r="K230" i="2"/>
  <c r="K231" i="2"/>
  <c r="K232" i="2"/>
  <c r="K233" i="2"/>
  <c r="K234" i="2"/>
  <c r="K246" i="2"/>
  <c r="K247" i="2"/>
  <c r="K248" i="2"/>
  <c r="K249" i="2"/>
  <c r="K250" i="2"/>
  <c r="K254" i="2"/>
  <c r="K255" i="2"/>
  <c r="K256" i="2"/>
  <c r="K257" i="2"/>
  <c r="K258" i="2"/>
  <c r="K259" i="2"/>
  <c r="K260" i="2"/>
  <c r="K261" i="2"/>
  <c r="K262" i="2"/>
  <c r="K263" i="2"/>
  <c r="K264" i="2"/>
  <c r="K265" i="2"/>
  <c r="K266" i="2"/>
  <c r="K267" i="2"/>
  <c r="K268" i="2"/>
  <c r="K269" i="2"/>
  <c r="K270" i="2"/>
  <c r="K278" i="2"/>
  <c r="K279" i="2"/>
  <c r="K280" i="2"/>
  <c r="K281" i="2"/>
  <c r="K282" i="2"/>
  <c r="K283" i="2"/>
  <c r="K284" i="2"/>
  <c r="K285" i="2"/>
  <c r="K286" i="2"/>
  <c r="K287" i="2"/>
  <c r="K288" i="2"/>
  <c r="K289" i="2"/>
  <c r="K294" i="2"/>
  <c r="K295" i="2"/>
  <c r="K296" i="2"/>
  <c r="K297" i="2"/>
  <c r="K301" i="2"/>
  <c r="K302" i="2"/>
  <c r="K303" i="2"/>
  <c r="K304" i="2"/>
  <c r="K306" i="2"/>
  <c r="K307" i="2"/>
  <c r="K308" i="2"/>
  <c r="K309" i="2"/>
  <c r="K310" i="2"/>
  <c r="K311" i="2"/>
  <c r="K325" i="2"/>
  <c r="K326" i="2"/>
  <c r="K327" i="2"/>
  <c r="K328" i="2"/>
  <c r="K329" i="2"/>
  <c r="K332" i="2"/>
  <c r="K333" i="2"/>
  <c r="K334" i="2"/>
  <c r="K335" i="2"/>
  <c r="K336" i="2"/>
  <c r="K350" i="2"/>
  <c r="K351" i="2"/>
  <c r="K352" i="2"/>
  <c r="K353" i="2"/>
  <c r="K357" i="2"/>
  <c r="K358" i="2"/>
  <c r="K359" i="2"/>
  <c r="K360" i="2"/>
  <c r="H353" i="2"/>
  <c r="K361" i="2"/>
  <c r="K362" i="2"/>
  <c r="K363" i="2"/>
  <c r="K364" i="2"/>
  <c r="K365" i="2"/>
  <c r="K366" i="2"/>
  <c r="K367" i="2"/>
  <c r="K368" i="2"/>
  <c r="H41" i="2"/>
  <c r="H42" i="2"/>
  <c r="H43" i="2"/>
  <c r="H44" i="2"/>
  <c r="H45" i="2"/>
  <c r="H46" i="2"/>
  <c r="H47" i="2"/>
  <c r="H48" i="2"/>
  <c r="H50" i="2"/>
  <c r="H52" i="2"/>
  <c r="H54" i="2"/>
  <c r="H55" i="2"/>
  <c r="H56" i="2"/>
  <c r="H57" i="2"/>
  <c r="H58" i="2"/>
  <c r="H60" i="2"/>
  <c r="H62" i="2"/>
  <c r="H64" i="2"/>
  <c r="H65" i="2"/>
  <c r="H66" i="2"/>
  <c r="H67" i="2"/>
  <c r="H68" i="2"/>
  <c r="H36" i="2"/>
  <c r="H37" i="2"/>
  <c r="H39" i="2"/>
  <c r="H28" i="2"/>
  <c r="H174" i="2"/>
  <c r="H345" i="2"/>
  <c r="H166" i="2"/>
  <c r="H172" i="2"/>
  <c r="H343" i="2"/>
  <c r="H348" i="2"/>
  <c r="H355" i="2"/>
  <c r="H357" i="2"/>
  <c r="H354" i="2"/>
  <c r="H358" i="2"/>
  <c r="H364" i="2"/>
  <c r="H362" i="2"/>
  <c r="H361" i="2"/>
  <c r="H369" i="2"/>
  <c r="H368" i="2"/>
  <c r="H367" i="2"/>
  <c r="H366" i="2"/>
  <c r="H365" i="2"/>
  <c r="H360" i="2"/>
  <c r="H352" i="2"/>
  <c r="H359" i="2"/>
  <c r="H363" i="2"/>
  <c r="H349" i="2"/>
  <c r="H350" i="2"/>
  <c r="H340" i="2"/>
  <c r="H339" i="2"/>
  <c r="H338" i="2"/>
  <c r="H337" i="2"/>
  <c r="H341" i="2"/>
  <c r="H336" i="2"/>
  <c r="H334" i="2"/>
  <c r="H335" i="2"/>
  <c r="H333" i="2"/>
  <c r="H332" i="2"/>
  <c r="H330" i="2"/>
  <c r="H178" i="2"/>
  <c r="H127" i="2"/>
  <c r="H321" i="2"/>
  <c r="H323" i="2"/>
  <c r="H301" i="2"/>
  <c r="H311" i="2"/>
  <c r="H310" i="2"/>
  <c r="H309" i="2"/>
  <c r="H308" i="2"/>
  <c r="H307" i="2"/>
  <c r="H306" i="2"/>
  <c r="H304" i="2"/>
  <c r="H303" i="2"/>
  <c r="H302" i="2"/>
  <c r="H329" i="2"/>
  <c r="H328" i="2"/>
  <c r="H327" i="2"/>
  <c r="H326" i="2"/>
  <c r="H325" i="2"/>
  <c r="H322" i="2"/>
  <c r="H320" i="2"/>
  <c r="H319" i="2"/>
  <c r="H305" i="2"/>
  <c r="H123" i="2"/>
  <c r="H125" i="2"/>
  <c r="H119" i="2"/>
  <c r="H180" i="2"/>
  <c r="H176" i="2"/>
  <c r="H294" i="2"/>
  <c r="H296" i="2"/>
  <c r="H299" i="2"/>
  <c r="H297" i="2"/>
  <c r="H295" i="2"/>
  <c r="H288" i="2"/>
  <c r="H286" i="2"/>
  <c r="H283" i="2"/>
  <c r="H280" i="2"/>
  <c r="H290" i="2"/>
  <c r="H287" i="2"/>
  <c r="H285" i="2"/>
  <c r="H281" i="2"/>
  <c r="H279" i="2"/>
  <c r="H289" i="2"/>
  <c r="H284" i="2"/>
  <c r="H282" i="2"/>
  <c r="H278" i="2"/>
  <c r="H291" i="2"/>
  <c r="H254" i="2"/>
  <c r="H255" i="2"/>
  <c r="H276" i="2"/>
  <c r="H275" i="2"/>
  <c r="H274" i="2"/>
  <c r="H273" i="2"/>
  <c r="H272" i="2"/>
  <c r="H271" i="2"/>
  <c r="H270" i="2"/>
  <c r="H267" i="2"/>
  <c r="H266" i="2"/>
  <c r="H265" i="2"/>
  <c r="H259" i="2"/>
  <c r="H258" i="2"/>
  <c r="H257" i="2"/>
  <c r="H256" i="2"/>
  <c r="H263" i="2"/>
  <c r="H262" i="2"/>
  <c r="H261" i="2"/>
  <c r="H260" i="2"/>
  <c r="H264" i="2"/>
  <c r="H268" i="2"/>
  <c r="H269" i="2"/>
  <c r="H244" i="2"/>
  <c r="H248" i="2"/>
  <c r="H241" i="2"/>
  <c r="H243" i="2"/>
  <c r="H249" i="2"/>
  <c r="H246" i="2"/>
  <c r="H242" i="2"/>
  <c r="H247" i="2"/>
  <c r="H245" i="2"/>
  <c r="H250" i="2"/>
  <c r="H216" i="2"/>
  <c r="H215" i="2"/>
  <c r="H214" i="2"/>
  <c r="H220" i="2"/>
  <c r="H219" i="2"/>
  <c r="H218" i="2"/>
  <c r="H217" i="2"/>
  <c r="H222" i="2"/>
  <c r="H221" i="2"/>
  <c r="H232" i="2"/>
  <c r="H231" i="2"/>
  <c r="H230" i="2"/>
  <c r="H229" i="2"/>
  <c r="H234" i="2"/>
  <c r="H233" i="2"/>
  <c r="H213" i="2"/>
  <c r="H223" i="2"/>
  <c r="H225" i="2"/>
  <c r="H228" i="2"/>
  <c r="H227" i="2"/>
  <c r="H226" i="2"/>
  <c r="H224" i="2"/>
  <c r="H211" i="2"/>
  <c r="H209" i="2"/>
  <c r="H207" i="2"/>
  <c r="H210" i="2"/>
  <c r="H203" i="2"/>
  <c r="H208" i="2"/>
  <c r="H206" i="2"/>
  <c r="H205" i="2"/>
  <c r="H204" i="2"/>
  <c r="H192" i="2"/>
  <c r="H190" i="2"/>
  <c r="H188" i="2"/>
  <c r="H186" i="2"/>
  <c r="H184" i="2"/>
  <c r="H196" i="2"/>
  <c r="H194" i="2"/>
  <c r="H201" i="2"/>
  <c r="H199" i="2"/>
  <c r="H183" i="2"/>
  <c r="H191" i="2"/>
  <c r="H189" i="2"/>
  <c r="H187" i="2"/>
  <c r="H185" i="2"/>
  <c r="H197" i="2"/>
  <c r="H195" i="2"/>
  <c r="H193" i="2"/>
  <c r="H200" i="2"/>
  <c r="H198" i="2"/>
  <c r="H179" i="2"/>
  <c r="H177" i="2"/>
  <c r="H175" i="2"/>
  <c r="H173" i="2"/>
  <c r="H171" i="2"/>
  <c r="H169" i="2"/>
  <c r="H167" i="2"/>
  <c r="H165" i="2"/>
  <c r="H163" i="2"/>
  <c r="H161" i="2"/>
  <c r="H159" i="2"/>
  <c r="H157" i="2"/>
  <c r="H155" i="2"/>
  <c r="H153" i="2"/>
  <c r="H151" i="2"/>
  <c r="H149" i="2"/>
  <c r="H148" i="2"/>
  <c r="H152" i="2"/>
  <c r="H150" i="2"/>
  <c r="H102" i="2"/>
  <c r="H112" i="2"/>
  <c r="H104" i="2"/>
  <c r="H109" i="2"/>
  <c r="H107" i="2"/>
  <c r="H105" i="2"/>
  <c r="H117" i="2"/>
  <c r="H115" i="2"/>
  <c r="H113" i="2"/>
  <c r="H133" i="2"/>
  <c r="H144" i="2"/>
  <c r="H108" i="2"/>
  <c r="H106" i="2"/>
  <c r="H110" i="2"/>
  <c r="H116" i="2"/>
  <c r="H114" i="2"/>
  <c r="H131" i="2"/>
  <c r="H132" i="2"/>
  <c r="H135" i="2"/>
  <c r="H146" i="2"/>
  <c r="H145" i="2"/>
  <c r="H142" i="2"/>
  <c r="H140" i="2"/>
  <c r="H138" i="2"/>
  <c r="H141" i="2"/>
  <c r="H139" i="2"/>
  <c r="H137" i="2"/>
  <c r="H136" i="2"/>
  <c r="H121" i="2"/>
  <c r="H128" i="2"/>
  <c r="H126" i="2"/>
  <c r="H124" i="2"/>
  <c r="H122" i="2"/>
  <c r="H120" i="2"/>
  <c r="H118" i="2"/>
  <c r="H93" i="2"/>
  <c r="H100" i="2"/>
  <c r="H98" i="2"/>
  <c r="H101" i="2"/>
  <c r="H99" i="2"/>
  <c r="H86" i="2"/>
  <c r="H97" i="2"/>
  <c r="H95" i="2"/>
  <c r="H90" i="2"/>
  <c r="H96" i="2"/>
  <c r="H94" i="2"/>
  <c r="H89" i="2"/>
  <c r="H91" i="2"/>
  <c r="H87" i="2"/>
  <c r="H80" i="2"/>
  <c r="H78" i="2"/>
  <c r="H76" i="2"/>
  <c r="H74" i="2"/>
  <c r="H72" i="2"/>
  <c r="H82" i="2"/>
  <c r="H71" i="2"/>
  <c r="H79" i="2"/>
  <c r="H77" i="2"/>
  <c r="H75" i="2"/>
  <c r="H73" i="2"/>
  <c r="H83" i="2"/>
  <c r="H81" i="2"/>
  <c r="H40" i="2"/>
  <c r="H38" i="2"/>
  <c r="H53" i="2"/>
  <c r="H51" i="2"/>
  <c r="H49" i="2"/>
  <c r="H61" i="2"/>
  <c r="H59" i="2"/>
  <c r="H63" i="2"/>
  <c r="H34" i="2"/>
  <c r="H31" i="2"/>
  <c r="H33" i="2"/>
  <c r="H32" i="2"/>
  <c r="H29" i="2"/>
  <c r="H30" i="2"/>
  <c r="B176" i="3"/>
  <c r="B175" i="3"/>
  <c r="K37" i="1"/>
  <c r="K39" i="1"/>
  <c r="H85" i="2"/>
  <c r="B162" i="3"/>
  <c r="A185" i="3"/>
  <c r="B185" i="3"/>
  <c r="B184" i="3"/>
  <c r="B189" i="3"/>
  <c r="B190" i="3"/>
  <c r="B188" i="3"/>
  <c r="B187" i="3"/>
  <c r="B186" i="3"/>
  <c r="B183" i="3"/>
  <c r="B182" i="3"/>
  <c r="B181" i="3"/>
  <c r="B180" i="3"/>
  <c r="B179" i="3"/>
  <c r="B178" i="3"/>
  <c r="B174" i="3"/>
  <c r="B173" i="3"/>
  <c r="B172" i="3"/>
  <c r="B171" i="3"/>
  <c r="B170" i="3"/>
  <c r="B169" i="3"/>
  <c r="B168" i="3"/>
  <c r="B167" i="3"/>
  <c r="B166" i="3"/>
  <c r="B165" i="3"/>
  <c r="B164" i="3"/>
  <c r="B163" i="3"/>
  <c r="A178" i="3"/>
  <c r="A172" i="3"/>
  <c r="H24" i="2"/>
  <c r="H23" i="2"/>
  <c r="K38" i="1"/>
  <c r="K36" i="1"/>
  <c r="K35" i="1"/>
  <c r="L243" i="2"/>
  <c r="K34" i="1"/>
  <c r="L244" i="2"/>
  <c r="E244" i="2"/>
  <c r="L242" i="2"/>
  <c r="L245" i="2"/>
  <c r="L241" i="2"/>
  <c r="L236" i="2"/>
  <c r="E236" i="2"/>
  <c r="L369" i="2"/>
  <c r="L372" i="2"/>
  <c r="E372" i="2"/>
  <c r="L235" i="2"/>
  <c r="E235" i="2"/>
  <c r="L374" i="2"/>
  <c r="E374" i="2"/>
  <c r="L370" i="2"/>
  <c r="E370" i="2"/>
  <c r="L371" i="2"/>
  <c r="E371" i="2"/>
  <c r="L239" i="2"/>
  <c r="E239" i="2"/>
  <c r="L373" i="2"/>
  <c r="E373" i="2"/>
  <c r="L238" i="2"/>
  <c r="E238" i="2"/>
  <c r="L237" i="2"/>
  <c r="E237" i="2"/>
  <c r="L258" i="2"/>
  <c r="L348" i="2"/>
  <c r="E348" i="2"/>
  <c r="L161" i="2"/>
  <c r="E161" i="2"/>
  <c r="L255" i="2"/>
  <c r="E255" i="2"/>
  <c r="L160" i="2"/>
  <c r="E160" i="2"/>
  <c r="L175" i="2"/>
  <c r="E175" i="2"/>
  <c r="L345" i="2"/>
  <c r="E345" i="2"/>
  <c r="L177" i="2"/>
  <c r="E177" i="2"/>
  <c r="L174" i="2"/>
  <c r="E174" i="2"/>
  <c r="L33" i="2"/>
  <c r="E33" i="2"/>
  <c r="L164" i="2"/>
  <c r="E164" i="2"/>
  <c r="L233" i="2"/>
  <c r="E233" i="2"/>
  <c r="L198" i="2"/>
  <c r="E198" i="2"/>
  <c r="L153" i="2"/>
  <c r="E153" i="2"/>
  <c r="L28" i="2"/>
  <c r="E28" i="2"/>
  <c r="L337" i="2"/>
  <c r="E337" i="2"/>
  <c r="L167" i="2"/>
  <c r="E167" i="2"/>
  <c r="L298" i="2"/>
  <c r="E298" i="2"/>
  <c r="L166" i="2"/>
  <c r="E166" i="2"/>
  <c r="L85" i="2"/>
  <c r="L187" i="2"/>
  <c r="E187" i="2"/>
  <c r="L321" i="2"/>
  <c r="E321" i="2"/>
  <c r="L361" i="2"/>
  <c r="E361" i="2"/>
  <c r="L107" i="2"/>
  <c r="E107" i="2"/>
  <c r="L156" i="2"/>
  <c r="E156" i="2"/>
  <c r="L197" i="2"/>
  <c r="E197" i="2"/>
  <c r="L344" i="2"/>
  <c r="E344" i="2"/>
  <c r="L106" i="2"/>
  <c r="E106" i="2"/>
  <c r="L162" i="2"/>
  <c r="E162" i="2"/>
  <c r="L342" i="2"/>
  <c r="E342" i="2"/>
  <c r="L360" i="2"/>
  <c r="E360" i="2"/>
  <c r="L159" i="2"/>
  <c r="E159" i="2"/>
  <c r="L109" i="2"/>
  <c r="E109" i="2"/>
  <c r="L158" i="2"/>
  <c r="E158" i="2"/>
  <c r="L194" i="2"/>
  <c r="E194" i="2"/>
  <c r="L183" i="2"/>
  <c r="E183" i="2"/>
  <c r="L199" i="2"/>
  <c r="E199" i="2"/>
  <c r="L29" i="2"/>
  <c r="E29" i="2"/>
  <c r="L246" i="2"/>
  <c r="E246" i="2"/>
  <c r="L340" i="2"/>
  <c r="E340" i="2"/>
  <c r="L169" i="2"/>
  <c r="E169" i="2"/>
  <c r="L201" i="2"/>
  <c r="E201" i="2"/>
  <c r="L30" i="2"/>
  <c r="E30" i="2"/>
  <c r="L268" i="2"/>
  <c r="E268" i="2"/>
  <c r="L173" i="2"/>
  <c r="E173" i="2"/>
  <c r="L341" i="2"/>
  <c r="E341" i="2"/>
  <c r="L110" i="2"/>
  <c r="E110" i="2"/>
  <c r="L189" i="2"/>
  <c r="E189" i="2"/>
  <c r="L299" i="2"/>
  <c r="E299" i="2"/>
  <c r="L301" i="2"/>
  <c r="E301" i="2"/>
  <c r="L302" i="2"/>
  <c r="E302" i="2"/>
  <c r="L165" i="2"/>
  <c r="E165" i="2"/>
  <c r="L343" i="2"/>
  <c r="E343" i="2"/>
  <c r="L152" i="2"/>
  <c r="E152" i="2"/>
  <c r="L179" i="2"/>
  <c r="E179" i="2"/>
  <c r="L191" i="2"/>
  <c r="E191" i="2"/>
  <c r="L188" i="2"/>
  <c r="E188" i="2"/>
  <c r="L186" i="2"/>
  <c r="E186" i="2"/>
  <c r="L31" i="2"/>
  <c r="E31" i="2"/>
  <c r="L309" i="2"/>
  <c r="E309" i="2"/>
  <c r="L221" i="2"/>
  <c r="E221" i="2"/>
  <c r="L363" i="2"/>
  <c r="E363" i="2"/>
  <c r="L108" i="2"/>
  <c r="E108" i="2"/>
  <c r="L157" i="2"/>
  <c r="E157" i="2"/>
  <c r="L34" i="2"/>
  <c r="E34" i="2"/>
  <c r="L190" i="2"/>
  <c r="E190" i="2"/>
  <c r="L171" i="2"/>
  <c r="E171" i="2"/>
  <c r="L178" i="2"/>
  <c r="E178" i="2"/>
  <c r="L338" i="2"/>
  <c r="E338" i="2"/>
  <c r="L285" i="2"/>
  <c r="E285" i="2"/>
  <c r="L185" i="2"/>
  <c r="E185" i="2"/>
  <c r="L184" i="2"/>
  <c r="E184" i="2"/>
  <c r="L150" i="2"/>
  <c r="L176" i="2"/>
  <c r="E176" i="2"/>
  <c r="L297" i="2"/>
  <c r="L279" i="2"/>
  <c r="E279" i="2"/>
  <c r="E241" i="2"/>
  <c r="L200" i="2"/>
  <c r="E200" i="2"/>
  <c r="L193" i="2"/>
  <c r="E193" i="2"/>
  <c r="L180" i="2"/>
  <c r="E180" i="2"/>
  <c r="L135" i="2"/>
  <c r="L163" i="2"/>
  <c r="E163" i="2"/>
  <c r="L257" i="2"/>
  <c r="E257" i="2"/>
  <c r="L170" i="2"/>
  <c r="E170" i="2"/>
  <c r="L104" i="2"/>
  <c r="E104" i="2"/>
  <c r="L168" i="2"/>
  <c r="E168" i="2"/>
  <c r="L196" i="2"/>
  <c r="E196" i="2"/>
  <c r="L339" i="2"/>
  <c r="E339" i="2"/>
  <c r="L195" i="2"/>
  <c r="E195" i="2"/>
  <c r="L172" i="2"/>
  <c r="E172" i="2"/>
  <c r="L155" i="2"/>
  <c r="E155" i="2"/>
  <c r="L105" i="2"/>
  <c r="E105" i="2"/>
  <c r="L231" i="2"/>
  <c r="E231" i="2"/>
  <c r="L76" i="2"/>
  <c r="E76" i="2"/>
  <c r="L80" i="2"/>
  <c r="E80" i="2"/>
  <c r="L295" i="2"/>
  <c r="E295" i="2"/>
  <c r="L209" i="2"/>
  <c r="E209" i="2"/>
  <c r="L131" i="2"/>
  <c r="E131" i="2"/>
  <c r="L67" i="2"/>
  <c r="E67" i="2"/>
  <c r="L77" i="2"/>
  <c r="E77" i="2"/>
  <c r="L316" i="2"/>
  <c r="E316" i="2"/>
  <c r="L211" i="2"/>
  <c r="E211" i="2"/>
  <c r="L83" i="2"/>
  <c r="E83" i="2"/>
  <c r="L82" i="2"/>
  <c r="E82" i="2"/>
  <c r="L313" i="2"/>
  <c r="E313" i="2"/>
  <c r="L234" i="2"/>
  <c r="E234" i="2"/>
  <c r="L217" i="2"/>
  <c r="E217" i="2"/>
  <c r="L303" i="2"/>
  <c r="E303" i="2"/>
  <c r="L56" i="2"/>
  <c r="E56" i="2"/>
  <c r="L317" i="2"/>
  <c r="E317" i="2"/>
  <c r="L146" i="2"/>
  <c r="E146" i="2"/>
  <c r="L207" i="2"/>
  <c r="E207" i="2"/>
  <c r="L206" i="2"/>
  <c r="E206" i="2"/>
  <c r="L352" i="2"/>
  <c r="E352" i="2"/>
  <c r="L79" i="2"/>
  <c r="E79" i="2"/>
  <c r="L280" i="2"/>
  <c r="E280" i="2"/>
  <c r="L318" i="2"/>
  <c r="E318" i="2"/>
  <c r="L264" i="2"/>
  <c r="E264" i="2"/>
  <c r="L204" i="2"/>
  <c r="E204" i="2"/>
  <c r="L322" i="2"/>
  <c r="E322" i="2"/>
  <c r="L75" i="2"/>
  <c r="E75" i="2"/>
  <c r="L208" i="2"/>
  <c r="E208" i="2"/>
  <c r="L144" i="2"/>
  <c r="E144" i="2"/>
  <c r="L311" i="2"/>
  <c r="E311" i="2"/>
  <c r="L145" i="2"/>
  <c r="E145" i="2"/>
  <c r="L78" i="2"/>
  <c r="E78" i="2"/>
  <c r="L133" i="2"/>
  <c r="E133" i="2"/>
  <c r="L315" i="2"/>
  <c r="E315" i="2"/>
  <c r="L210" i="2"/>
  <c r="E210" i="2"/>
  <c r="L132" i="2"/>
  <c r="E132" i="2"/>
  <c r="L314" i="2"/>
  <c r="E314" i="2"/>
  <c r="L357" i="2"/>
  <c r="E357" i="2"/>
  <c r="L81" i="2"/>
  <c r="E81" i="2"/>
  <c r="L312" i="2"/>
  <c r="E312" i="2"/>
  <c r="L149" i="2"/>
  <c r="E149" i="2"/>
  <c r="L269" i="2"/>
  <c r="E269" i="2"/>
  <c r="L219" i="2"/>
  <c r="E219" i="2"/>
  <c r="E369" i="2"/>
  <c r="L151" i="2"/>
  <c r="E151" i="2"/>
  <c r="L350" i="2"/>
  <c r="E350" i="2"/>
  <c r="L353" i="2"/>
  <c r="E353" i="2"/>
  <c r="L310" i="2"/>
  <c r="E310" i="2"/>
  <c r="L327" i="2"/>
  <c r="E327" i="2"/>
  <c r="L326" i="2"/>
  <c r="E326" i="2"/>
  <c r="L229" i="2"/>
  <c r="E229" i="2"/>
  <c r="L218" i="2"/>
  <c r="E218" i="2"/>
  <c r="L354" i="2"/>
  <c r="E354" i="2"/>
  <c r="L192" i="2"/>
  <c r="E192" i="2"/>
  <c r="L323" i="2"/>
  <c r="E323" i="2"/>
  <c r="L368" i="2"/>
  <c r="E368" i="2"/>
  <c r="L355" i="2"/>
  <c r="E355" i="2"/>
  <c r="L359" i="2"/>
  <c r="E359" i="2"/>
  <c r="L223" i="2"/>
  <c r="E223" i="2"/>
  <c r="L63" i="2"/>
  <c r="E63" i="2"/>
  <c r="L61" i="2"/>
  <c r="E61" i="2"/>
  <c r="L335" i="2"/>
  <c r="E335" i="2"/>
  <c r="L232" i="2"/>
  <c r="E232" i="2"/>
  <c r="L60" i="2"/>
  <c r="E60" i="2"/>
  <c r="L59" i="2"/>
  <c r="E59" i="2"/>
  <c r="L72" i="2"/>
  <c r="E72" i="2"/>
  <c r="L256" i="2"/>
  <c r="E256" i="2"/>
  <c r="L248" i="2"/>
  <c r="E248" i="2"/>
  <c r="L305" i="2"/>
  <c r="E305" i="2"/>
  <c r="L58" i="2"/>
  <c r="E58" i="2"/>
  <c r="L54" i="2"/>
  <c r="E54" i="2"/>
  <c r="L68" i="2"/>
  <c r="E68" i="2"/>
  <c r="L57" i="2"/>
  <c r="E57" i="2"/>
  <c r="L62" i="2"/>
  <c r="E62" i="2"/>
  <c r="L254" i="2"/>
  <c r="E254" i="2"/>
  <c r="L304" i="2"/>
  <c r="E304" i="2"/>
  <c r="L283" i="2"/>
  <c r="E283" i="2"/>
  <c r="L328" i="2"/>
  <c r="E328" i="2"/>
  <c r="L333" i="2"/>
  <c r="E333" i="2"/>
  <c r="E243" i="2"/>
  <c r="L87" i="2"/>
  <c r="E87" i="2"/>
  <c r="L347" i="2"/>
  <c r="E347" i="2"/>
  <c r="L65" i="2"/>
  <c r="E65" i="2"/>
  <c r="L334" i="2"/>
  <c r="E334" i="2"/>
  <c r="L332" i="2"/>
  <c r="E332" i="2"/>
  <c r="L306" i="2"/>
  <c r="L73" i="2"/>
  <c r="E73" i="2"/>
  <c r="L91" i="2"/>
  <c r="E91" i="2"/>
  <c r="L66" i="2"/>
  <c r="E66" i="2"/>
  <c r="L55" i="2"/>
  <c r="E55" i="2"/>
  <c r="L296" i="2"/>
  <c r="E296" i="2"/>
  <c r="L71" i="2"/>
  <c r="E71" i="2"/>
  <c r="L86" i="2"/>
  <c r="E86" i="2"/>
  <c r="L278" i="2"/>
  <c r="E278" i="2"/>
  <c r="L213" i="2"/>
  <c r="E213" i="2"/>
  <c r="L284" i="2"/>
  <c r="E284" i="2"/>
  <c r="L351" i="2"/>
  <c r="E351" i="2"/>
  <c r="L281" i="2"/>
  <c r="E281" i="2"/>
  <c r="L282" i="2"/>
  <c r="E282" i="2"/>
  <c r="L336" i="2"/>
  <c r="E336" i="2"/>
  <c r="L64" i="2"/>
  <c r="E64" i="2"/>
  <c r="L74" i="2"/>
  <c r="E74" i="2"/>
  <c r="L148" i="2"/>
  <c r="E148" i="2"/>
  <c r="L307" i="2"/>
  <c r="E307" i="2"/>
  <c r="L291" i="2"/>
  <c r="E291" i="2"/>
  <c r="L287" i="2"/>
  <c r="E287" i="2"/>
  <c r="L136" i="2"/>
  <c r="E136" i="2"/>
  <c r="L141" i="2"/>
  <c r="E141" i="2"/>
  <c r="L139" i="2"/>
  <c r="E139" i="2"/>
  <c r="L138" i="2"/>
  <c r="E138" i="2"/>
  <c r="L230" i="2"/>
  <c r="E230" i="2"/>
  <c r="L364" i="2"/>
  <c r="E364" i="2"/>
  <c r="L289" i="2"/>
  <c r="E289" i="2"/>
  <c r="L250" i="2"/>
  <c r="E250" i="2"/>
  <c r="L330" i="2"/>
  <c r="E330" i="2"/>
  <c r="L247" i="2"/>
  <c r="E247" i="2"/>
  <c r="L203" i="2"/>
  <c r="E203" i="2"/>
  <c r="L251" i="2"/>
  <c r="E251" i="2"/>
  <c r="L288" i="2"/>
  <c r="E288" i="2"/>
  <c r="L137" i="2"/>
  <c r="E137" i="2"/>
  <c r="L290" i="2"/>
  <c r="E290" i="2"/>
  <c r="L286" i="2"/>
  <c r="E286" i="2"/>
  <c r="L365" i="2"/>
  <c r="E365" i="2"/>
  <c r="L220" i="2"/>
  <c r="E220" i="2"/>
  <c r="L362" i="2"/>
  <c r="E362" i="2"/>
  <c r="L249" i="2"/>
  <c r="E249" i="2"/>
  <c r="L294" i="2"/>
  <c r="E294" i="2"/>
  <c r="L320" i="2"/>
  <c r="E320" i="2"/>
  <c r="L265" i="2"/>
  <c r="E265" i="2"/>
  <c r="L142" i="2"/>
  <c r="E142" i="2"/>
  <c r="L252" i="2"/>
  <c r="E252" i="2"/>
  <c r="L205" i="2"/>
  <c r="E205" i="2"/>
  <c r="L329" i="2"/>
  <c r="E329" i="2"/>
  <c r="L349" i="2"/>
  <c r="E349" i="2"/>
  <c r="L140" i="2"/>
  <c r="E140" i="2"/>
  <c r="L366" i="2"/>
  <c r="E366" i="2"/>
  <c r="L270" i="2"/>
  <c r="E270" i="2"/>
  <c r="L259" i="2"/>
  <c r="E259" i="2"/>
  <c r="L319" i="2"/>
  <c r="E319" i="2"/>
  <c r="L102" i="2"/>
  <c r="E102" i="2"/>
  <c r="L101" i="2"/>
  <c r="E101" i="2"/>
  <c r="L324" i="2"/>
  <c r="E324" i="2"/>
  <c r="L97" i="2"/>
  <c r="E97" i="2"/>
  <c r="L273" i="2"/>
  <c r="E273" i="2"/>
  <c r="L262" i="2"/>
  <c r="E262" i="2"/>
  <c r="L261" i="2"/>
  <c r="E261" i="2"/>
  <c r="L225" i="2"/>
  <c r="E225" i="2"/>
  <c r="L276" i="2"/>
  <c r="E276" i="2"/>
  <c r="L325" i="2"/>
  <c r="E325" i="2"/>
  <c r="L224" i="2"/>
  <c r="E224" i="2"/>
  <c r="L99" i="2"/>
  <c r="E99" i="2"/>
  <c r="L93" i="2"/>
  <c r="E93" i="2"/>
  <c r="L216" i="2"/>
  <c r="E216" i="2"/>
  <c r="L275" i="2"/>
  <c r="E275" i="2"/>
  <c r="L266" i="2"/>
  <c r="E266" i="2"/>
  <c r="L222" i="2"/>
  <c r="E222" i="2"/>
  <c r="L96" i="2"/>
  <c r="E96" i="2"/>
  <c r="L90" i="2"/>
  <c r="E90" i="2"/>
  <c r="E242" i="2"/>
  <c r="L95" i="2"/>
  <c r="E95" i="2"/>
  <c r="L89" i="2"/>
  <c r="E89" i="2"/>
  <c r="L226" i="2"/>
  <c r="E226" i="2"/>
  <c r="L32" i="2"/>
  <c r="E32" i="2"/>
  <c r="L227" i="2"/>
  <c r="E227" i="2"/>
  <c r="L214" i="2"/>
  <c r="E214" i="2"/>
  <c r="L274" i="2"/>
  <c r="E274" i="2"/>
  <c r="L98" i="2"/>
  <c r="E98" i="2"/>
  <c r="L272" i="2"/>
  <c r="E272" i="2"/>
  <c r="L228" i="2"/>
  <c r="E228" i="2"/>
  <c r="L271" i="2"/>
  <c r="E271" i="2"/>
  <c r="L260" i="2"/>
  <c r="E260" i="2"/>
  <c r="L358" i="2"/>
  <c r="E358" i="2"/>
  <c r="L308" i="2"/>
  <c r="E308" i="2"/>
  <c r="L263" i="2"/>
  <c r="E263" i="2"/>
  <c r="L215" i="2"/>
  <c r="E215" i="2"/>
  <c r="L94" i="2"/>
  <c r="E94" i="2"/>
  <c r="L367" i="2"/>
  <c r="E367" i="2"/>
  <c r="L100" i="2"/>
  <c r="E100" i="2"/>
  <c r="L267" i="2"/>
  <c r="E267" i="2"/>
  <c r="H21" i="2"/>
  <c r="H27" i="2"/>
  <c r="H25" i="2"/>
  <c r="H22" i="2"/>
  <c r="H26" i="2"/>
  <c r="H351" i="2"/>
  <c r="L176" i="3"/>
  <c r="H20" i="2"/>
  <c r="F35" i="2"/>
  <c r="M184" i="3"/>
  <c r="F19" i="2"/>
  <c r="G19" i="2"/>
  <c r="M167" i="3"/>
  <c r="E258" i="2"/>
  <c r="E253" i="2"/>
  <c r="M183" i="3"/>
  <c r="E88" i="2"/>
  <c r="M173" i="3"/>
  <c r="E111" i="2"/>
  <c r="D111" i="2"/>
  <c r="G111" i="2"/>
  <c r="F346" i="2"/>
  <c r="G346" i="2"/>
  <c r="E346" i="2"/>
  <c r="F154" i="2"/>
  <c r="G154" i="2"/>
  <c r="H154" i="2"/>
  <c r="E297" i="2"/>
  <c r="E293" i="2"/>
  <c r="M185" i="3"/>
  <c r="F331" i="2"/>
  <c r="G331" i="2"/>
  <c r="F130" i="2"/>
  <c r="G130" i="2"/>
  <c r="E130" i="2"/>
  <c r="M171" i="3"/>
  <c r="E202" i="2"/>
  <c r="F202" i="2"/>
  <c r="G202" i="2"/>
  <c r="F212" i="2"/>
  <c r="G212" i="2"/>
  <c r="E212" i="2"/>
  <c r="F92" i="2"/>
  <c r="G92" i="2"/>
  <c r="E92" i="2"/>
  <c r="D92" i="2"/>
  <c r="F277" i="2"/>
  <c r="G277" i="2"/>
  <c r="E277" i="2"/>
  <c r="E306" i="2"/>
  <c r="F300" i="2"/>
  <c r="G300" i="2"/>
  <c r="M187" i="3"/>
  <c r="E245" i="2"/>
  <c r="E240" i="2"/>
  <c r="M182" i="3"/>
  <c r="E135" i="2"/>
  <c r="M170" i="3"/>
  <c r="E150" i="2"/>
  <c r="F147" i="2"/>
  <c r="G147" i="2"/>
  <c r="M177" i="3"/>
  <c r="E182" i="2"/>
  <c r="D182" i="2"/>
  <c r="K182" i="2"/>
  <c r="L182" i="2"/>
  <c r="F182" i="2"/>
  <c r="G182" i="2"/>
  <c r="F88" i="2"/>
  <c r="G88" i="2"/>
  <c r="G35" i="2"/>
  <c r="K164" i="3"/>
  <c r="F293" i="2"/>
  <c r="G293" i="2"/>
  <c r="E70" i="2"/>
  <c r="D70" i="2"/>
  <c r="F70" i="2"/>
  <c r="G70" i="2"/>
  <c r="E143" i="2"/>
  <c r="D143" i="2"/>
  <c r="F143" i="2"/>
  <c r="G143" i="2"/>
  <c r="E356" i="2"/>
  <c r="F356" i="2"/>
  <c r="G356" i="2"/>
  <c r="E103" i="2"/>
  <c r="D103" i="2"/>
  <c r="F103" i="2"/>
  <c r="G103" i="2"/>
  <c r="E85" i="2"/>
  <c r="D35" i="2"/>
  <c r="M168" i="3"/>
  <c r="M176" i="3"/>
  <c r="M166" i="3"/>
  <c r="M172" i="3"/>
  <c r="M188" i="3"/>
  <c r="M189" i="3"/>
  <c r="M180" i="3"/>
  <c r="M179" i="3"/>
  <c r="M174" i="3"/>
  <c r="D130" i="2"/>
  <c r="K130" i="2"/>
  <c r="L130" i="2"/>
  <c r="D88" i="2"/>
  <c r="K88" i="2"/>
  <c r="H183" i="3"/>
  <c r="D253" i="2"/>
  <c r="H180" i="3"/>
  <c r="D202" i="2"/>
  <c r="H189" i="3"/>
  <c r="D346" i="2"/>
  <c r="H190" i="3"/>
  <c r="D356" i="2"/>
  <c r="H186" i="3"/>
  <c r="D293" i="2"/>
  <c r="H182" i="3"/>
  <c r="D240" i="2"/>
  <c r="H184" i="3"/>
  <c r="D277" i="2"/>
  <c r="H181" i="3"/>
  <c r="D212" i="2"/>
  <c r="H175" i="3"/>
  <c r="K143" i="2"/>
  <c r="L143" i="2"/>
  <c r="H164" i="3"/>
  <c r="K35" i="2"/>
  <c r="H170" i="3"/>
  <c r="K103" i="2"/>
  <c r="H166" i="3"/>
  <c r="K70" i="2"/>
  <c r="H169" i="3"/>
  <c r="K92" i="2"/>
  <c r="H171" i="3"/>
  <c r="K111" i="2"/>
  <c r="E300" i="2"/>
  <c r="E147" i="2"/>
  <c r="D147" i="2"/>
  <c r="J187" i="3"/>
  <c r="B41" i="5"/>
  <c r="J176" i="3"/>
  <c r="B30" i="5"/>
  <c r="J166" i="3"/>
  <c r="B20" i="5"/>
  <c r="H179" i="3"/>
  <c r="E181" i="2"/>
  <c r="D181" i="2"/>
  <c r="K181" i="2"/>
  <c r="L181" i="2"/>
  <c r="J181" i="3"/>
  <c r="B35" i="5"/>
  <c r="J170" i="3"/>
  <c r="B24" i="5"/>
  <c r="J180" i="3"/>
  <c r="B34" i="5"/>
  <c r="J177" i="3"/>
  <c r="J186" i="3"/>
  <c r="B40" i="5"/>
  <c r="F292" i="2"/>
  <c r="G292" i="2"/>
  <c r="J179" i="3"/>
  <c r="B33" i="5"/>
  <c r="J184" i="3"/>
  <c r="B38" i="5"/>
  <c r="J189" i="3"/>
  <c r="B43" i="5"/>
  <c r="J171" i="3"/>
  <c r="B25" i="5"/>
  <c r="J190" i="3"/>
  <c r="J164" i="3"/>
  <c r="B18" i="5"/>
  <c r="F134" i="2"/>
  <c r="G134" i="2"/>
  <c r="E134" i="2"/>
  <c r="D134" i="2"/>
  <c r="H173" i="3"/>
  <c r="J168" i="3"/>
  <c r="B22" i="5"/>
  <c r="J169" i="3"/>
  <c r="B23" i="5"/>
  <c r="J173" i="3"/>
  <c r="B27" i="5"/>
  <c r="J175" i="3"/>
  <c r="B29" i="5"/>
  <c r="H168" i="3"/>
  <c r="J188" i="3"/>
  <c r="B42" i="5"/>
  <c r="E84" i="2"/>
  <c r="D84" i="2"/>
  <c r="F84" i="2"/>
  <c r="G84" i="2"/>
  <c r="M181" i="3"/>
  <c r="M190" i="3"/>
  <c r="M175" i="3"/>
  <c r="F129" i="2"/>
  <c r="G129" i="2"/>
  <c r="I166" i="3"/>
  <c r="H187" i="3"/>
  <c r="D300" i="2"/>
  <c r="H167" i="3"/>
  <c r="K84" i="2"/>
  <c r="H174" i="3"/>
  <c r="K134" i="2"/>
  <c r="H176" i="3"/>
  <c r="K147" i="2"/>
  <c r="I175" i="3"/>
  <c r="E129" i="2"/>
  <c r="D129" i="2"/>
  <c r="H35" i="2"/>
  <c r="L164" i="3"/>
  <c r="H143" i="2"/>
  <c r="K175" i="3"/>
  <c r="H277" i="2"/>
  <c r="K184" i="3"/>
  <c r="L177" i="3"/>
  <c r="K177" i="3"/>
  <c r="H178" i="3"/>
  <c r="E25" i="4"/>
  <c r="K167" i="3"/>
  <c r="H84" i="2"/>
  <c r="B44" i="5"/>
  <c r="B31" i="5"/>
  <c r="H346" i="2"/>
  <c r="K189" i="3"/>
  <c r="H202" i="2"/>
  <c r="K180" i="3"/>
  <c r="H70" i="2"/>
  <c r="L166" i="3"/>
  <c r="K166" i="3"/>
  <c r="I168" i="3"/>
  <c r="L88" i="2"/>
  <c r="K173" i="3"/>
  <c r="H130" i="2"/>
  <c r="L173" i="3"/>
  <c r="K170" i="3"/>
  <c r="H103" i="2"/>
  <c r="H147" i="2"/>
  <c r="K176" i="3"/>
  <c r="K181" i="3"/>
  <c r="H212" i="2"/>
  <c r="K179" i="3"/>
  <c r="H182" i="2"/>
  <c r="H331" i="2"/>
  <c r="K188" i="3"/>
  <c r="K171" i="3"/>
  <c r="H111" i="2"/>
  <c r="L70" i="2"/>
  <c r="K169" i="3"/>
  <c r="H92" i="2"/>
  <c r="J174" i="3"/>
  <c r="B28" i="5"/>
  <c r="J185" i="3"/>
  <c r="H300" i="2"/>
  <c r="K187" i="3"/>
  <c r="K186" i="3"/>
  <c r="H293" i="2"/>
  <c r="F69" i="2"/>
  <c r="G69" i="2"/>
  <c r="J167" i="3"/>
  <c r="B21" i="5"/>
  <c r="L84" i="2"/>
  <c r="E69" i="2"/>
  <c r="D69" i="2"/>
  <c r="L35" i="2"/>
  <c r="I164" i="3"/>
  <c r="M178" i="3"/>
  <c r="I173" i="3"/>
  <c r="J172" i="3"/>
  <c r="H172" i="3"/>
  <c r="K129" i="2"/>
  <c r="E24" i="4"/>
  <c r="K185" i="3"/>
  <c r="H292" i="2"/>
  <c r="H69" i="2"/>
  <c r="K165" i="3"/>
  <c r="H129" i="2"/>
  <c r="K172" i="3"/>
  <c r="H134" i="2"/>
  <c r="K174" i="3"/>
  <c r="J165" i="3"/>
  <c r="H165" i="3"/>
  <c r="E23" i="4"/>
  <c r="L167" i="3"/>
  <c r="I167" i="3"/>
  <c r="M165" i="3"/>
  <c r="L129" i="2"/>
  <c r="L174" i="3"/>
  <c r="L134" i="2"/>
  <c r="M169" i="3"/>
  <c r="I174" i="3"/>
  <c r="F24" i="4"/>
  <c r="L172" i="3"/>
  <c r="I172" i="3"/>
  <c r="M164" i="3"/>
  <c r="L111" i="2"/>
  <c r="I171" i="3"/>
  <c r="L171" i="3"/>
  <c r="L170" i="3"/>
  <c r="I170" i="3"/>
  <c r="L103" i="2"/>
  <c r="K69" i="2"/>
  <c r="L92" i="2"/>
  <c r="L169" i="3"/>
  <c r="I169" i="3"/>
  <c r="F23" i="4"/>
  <c r="L165" i="3"/>
  <c r="I165" i="3"/>
  <c r="L69" i="2"/>
  <c r="I186" i="3"/>
  <c r="K356" i="2"/>
  <c r="K293" i="2"/>
  <c r="L293" i="2"/>
  <c r="L356" i="2"/>
  <c r="K346" i="2"/>
  <c r="L346" i="2"/>
  <c r="L186" i="3"/>
  <c r="I190" i="3"/>
  <c r="I189" i="3"/>
  <c r="L189" i="3"/>
  <c r="E331" i="2"/>
  <c r="D331" i="2"/>
  <c r="H188" i="3"/>
  <c r="E292" i="2"/>
  <c r="D292" i="2"/>
  <c r="H185" i="3"/>
  <c r="E26" i="4"/>
  <c r="I188" i="3"/>
  <c r="K331" i="2"/>
  <c r="L188" i="3"/>
  <c r="L331" i="2"/>
  <c r="I187" i="3"/>
  <c r="K300" i="2"/>
  <c r="L300" i="2"/>
  <c r="M186" i="3"/>
  <c r="L187" i="3"/>
  <c r="I185" i="3"/>
  <c r="F26" i="4"/>
  <c r="K292" i="2"/>
  <c r="L185" i="3"/>
  <c r="L292" i="2"/>
  <c r="F253" i="2"/>
  <c r="G253" i="2"/>
  <c r="J183" i="3"/>
  <c r="B37" i="5"/>
  <c r="K277" i="2"/>
  <c r="L277" i="2"/>
  <c r="K183" i="3"/>
  <c r="H253" i="2"/>
  <c r="I184" i="3"/>
  <c r="L184" i="3"/>
  <c r="F240" i="2"/>
  <c r="G240" i="2"/>
  <c r="K182" i="3"/>
  <c r="H240" i="2"/>
  <c r="F181" i="2"/>
  <c r="G181" i="2"/>
  <c r="J182" i="3"/>
  <c r="B36" i="5"/>
  <c r="K178" i="3"/>
  <c r="H181" i="2"/>
  <c r="J178" i="3"/>
  <c r="I183" i="3"/>
  <c r="K253" i="2"/>
  <c r="L183" i="3"/>
  <c r="L253" i="2"/>
  <c r="K240" i="2"/>
  <c r="L240" i="2"/>
  <c r="I182" i="3"/>
  <c r="L182" i="3"/>
  <c r="I181" i="3"/>
  <c r="K212" i="2"/>
  <c r="L181" i="3"/>
  <c r="L212" i="2"/>
  <c r="K202" i="2"/>
  <c r="L202" i="2"/>
  <c r="I180" i="3"/>
  <c r="L180" i="3"/>
  <c r="I179" i="3"/>
  <c r="L179" i="3"/>
  <c r="I178" i="3"/>
  <c r="F25" i="4"/>
  <c r="L178" i="3"/>
  <c r="I176" i="3"/>
  <c r="L175" i="3"/>
  <c r="L147" i="2"/>
  <c r="H88" i="2"/>
  <c r="L168" i="3"/>
  <c r="K168" i="3"/>
  <c r="H356" i="2"/>
  <c r="L190" i="3"/>
  <c r="K190" i="3"/>
  <c r="H163" i="3"/>
  <c r="K163" i="3"/>
  <c r="O17" i="3"/>
  <c r="J163" i="3"/>
  <c r="B17" i="5"/>
  <c r="H19" i="2"/>
  <c r="L163" i="3"/>
  <c r="F18" i="2"/>
  <c r="C15" i="2"/>
  <c r="D19" i="2"/>
  <c r="H162" i="3"/>
  <c r="E159" i="3"/>
  <c r="D15" i="2"/>
  <c r="A15" i="2"/>
  <c r="B15" i="2"/>
  <c r="I163" i="3"/>
  <c r="K19" i="2"/>
  <c r="O18" i="3"/>
  <c r="J162" i="3"/>
  <c r="G18" i="2"/>
  <c r="O20" i="3"/>
  <c r="O19" i="3"/>
  <c r="B15" i="5"/>
  <c r="E22" i="4"/>
  <c r="A20" i="4"/>
  <c r="D20" i="4"/>
  <c r="D18" i="2"/>
  <c r="K162" i="3"/>
  <c r="H18" i="2"/>
  <c r="L162" i="3"/>
  <c r="A159" i="3"/>
  <c r="B159" i="3"/>
  <c r="R18" i="3"/>
  <c r="R19" i="3"/>
  <c r="I162" i="3"/>
  <c r="F22" i="4"/>
  <c r="R21" i="3"/>
  <c r="R17" i="3"/>
  <c r="R22" i="3"/>
  <c r="R20" i="3"/>
  <c r="G15" i="2"/>
  <c r="J159" i="3"/>
  <c r="G159" i="3"/>
</calcChain>
</file>

<file path=xl/comments1.xml><?xml version="1.0" encoding="utf-8"?>
<comments xmlns="http://schemas.openxmlformats.org/spreadsheetml/2006/main">
  <authors>
    <author>autre</author>
  </authors>
  <commentList>
    <comment ref="A2" authorId="0">
      <text>
        <r>
          <rPr>
            <b/>
            <sz val="9"/>
            <color indexed="81"/>
            <rFont val="Tahoma"/>
            <family val="2"/>
          </rPr>
          <t xml:space="preserve">Commentaires:
</t>
        </r>
        <r>
          <rPr>
            <sz val="9"/>
            <color indexed="81"/>
            <rFont val="Tahoma"/>
            <family val="2"/>
          </rPr>
          <t xml:space="preserve"> Les données écrites en </t>
        </r>
        <r>
          <rPr>
            <i/>
            <sz val="9"/>
            <color indexed="81"/>
            <rFont val="Tahoma"/>
            <family val="2"/>
          </rPr>
          <t>Bleu</t>
        </r>
        <r>
          <rPr>
            <sz val="9"/>
            <color indexed="81"/>
            <rFont val="Tahoma"/>
            <family val="2"/>
          </rPr>
          <t xml:space="preserve"> peuvent être remplies ou modifiées
</t>
        </r>
      </text>
    </comment>
    <comment ref="C17" authorId="0">
      <text>
        <r>
          <rPr>
            <b/>
            <sz val="9"/>
            <color indexed="81"/>
            <rFont val="Tahoma"/>
            <family val="2"/>
          </rPr>
          <t>Commentaires:</t>
        </r>
        <r>
          <rPr>
            <sz val="9"/>
            <color indexed="81"/>
            <rFont val="Tahoma"/>
            <family val="2"/>
          </rPr>
          <t xml:space="preserve">
 Les données écrites en </t>
        </r>
        <r>
          <rPr>
            <i/>
            <sz val="9"/>
            <color indexed="81"/>
            <rFont val="Tahoma"/>
            <family val="2"/>
          </rPr>
          <t>Bleu</t>
        </r>
        <r>
          <rPr>
            <sz val="9"/>
            <color indexed="81"/>
            <rFont val="Tahoma"/>
            <family val="2"/>
          </rPr>
          <t xml:space="preserve"> peuvent être remplies ou modifiées
</t>
        </r>
      </text>
    </comment>
    <comment ref="C24" authorId="0">
      <text>
        <r>
          <rPr>
            <b/>
            <sz val="9"/>
            <color indexed="81"/>
            <rFont val="Tahoma"/>
            <family val="2"/>
          </rPr>
          <t xml:space="preserve">Commentaires: </t>
        </r>
        <r>
          <rPr>
            <sz val="9"/>
            <color indexed="81"/>
            <rFont val="Tahoma"/>
            <family val="2"/>
          </rPr>
          <t xml:space="preserve">Il est conseillé de mesurer les progrès au moins </t>
        </r>
        <r>
          <rPr>
            <i/>
            <sz val="9"/>
            <color indexed="81"/>
            <rFont val="Tahoma"/>
            <family val="2"/>
          </rPr>
          <t>une fois par an</t>
        </r>
        <r>
          <rPr>
            <sz val="9"/>
            <color indexed="81"/>
            <rFont val="Tahoma"/>
            <family val="2"/>
          </rPr>
          <t xml:space="preserve">
</t>
        </r>
      </text>
    </comment>
    <comment ref="C25" authorId="0">
      <text>
        <r>
          <rPr>
            <b/>
            <sz val="9"/>
            <color indexed="81"/>
            <rFont val="Tahoma"/>
            <family val="2"/>
          </rPr>
          <t xml:space="preserve">Commentaires: </t>
        </r>
        <r>
          <rPr>
            <sz val="9"/>
            <color indexed="81"/>
            <rFont val="Tahoma"/>
            <family val="2"/>
          </rPr>
          <t xml:space="preserve"> Il est conseillé d'imprimer l'autodéclaration et de diffuser
</t>
        </r>
      </text>
    </comment>
    <comment ref="A31" authorId="0">
      <text>
        <r>
          <rPr>
            <b/>
            <sz val="9"/>
            <color indexed="81"/>
            <rFont val="Tahoma"/>
            <family val="2"/>
          </rPr>
          <t>Commentaire:</t>
        </r>
        <r>
          <rPr>
            <sz val="9"/>
            <color indexed="81"/>
            <rFont val="Tahoma"/>
            <family val="2"/>
          </rPr>
          <t xml:space="preserve"> Vous pouvez modifier les cellules des niveaux
</t>
        </r>
      </text>
    </comment>
  </commentList>
</comments>
</file>

<file path=xl/comments2.xml><?xml version="1.0" encoding="utf-8"?>
<comments xmlns="http://schemas.openxmlformats.org/spreadsheetml/2006/main">
  <authors>
    <author>autre</author>
    <author>Asus</author>
    <author>Thomas</author>
    <author>FARGES Gilbert</author>
  </authors>
  <commentList>
    <comment ref="A2" authorId="0">
      <text>
        <r>
          <rPr>
            <b/>
            <sz val="9"/>
            <color indexed="81"/>
            <rFont val="Tahoma"/>
            <family val="2"/>
          </rPr>
          <t xml:space="preserve">Commentaires:
 </t>
        </r>
        <r>
          <rPr>
            <sz val="9"/>
            <color indexed="81"/>
            <rFont val="Tahoma"/>
            <family val="2"/>
          </rPr>
          <t xml:space="preserve">Les données écrites en </t>
        </r>
        <r>
          <rPr>
            <i/>
            <sz val="9"/>
            <color indexed="81"/>
            <rFont val="Tahoma"/>
            <family val="2"/>
          </rPr>
          <t>Bleu</t>
        </r>
        <r>
          <rPr>
            <sz val="9"/>
            <color indexed="81"/>
            <rFont val="Tahoma"/>
            <family val="2"/>
          </rPr>
          <t xml:space="preserve"> peuvent être remplies ou modifiées
</t>
        </r>
      </text>
    </comment>
    <comment ref="E17" authorId="0">
      <text>
        <r>
          <rPr>
            <b/>
            <sz val="9"/>
            <color indexed="81"/>
            <rFont val="Tahoma"/>
            <family val="2"/>
          </rPr>
          <t>Commentaire:</t>
        </r>
        <r>
          <rPr>
            <sz val="9"/>
            <color indexed="81"/>
            <rFont val="Tahoma"/>
            <family val="2"/>
          </rPr>
          <t xml:space="preserve">
Moyenne des taux des exigences NF seules</t>
        </r>
      </text>
    </comment>
    <comment ref="F17" authorId="0">
      <text>
        <r>
          <rPr>
            <b/>
            <sz val="9"/>
            <color indexed="81"/>
            <rFont val="Tahoma"/>
            <family val="2"/>
          </rPr>
          <t>Commentaire:</t>
        </r>
        <r>
          <rPr>
            <sz val="9"/>
            <color indexed="81"/>
            <rFont val="Tahoma"/>
            <family val="2"/>
          </rPr>
          <t xml:space="preserve">
Moyenne des taux des exigences ISO et NF
</t>
        </r>
      </text>
    </comment>
    <comment ref="B18" authorId="1">
      <text>
        <r>
          <rPr>
            <b/>
            <sz val="9"/>
            <color indexed="81"/>
            <rFont val="Tahoma"/>
            <family val="2"/>
          </rPr>
          <t>Pour la NF</t>
        </r>
        <r>
          <rPr>
            <sz val="9"/>
            <color indexed="81"/>
            <rFont val="Tahoma"/>
            <family val="2"/>
          </rPr>
          <t xml:space="preserve">,  le manuel qualité comprend :
• Le domaine d’application du système de mangement de la qualité
• Les procédures documentées établies pour le système de management de la qualité 
• Une description des interactions entre les processus du système de management de la qualité.
</t>
        </r>
        <r>
          <rPr>
            <b/>
            <sz val="9"/>
            <color indexed="81"/>
            <rFont val="Tahoma"/>
            <family val="2"/>
          </rPr>
          <t>Pour la ISO</t>
        </r>
        <r>
          <rPr>
            <sz val="9"/>
            <color indexed="81"/>
            <rFont val="Tahoma"/>
            <family val="2"/>
          </rPr>
          <t xml:space="preserve">,  un manuel qualité et 2 procédures documentées sont nécessaires portant sur la maîtrise des documents et des enregistrements. Les documents pour avoir l’assurance que les processus sont mis en œuvre, sont conservés. 
</t>
        </r>
      </text>
    </comment>
    <comment ref="B37" authorId="1">
      <text>
        <r>
          <rPr>
            <b/>
            <sz val="9"/>
            <color indexed="81"/>
            <rFont val="Tahoma"/>
            <family val="2"/>
          </rPr>
          <t xml:space="preserve">NB:
avec le cas échéant, l'installation et les prestations asociées
</t>
        </r>
        <r>
          <rPr>
            <sz val="9"/>
            <color indexed="81"/>
            <rFont val="Tahoma"/>
            <family val="2"/>
          </rPr>
          <t xml:space="preserve">
</t>
        </r>
      </text>
    </comment>
    <comment ref="A69" authorId="0">
      <text>
        <r>
          <rPr>
            <b/>
            <sz val="9"/>
            <color indexed="81"/>
            <rFont val="Tahoma"/>
            <family val="2"/>
          </rPr>
          <t>Pour la NF</t>
        </r>
        <r>
          <rPr>
            <sz val="9"/>
            <color indexed="81"/>
            <rFont val="Tahoma"/>
            <family val="2"/>
          </rPr>
          <t xml:space="preserve">, deux documents sur les responsabilités et les autorités de l'organismes et les revues de direction sont demandés. La politique qualité doit être intégrée dans le MAQ
</t>
        </r>
        <r>
          <rPr>
            <b/>
            <sz val="9"/>
            <color indexed="81"/>
            <rFont val="Tahoma"/>
            <family val="2"/>
          </rPr>
          <t>Pour la ISO</t>
        </r>
        <r>
          <rPr>
            <sz val="9"/>
            <color indexed="81"/>
            <rFont val="Tahoma"/>
            <family val="2"/>
          </rPr>
          <t xml:space="preserve">, les informations documentées sur les objectifs qualité doivent être conservées.  Les informations sur l'objectif qualité sont conservées.
</t>
        </r>
      </text>
    </comment>
    <comment ref="A129" authorId="0">
      <text>
        <r>
          <rPr>
            <b/>
            <sz val="9"/>
            <color indexed="81"/>
            <rFont val="Tahoma"/>
            <family val="2"/>
          </rPr>
          <t>Pour la NF</t>
        </r>
        <r>
          <rPr>
            <sz val="9"/>
            <color indexed="81"/>
            <rFont val="Tahoma"/>
            <family val="2"/>
          </rPr>
          <t xml:space="preserve">,  deux documents dtéterminent et décrivent l'entretien des infratsructures ainsi que l'environnement de travail. Les ECME font l'objet d'enregistrements.
</t>
        </r>
        <r>
          <rPr>
            <b/>
            <sz val="9"/>
            <color indexed="81"/>
            <rFont val="Tahoma"/>
            <family val="2"/>
          </rPr>
          <t>Pour l'ISO</t>
        </r>
        <r>
          <rPr>
            <sz val="9"/>
            <color indexed="81"/>
            <rFont val="Tahoma"/>
            <family val="2"/>
          </rPr>
          <t xml:space="preserve">, Les informations documentées démontrant l’adéquation des ressources pour la surveillance et la mesure sont enregistrées. 
Par ailleurs, les preuves de la compétence du personnel, les preuves que des actions sont menées pour acquérir les compétences nécessaires et évaluer l’efficacité de ces actions doivent être conservées.  
</t>
        </r>
      </text>
    </comment>
    <comment ref="B138" authorId="2">
      <text>
        <r>
          <rPr>
            <sz val="9"/>
            <color indexed="81"/>
            <rFont val="Tahoma"/>
            <family val="2"/>
          </rPr>
          <t>L'actualisation des compétences peut être garantie par un plan de formation dans le temps</t>
        </r>
      </text>
    </comment>
    <comment ref="B181" authorId="1">
      <text>
        <r>
          <rPr>
            <b/>
            <sz val="9"/>
            <color indexed="81"/>
            <rFont val="Tahoma"/>
            <family val="2"/>
          </rPr>
          <t>Pour l'a NF</t>
        </r>
        <r>
          <rPr>
            <sz val="9"/>
            <color indexed="81"/>
            <rFont val="Tahoma"/>
            <family val="2"/>
          </rPr>
          <t xml:space="preserve">, 5 documents sont demandés portant sur :
• les achats des pièces détachées
• la propreté du DM et la maîtrise de la contamination
• les activités préalables à la remise en service
• la revue des exigences relative à la maintenance
• la mise en œuvre de la politique de maintenance
Deux procédures dont une décrivant la réalisation de la maintenance, et 8 enregistrements:
• la revue des exigences relatives à la maintenance
• la mise en œuvre de la politique de maintenance
• les éléments d’entrée de la stratégie de maintenance
• les éléments de sortie de la stratégie de la maintenance
• les processus d’achat
• la vérification du produit acheté
• les activités préalables à la remise en service
• la configuration du DM propriété du client
• la maîtrise des ECME
</t>
        </r>
        <r>
          <rPr>
            <b/>
            <sz val="9"/>
            <color indexed="81"/>
            <rFont val="Tahoma"/>
            <family val="2"/>
          </rPr>
          <t xml:space="preserve">
Pour la ISO: </t>
        </r>
        <r>
          <rPr>
            <sz val="9"/>
            <color indexed="81"/>
            <rFont val="Tahoma"/>
            <family val="2"/>
          </rPr>
          <t>Pour ce chapitre, 4 procédures indispensables sont demandées ; elles portent sur :
• L’audit interne
• La maîtrise du pro</t>
        </r>
        <r>
          <rPr>
            <b/>
            <sz val="9"/>
            <color indexed="81"/>
            <rFont val="Tahoma"/>
            <family val="2"/>
          </rPr>
          <t xml:space="preserve">duit non conforme
• L’action corrective
• L’action préventive
</t>
        </r>
      </text>
    </comment>
    <comment ref="B190" authorId="0">
      <text>
        <r>
          <rPr>
            <b/>
            <sz val="9"/>
            <color indexed="81"/>
            <rFont val="Tahoma"/>
            <family val="2"/>
          </rPr>
          <t>ISO:</t>
        </r>
        <r>
          <rPr>
            <sz val="9"/>
            <color indexed="81"/>
            <rFont val="Tahoma"/>
            <family val="2"/>
          </rPr>
          <t xml:space="preserve">
les informations portant sur les résultats de la revue (toute exigence nouvelle ou modifiée relative aux produits et services incluses) doivent être conservées.</t>
        </r>
      </text>
    </comment>
    <comment ref="B197" authorId="0">
      <text>
        <r>
          <rPr>
            <b/>
            <sz val="9"/>
            <color indexed="81"/>
            <rFont val="Tahoma"/>
            <family val="2"/>
          </rPr>
          <t>ISO:</t>
        </r>
        <r>
          <rPr>
            <sz val="9"/>
            <color indexed="81"/>
            <rFont val="Tahoma"/>
            <family val="2"/>
          </rPr>
          <t xml:space="preserve">
Les informations documentées qui prouvent l’assurance que les processus ont été réalisés comme prévu doivent être enregistrées</t>
        </r>
      </text>
    </comment>
    <comment ref="B224" authorId="0">
      <text>
        <r>
          <rPr>
            <b/>
            <sz val="9"/>
            <color indexed="81"/>
            <rFont val="Tahoma"/>
            <family val="2"/>
          </rPr>
          <t>ISO:</t>
        </r>
        <r>
          <rPr>
            <sz val="9"/>
            <color indexed="81"/>
            <rFont val="Tahoma"/>
            <family val="2"/>
          </rPr>
          <t xml:space="preserve">
Les éléments de sortie font aussi partie des informations à conserver, tout comme la preuve de la conformité aux critères d’acceptation de la libération des produits et services. 
De plus, les informations documentées relatives aux actions menées sur les éléments de sortie de processus, les produits et services non conformes (les dérogations obtenues et la personne ayant pris les décisions portant sur le traitement de la non-conformité sont attendues) sont espérées</t>
        </r>
      </text>
    </comment>
    <comment ref="B237" authorId="0">
      <text>
        <r>
          <rPr>
            <b/>
            <sz val="9"/>
            <color indexed="81"/>
            <rFont val="Tahoma"/>
            <family val="2"/>
          </rPr>
          <t>ISO:</t>
        </r>
        <r>
          <rPr>
            <sz val="9"/>
            <color indexed="81"/>
            <rFont val="Tahoma"/>
            <family val="2"/>
          </rPr>
          <t xml:space="preserve">
Les informations documentées issues du processus de conception et de développement sont également indispensables ; tout comme les modifications liées à la conception et au développement</t>
        </r>
      </text>
    </comment>
    <comment ref="B238" authorId="0">
      <text>
        <r>
          <rPr>
            <b/>
            <sz val="9"/>
            <color indexed="81"/>
            <rFont val="Tahoma"/>
            <family val="2"/>
          </rPr>
          <t>autre:</t>
        </r>
        <r>
          <rPr>
            <sz val="9"/>
            <color indexed="81"/>
            <rFont val="Tahoma"/>
            <family val="2"/>
          </rPr>
          <t xml:space="preserve">
</t>
        </r>
      </text>
    </comment>
    <comment ref="B245" authorId="0">
      <text>
        <r>
          <rPr>
            <b/>
            <sz val="9"/>
            <color indexed="81"/>
            <rFont val="Tahoma"/>
            <family val="2"/>
          </rPr>
          <t>ISO:</t>
        </r>
        <r>
          <rPr>
            <sz val="9"/>
            <color indexed="81"/>
            <rFont val="Tahoma"/>
            <family val="2"/>
          </rPr>
          <t xml:space="preserve">
des preuves sous forme d’informations documentées sont souhaitées pour prouver que les activités de surveillance et de mesure sont mises en œuvre.</t>
        </r>
      </text>
    </comment>
    <comment ref="B257" authorId="2">
      <text>
        <r>
          <rPr>
            <sz val="9"/>
            <color indexed="81"/>
            <rFont val="Tahoma"/>
            <family val="2"/>
          </rPr>
          <t>Ces exigences portent entre autre sur la vérification de la configuration avant retour du DM à l’utilisateur final (seuil d’alarme, catégorie de patient, autres préréglages, etc.), la présence des accessoires adéquats, les disponibilités des réactifs et consommables, les branchements et les connexions, etc...</t>
        </r>
      </text>
    </comment>
    <comment ref="B291" authorId="0">
      <text>
        <r>
          <rPr>
            <b/>
            <sz val="9"/>
            <color indexed="81"/>
            <rFont val="Tahoma"/>
            <family val="2"/>
          </rPr>
          <t xml:space="preserve">ISO:
</t>
        </r>
        <r>
          <rPr>
            <sz val="9"/>
            <color indexed="81"/>
            <rFont val="Tahoma"/>
            <family val="2"/>
          </rPr>
          <t xml:space="preserve">les informations documentées relatives aux actions menées sur les éléments de sortie de processus, les produits et services non conformes (les dérogations obtenues et la personne ayant pris les décisions portant sur le traitement de la non-conformité sont attendues) sont espérées
</t>
        </r>
      </text>
    </comment>
    <comment ref="A292" authorId="0">
      <text>
        <r>
          <rPr>
            <b/>
            <sz val="9"/>
            <color indexed="81"/>
            <rFont val="Tahoma"/>
            <family val="2"/>
          </rPr>
          <t>Pour la NF:</t>
        </r>
        <r>
          <rPr>
            <sz val="9"/>
            <color indexed="81"/>
            <rFont val="Tahoma"/>
            <family val="2"/>
          </rPr>
          <t xml:space="preserve">
4 procédures documentées permettent ici de guider les utilisateurs lors des audits internes, lors de l’analyse des données, lors des actions correctives et des actions préventives.
4 enregistrements sont à conserver pour permettre l’analyse des données, pour surveiller et mesurer de la maintenance des DM, pour maîtriser les non-conformités et les améliorations à prévoir sous forme d’une procédure.
</t>
        </r>
        <r>
          <rPr>
            <b/>
            <sz val="9"/>
            <color indexed="81"/>
            <rFont val="Tahoma"/>
            <family val="2"/>
          </rPr>
          <t xml:space="preserve">
Pour la ISO:</t>
        </r>
        <r>
          <rPr>
            <b/>
            <sz val="9"/>
            <color indexed="81"/>
            <rFont val="Tahoma"/>
            <family val="2"/>
          </rPr>
          <t xml:space="preserve">
</t>
        </r>
      </text>
    </comment>
    <comment ref="C293" authorId="0">
      <text>
        <r>
          <rPr>
            <b/>
            <sz val="9"/>
            <color indexed="81"/>
            <rFont val="Tahoma"/>
            <family val="2"/>
          </rPr>
          <t>ISO:</t>
        </r>
        <r>
          <rPr>
            <sz val="9"/>
            <color indexed="81"/>
            <rFont val="Tahoma"/>
            <family val="2"/>
          </rPr>
          <t xml:space="preserve">
Les informations documentées prouvant la mise en œuvre du programme d’audit et les résultats d’audit sont conservées. Par ailleurs, les conclusions des revues de direction doivent être enregistrées</t>
        </r>
      </text>
    </comment>
    <comment ref="B297" authorId="3">
      <text>
        <r>
          <rPr>
            <b/>
            <sz val="9"/>
            <color indexed="81"/>
            <rFont val="Calibri"/>
            <family val="2"/>
          </rPr>
          <t>NOTE</t>
        </r>
        <r>
          <rPr>
            <sz val="9"/>
            <color indexed="81"/>
            <rFont val="Calibri"/>
            <family val="2"/>
          </rPr>
          <t xml:space="preserve"> : Les exigences légales et réglementaires nationales ou régionales peuvent exiger des procédures documentées pour la mise en œuvre et la maîtrise de l'application des techniques statistiques
</t>
        </r>
      </text>
    </comment>
    <comment ref="B303" authorId="1">
      <text>
        <r>
          <rPr>
            <b/>
            <sz val="9"/>
            <color indexed="81"/>
            <rFont val="Tahoma"/>
            <family val="2"/>
          </rPr>
          <t xml:space="preserve">Ex: gestion des événements indésirables, des réclamations, audit, enquête de satisfaction, etc. </t>
        </r>
        <r>
          <rPr>
            <sz val="9"/>
            <color indexed="81"/>
            <rFont val="Tahoma"/>
            <family val="2"/>
          </rPr>
          <t xml:space="preserve">
</t>
        </r>
      </text>
    </comment>
    <comment ref="B304" authorId="1">
      <text>
        <r>
          <rPr>
            <b/>
            <sz val="9"/>
            <color indexed="81"/>
            <rFont val="Tahoma"/>
            <family val="2"/>
          </rPr>
          <t xml:space="preserve">Ex: gestion des événements indésirables, des réclamations, audit, enquête de satisfaction, etc. </t>
        </r>
        <r>
          <rPr>
            <sz val="9"/>
            <color indexed="81"/>
            <rFont val="Tahoma"/>
            <family val="2"/>
          </rPr>
          <t xml:space="preserve">
</t>
        </r>
      </text>
    </comment>
    <comment ref="B306" authorId="3">
      <text>
        <r>
          <rPr>
            <b/>
            <sz val="9"/>
            <color indexed="81"/>
            <rFont val="Calibri"/>
            <family val="2"/>
          </rPr>
          <t>NOTE :</t>
        </r>
        <r>
          <rPr>
            <sz val="9"/>
            <color indexed="81"/>
            <rFont val="Calibri"/>
            <family val="2"/>
          </rPr>
          <t xml:space="preserve"> Pour des conseils relatifs à l'audit qualité, se référer à la NF EN ISO 19011
But : déterminer si le système de management de la maintenance des DM est:
-conforme aux dispositions planifiées, aux exigences du système de management de la maintenance des DM établies par l'exploitant 
- mis en œuvre et entretenu de manière efficace
</t>
        </r>
      </text>
    </comment>
    <comment ref="B307" authorId="1">
      <text>
        <r>
          <rPr>
            <b/>
            <sz val="9"/>
            <color indexed="81"/>
            <rFont val="Tahoma"/>
            <family val="2"/>
          </rPr>
          <t xml:space="preserve">Les auditeurs ne doivent pas auditer leur propre travail </t>
        </r>
      </text>
    </comment>
    <comment ref="B308" authorId="1">
      <text>
        <r>
          <rPr>
            <b/>
            <sz val="9"/>
            <color indexed="81"/>
            <rFont val="Tahoma"/>
            <family val="2"/>
          </rPr>
          <t xml:space="preserve">Les auditeurs ne doivent pas auditer leur propre travail </t>
        </r>
        <r>
          <rPr>
            <sz val="9"/>
            <color indexed="81"/>
            <rFont val="Tahoma"/>
            <family val="2"/>
          </rPr>
          <t xml:space="preserve">
</t>
        </r>
      </text>
    </comment>
    <comment ref="C331" authorId="0">
      <text>
        <r>
          <rPr>
            <b/>
            <sz val="9"/>
            <color indexed="81"/>
            <rFont val="Tahoma"/>
            <family val="2"/>
          </rPr>
          <t>ISO:</t>
        </r>
        <r>
          <rPr>
            <sz val="9"/>
            <color indexed="81"/>
            <rFont val="Tahoma"/>
            <family val="2"/>
          </rPr>
          <t xml:space="preserve">
Conserver les informations documentées comme preuves de la nature des non-conformités et de toute action menée ultérieurement et comme preuves des résultats de toute action corrective est indispensable.</t>
        </r>
      </text>
    </comment>
    <comment ref="B347" authorId="1">
      <text>
        <r>
          <rPr>
            <b/>
            <sz val="9"/>
            <color indexed="81"/>
            <rFont val="Tahoma"/>
            <family val="2"/>
          </rPr>
          <t>ceci doit inclure les données résultatn des activités de surveillance et de mesure ainsi que d'autres sources pertinentes.
L'analyse des données doit fournir des informations sur les retours d'information du client, la conformité aux exigences relatives à la maintenance des DM,les caractéristiques et les évolutions des processus et de la maintenance des DM, les fournisseurs</t>
        </r>
        <r>
          <rPr>
            <sz val="9"/>
            <color indexed="81"/>
            <rFont val="Tahoma"/>
            <family val="2"/>
          </rPr>
          <t xml:space="preserve">
</t>
        </r>
      </text>
    </comment>
    <comment ref="B348" authorId="1">
      <text>
        <r>
          <rPr>
            <b/>
            <sz val="9"/>
            <color indexed="81"/>
            <rFont val="Tahoma"/>
            <family val="2"/>
          </rPr>
          <t>ceci doit inclure les données résultatn des activités de surveillance et de mesure ainsi que d'autres sources pertinentes.
L'analyse des données doit fournir des informations sur les retours d'information du client, la conformité aux exigences relatives à la maintenance des DM,les caractéristiques et les évolutions des processus et de la maintenance des DM, les fournisseurs</t>
        </r>
        <r>
          <rPr>
            <sz val="9"/>
            <color indexed="81"/>
            <rFont val="Tahoma"/>
            <family val="2"/>
          </rPr>
          <t xml:space="preserve">
</t>
        </r>
      </text>
    </comment>
    <comment ref="B357" authorId="1">
      <text>
        <r>
          <rPr>
            <b/>
            <sz val="9"/>
            <color indexed="81"/>
            <rFont val="Tahoma"/>
            <family val="2"/>
          </rPr>
          <t>En utilisant la politique qualité, les objectifs qualité, les résultats d'audits, l'analyse des données, les actions correctives et préventives et la revue de direction</t>
        </r>
      </text>
    </comment>
    <comment ref="B363" authorId="1">
      <text>
        <r>
          <rPr>
            <b/>
            <sz val="9"/>
            <color indexed="81"/>
            <rFont val="Tahoma"/>
            <family val="2"/>
          </rPr>
          <t>La procédure documentée défini les exigences pour :
-procéder à la revue des non-conformités
-déterminer les causes de non-conformités
-évaluer le besoin d'entreprendre des actions pour que les non-conformités ne se reproduisent pas
-déterminer et mettre en oeuvre les actions nécessaires 
-enrregistrer les résulstats de toute investigation et des actions mises en oeuvre
-procéder à la revue des actions correctives mises en oeuvre et de leur efficacité</t>
        </r>
        <r>
          <rPr>
            <sz val="9"/>
            <color indexed="81"/>
            <rFont val="Tahoma"/>
            <family val="2"/>
          </rPr>
          <t xml:space="preserve">
</t>
        </r>
      </text>
    </comment>
  </commentList>
</comments>
</file>

<file path=xl/comments3.xml><?xml version="1.0" encoding="utf-8"?>
<comments xmlns="http://schemas.openxmlformats.org/spreadsheetml/2006/main">
  <authors>
    <author>autre</author>
    <author>Asus</author>
  </authors>
  <commentList>
    <comment ref="A2" authorId="0">
      <text>
        <r>
          <rPr>
            <b/>
            <sz val="9"/>
            <color indexed="81"/>
            <rFont val="Tahoma"/>
            <family val="2"/>
          </rPr>
          <t>Commentaires:</t>
        </r>
        <r>
          <rPr>
            <sz val="9"/>
            <color indexed="81"/>
            <rFont val="Tahoma"/>
            <family val="2"/>
          </rPr>
          <t xml:space="preserve">
 Les données écrites en </t>
        </r>
        <r>
          <rPr>
            <i/>
            <sz val="9"/>
            <color indexed="81"/>
            <rFont val="Tahoma"/>
            <family val="2"/>
          </rPr>
          <t>Bleu</t>
        </r>
        <r>
          <rPr>
            <sz val="9"/>
            <color indexed="81"/>
            <rFont val="Tahoma"/>
            <family val="2"/>
          </rPr>
          <t xml:space="preserve"> peuvent être remplies ou modifiées
</t>
        </r>
      </text>
    </comment>
    <comment ref="A39" authorId="0">
      <text>
        <r>
          <rPr>
            <b/>
            <sz val="9"/>
            <color indexed="81"/>
            <rFont val="Tahoma"/>
            <family val="2"/>
          </rPr>
          <t>Commentaires:</t>
        </r>
        <r>
          <rPr>
            <sz val="9"/>
            <color indexed="81"/>
            <rFont val="Tahoma"/>
            <family val="2"/>
          </rPr>
          <t xml:space="preserve">
 Les données écrites en </t>
        </r>
        <r>
          <rPr>
            <i/>
            <sz val="9"/>
            <color indexed="81"/>
            <rFont val="Tahoma"/>
            <family val="2"/>
          </rPr>
          <t>Bleu</t>
        </r>
        <r>
          <rPr>
            <sz val="9"/>
            <color indexed="81"/>
            <rFont val="Tahoma"/>
            <family val="2"/>
          </rPr>
          <t xml:space="preserve"> peuvent être remplies ou modifiées
</t>
        </r>
      </text>
    </comment>
    <comment ref="A76" authorId="0">
      <text>
        <r>
          <rPr>
            <b/>
            <sz val="9"/>
            <color indexed="81"/>
            <rFont val="Tahoma"/>
            <family val="2"/>
          </rPr>
          <t>Commentaires:</t>
        </r>
        <r>
          <rPr>
            <sz val="9"/>
            <color indexed="81"/>
            <rFont val="Tahoma"/>
            <family val="2"/>
          </rPr>
          <t xml:space="preserve">
 Les données écrites en </t>
        </r>
        <r>
          <rPr>
            <i/>
            <sz val="9"/>
            <color indexed="81"/>
            <rFont val="Tahoma"/>
            <family val="2"/>
          </rPr>
          <t>Bleu</t>
        </r>
        <r>
          <rPr>
            <sz val="9"/>
            <color indexed="81"/>
            <rFont val="Tahoma"/>
            <family val="2"/>
          </rPr>
          <t xml:space="preserve"> peuvent être remplies ou modifiées
</t>
        </r>
      </text>
    </comment>
    <comment ref="A113" authorId="0">
      <text>
        <r>
          <rPr>
            <b/>
            <sz val="9"/>
            <color indexed="81"/>
            <rFont val="Tahoma"/>
            <family val="2"/>
          </rPr>
          <t>Commentaires:</t>
        </r>
        <r>
          <rPr>
            <sz val="9"/>
            <color indexed="81"/>
            <rFont val="Tahoma"/>
            <family val="2"/>
          </rPr>
          <t xml:space="preserve">
 Les données écrites en </t>
        </r>
        <r>
          <rPr>
            <i/>
            <sz val="9"/>
            <color indexed="81"/>
            <rFont val="Tahoma"/>
            <family val="2"/>
          </rPr>
          <t>Bleu</t>
        </r>
        <r>
          <rPr>
            <sz val="9"/>
            <color indexed="81"/>
            <rFont val="Tahoma"/>
            <family val="2"/>
          </rPr>
          <t xml:space="preserve"> peuvent être remplies ou modifiées
</t>
        </r>
      </text>
    </comment>
    <comment ref="A119" authorId="1">
      <text>
        <r>
          <rPr>
            <sz val="9"/>
            <color indexed="81"/>
            <rFont val="Tahoma"/>
            <family val="2"/>
          </rPr>
          <t>Ajoutez des commentaires. Un travail collectif est préférable.</t>
        </r>
      </text>
    </comment>
    <comment ref="A150" authorId="0">
      <text>
        <r>
          <rPr>
            <b/>
            <sz val="9"/>
            <color indexed="81"/>
            <rFont val="Tahoma"/>
            <family val="2"/>
          </rPr>
          <t>Commentaires:</t>
        </r>
        <r>
          <rPr>
            <sz val="9"/>
            <color indexed="81"/>
            <rFont val="Tahoma"/>
            <family val="2"/>
          </rPr>
          <t xml:space="preserve">
 Les données écrites en </t>
        </r>
        <r>
          <rPr>
            <i/>
            <sz val="9"/>
            <color indexed="81"/>
            <rFont val="Tahoma"/>
            <family val="2"/>
          </rPr>
          <t>Bleu</t>
        </r>
        <r>
          <rPr>
            <sz val="9"/>
            <color indexed="81"/>
            <rFont val="Tahoma"/>
            <family val="2"/>
          </rPr>
          <t xml:space="preserve"> peuvent être remplies ou modifiées
</t>
        </r>
      </text>
    </comment>
  </commentList>
</comments>
</file>

<file path=xl/comments4.xml><?xml version="1.0" encoding="utf-8"?>
<comments xmlns="http://schemas.openxmlformats.org/spreadsheetml/2006/main">
  <authors>
    <author>autre</author>
  </authors>
  <commentList>
    <comment ref="A2" authorId="0">
      <text>
        <r>
          <rPr>
            <b/>
            <sz val="9"/>
            <color indexed="81"/>
            <rFont val="Tahoma"/>
            <family val="2"/>
          </rPr>
          <t xml:space="preserve">Commentaires:
 </t>
        </r>
        <r>
          <rPr>
            <sz val="9"/>
            <color indexed="81"/>
            <rFont val="Tahoma"/>
            <family val="2"/>
          </rPr>
          <t xml:space="preserve">Les données écrites en </t>
        </r>
        <r>
          <rPr>
            <i/>
            <sz val="9"/>
            <color indexed="81"/>
            <rFont val="Tahoma"/>
            <family val="2"/>
          </rPr>
          <t>Bleu</t>
        </r>
        <r>
          <rPr>
            <sz val="9"/>
            <color indexed="81"/>
            <rFont val="Tahoma"/>
            <family val="2"/>
          </rPr>
          <t xml:space="preserve"> peuvent être remplies ou modifiées
</t>
        </r>
      </text>
    </comment>
  </commentList>
</comments>
</file>

<file path=xl/comments5.xml><?xml version="1.0" encoding="utf-8"?>
<comments xmlns="http://schemas.openxmlformats.org/spreadsheetml/2006/main">
  <authors>
    <author>autre</author>
  </authors>
  <commentList>
    <comment ref="A2" authorId="0">
      <text>
        <r>
          <rPr>
            <b/>
            <sz val="9"/>
            <color indexed="81"/>
            <rFont val="Tahoma"/>
            <family val="2"/>
          </rPr>
          <t xml:space="preserve">Commentaires:
</t>
        </r>
        <r>
          <rPr>
            <sz val="9"/>
            <color indexed="81"/>
            <rFont val="Tahoma"/>
            <family val="2"/>
          </rPr>
          <t xml:space="preserve"> Les données écrites en </t>
        </r>
        <r>
          <rPr>
            <i/>
            <sz val="9"/>
            <color indexed="81"/>
            <rFont val="Tahoma"/>
            <family val="2"/>
          </rPr>
          <t>Bleu</t>
        </r>
        <r>
          <rPr>
            <sz val="9"/>
            <color indexed="81"/>
            <rFont val="Tahoma"/>
            <family val="2"/>
          </rPr>
          <t xml:space="preserve"> peuvent être remplies ou modifiées
</t>
        </r>
      </text>
    </comment>
    <comment ref="D5" authorId="0">
      <text>
        <r>
          <rPr>
            <b/>
            <sz val="9"/>
            <color indexed="81"/>
            <rFont val="Tahoma"/>
            <family val="2"/>
          </rPr>
          <t xml:space="preserve">Commentaire: </t>
        </r>
        <r>
          <rPr>
            <sz val="9"/>
            <color indexed="81"/>
            <rFont val="Tahoma"/>
            <family val="2"/>
          </rPr>
          <t xml:space="preserve">à renvoyer en format excel (.xls ou .xlsx) sinon les copier-coller seront impossibles pour faire des moyennes
</t>
        </r>
      </text>
    </comment>
  </commentList>
</comments>
</file>

<file path=xl/sharedStrings.xml><?xml version="1.0" encoding="utf-8"?>
<sst xmlns="http://schemas.openxmlformats.org/spreadsheetml/2006/main" count="1607" uniqueCount="763">
  <si>
    <t xml:space="preserve">NF S99-170: "Maintenance des dispositifs médicaux- Système de Management qualité pour la maintenance et la gestion des risques associés à l'exploitation des dispositifs médicaux" </t>
  </si>
  <si>
    <t>Nom de l'établissement</t>
  </si>
  <si>
    <t>Responsable du Service Biomédical</t>
  </si>
  <si>
    <t>Coordonées du Responsable</t>
  </si>
  <si>
    <t>Reconnaissances ou certifications déjà obtenues</t>
  </si>
  <si>
    <t>Méthode d'utilisation PDCA</t>
  </si>
  <si>
    <t>P pour Préparer</t>
  </si>
  <si>
    <t>1) Prenez connaissance des contenus des onglets</t>
  </si>
  <si>
    <t>2) Indiquez les données contextuelles et les paramètres de l'évaluation</t>
  </si>
  <si>
    <r>
      <rPr>
        <sz val="8"/>
        <color theme="1"/>
        <rFont val="Arial"/>
        <family val="2"/>
      </rPr>
      <t>Onglet</t>
    </r>
    <r>
      <rPr>
        <i/>
        <sz val="8"/>
        <color theme="1"/>
        <rFont val="Arial"/>
        <family val="2"/>
      </rPr>
      <t xml:space="preserve"> Mode d'emploi</t>
    </r>
  </si>
  <si>
    <t>D pour Diagnostiquer</t>
  </si>
  <si>
    <t>3) Indiquez le responsable de l'évaluation et la date</t>
  </si>
  <si>
    <t>4) Réalisez l'autodiagnostic de façon collective</t>
  </si>
  <si>
    <t>Téléphone:</t>
  </si>
  <si>
    <r>
      <t xml:space="preserve">Onglet </t>
    </r>
    <r>
      <rPr>
        <i/>
        <sz val="8"/>
        <color theme="1"/>
        <rFont val="Arial"/>
        <family val="2"/>
      </rPr>
      <t>Résultats et Actions</t>
    </r>
  </si>
  <si>
    <t>C pour Considérer</t>
  </si>
  <si>
    <t>5) Visualisez les synthèses, interprétez les résultats, recherchez des solutions</t>
  </si>
  <si>
    <t>6) Elaborez collectivement les plans d'action prioritaires</t>
  </si>
  <si>
    <t xml:space="preserve">7) Enregistrez, imprimez et communiquez sur vos résultats obtenus </t>
  </si>
  <si>
    <t>A pour Améliorer</t>
  </si>
  <si>
    <r>
      <t xml:space="preserve">Onglet </t>
    </r>
    <r>
      <rPr>
        <i/>
        <sz val="8"/>
        <color theme="1"/>
        <rFont val="Arial"/>
        <family val="2"/>
      </rPr>
      <t>Déclaration ISO 17 050</t>
    </r>
  </si>
  <si>
    <r>
      <t xml:space="preserve">Onglet </t>
    </r>
    <r>
      <rPr>
        <i/>
        <sz val="8"/>
        <color theme="1"/>
        <rFont val="Arial"/>
        <family val="2"/>
      </rPr>
      <t>Benchmark &amp; REX</t>
    </r>
  </si>
  <si>
    <t>8) Mettez en œuvre les plans d'action, veillez aux ressources, mesurez les progrès</t>
  </si>
  <si>
    <r>
      <t>9) Dès l'obtention du niveau "</t>
    </r>
    <r>
      <rPr>
        <b/>
        <sz val="8"/>
        <color theme="1"/>
        <rFont val="Arial"/>
        <family val="2"/>
      </rPr>
      <t>Conforme</t>
    </r>
    <r>
      <rPr>
        <sz val="8"/>
        <color theme="1"/>
        <rFont val="Arial"/>
        <family val="2"/>
      </rPr>
      <t xml:space="preserve">", faites une autodéclaration ISO 17050 </t>
    </r>
  </si>
  <si>
    <t>10) Consultez les benchmarks publiés, envoyez vos résultats (=&gt; progès collectif)</t>
  </si>
  <si>
    <t>Comment Procéder?</t>
  </si>
  <si>
    <r>
      <t xml:space="preserve">2) Visualiser la situation avec l'Onglet </t>
    </r>
    <r>
      <rPr>
        <i/>
        <sz val="8"/>
        <color theme="1"/>
        <rFont val="Arial"/>
        <family val="2"/>
      </rPr>
      <t>Cartographie</t>
    </r>
    <r>
      <rPr>
        <sz val="8"/>
        <color theme="1"/>
        <rFont val="Arial"/>
        <family val="2"/>
      </rPr>
      <t>, identifiez les améliorations et progresser dans vos pratiques</t>
    </r>
  </si>
  <si>
    <t>3) Faites signer par une personne indépendante de votre activité et communiquez vos résultats selon l'ISO 17 050</t>
  </si>
  <si>
    <t>Echelles d'évaluation utilisées</t>
  </si>
  <si>
    <t>Niveaux de Véracité</t>
  </si>
  <si>
    <t>Choix de Véracité</t>
  </si>
  <si>
    <t>Taux de Véracité</t>
  </si>
  <si>
    <t>Plutôt FAUX</t>
  </si>
  <si>
    <t>FAUX unanime</t>
  </si>
  <si>
    <t>Niveau 4: L'action est formalisée et réalisée de manière convaincante</t>
  </si>
  <si>
    <t>Plutôt VRAI</t>
  </si>
  <si>
    <t>Niveau 5: L'action formalisée est réalisée, améliorée et tracée</t>
  </si>
  <si>
    <t>Niveau 6: Il est possible de prouver à un pair externe la réalisation de l'action</t>
  </si>
  <si>
    <t>VRAI Prouvé</t>
  </si>
  <si>
    <t>Niveau 1: Tous les examinateurs n'ont pas de doutes que l'action n'est pas réalisée</t>
  </si>
  <si>
    <t>Libellés des niveaux de conformité des articles selon les taux moyens [Min;Max]</t>
  </si>
  <si>
    <t>Taux moyens</t>
  </si>
  <si>
    <t>Niveaux de Conformité</t>
  </si>
  <si>
    <t>[0% ; 9%]</t>
  </si>
  <si>
    <t>Insuffisant</t>
  </si>
  <si>
    <t>[10% ; 49%]</t>
  </si>
  <si>
    <t>Informel</t>
  </si>
  <si>
    <t>[50% ; 89%]</t>
  </si>
  <si>
    <t>Convaincant</t>
  </si>
  <si>
    <t>Niveau 3: Il est nécessaire de tracer et d'améliorer les activités</t>
  </si>
  <si>
    <t>[90% ; 100%]</t>
  </si>
  <si>
    <t>Conforme</t>
  </si>
  <si>
    <t>Niveau 4: BRAVO! Continuez de progresser et communiquez vos résultats</t>
  </si>
  <si>
    <t>Document d'appui à la déclaration première partie de conformité à la norme NF S99-170                             Enregistrement qualité: A4 100% vertical</t>
  </si>
  <si>
    <t>Document d'appui à la déclaration première partie de conformité à la norme NF S99-170                               Enregistrement qualité: A4 100% vertical</t>
  </si>
  <si>
    <t>Nom de l'Etablissement</t>
  </si>
  <si>
    <t>Nom de l'évaluateur</t>
  </si>
  <si>
    <t>Coordonnées de l'évaluateur</t>
  </si>
  <si>
    <t>Noms des membres de l'équipe si l'évaluation est collective</t>
  </si>
  <si>
    <t xml:space="preserve">Date de l'autodiagnostic </t>
  </si>
  <si>
    <t>Signature de l'évaluateur</t>
  </si>
  <si>
    <t>Niveau de Conformité Global</t>
  </si>
  <si>
    <t>Détails des Niveaux de Conformité</t>
  </si>
  <si>
    <t>Détails des niveaux de Conformité</t>
  </si>
  <si>
    <t>Article</t>
  </si>
  <si>
    <t>Evaluations</t>
  </si>
  <si>
    <t>Système de management de la qualité de la maintenance et de la gestion des risques associés</t>
  </si>
  <si>
    <t>4.1</t>
  </si>
  <si>
    <t>Informations sur le Service Biomédical</t>
  </si>
  <si>
    <t>Email:</t>
  </si>
  <si>
    <t>Date de l'autodiagnostic</t>
  </si>
  <si>
    <t>Bilan, Commentaires et Plans d'action prioritaires pour l'amélioration du niveau de Conformité</t>
  </si>
  <si>
    <t>DÉCISIONS : Plans d'action PRIORITAIRES</t>
  </si>
  <si>
    <t>Objectifs à atteindre</t>
  </si>
  <si>
    <t>Qui? (Interne ou Externe)</t>
  </si>
  <si>
    <t xml:space="preserve">Quand? </t>
  </si>
  <si>
    <t>Dates de début et de fin</t>
  </si>
  <si>
    <t>Plan n°1</t>
  </si>
  <si>
    <t>Plan n°2</t>
  </si>
  <si>
    <t>Plan n°3</t>
  </si>
  <si>
    <t>Détails sur les Niveaux de Conformité</t>
  </si>
  <si>
    <t>Taux Moyen (%)</t>
  </si>
  <si>
    <t>Détails sur les niveaux de Conformité</t>
  </si>
  <si>
    <t>Items des Articles</t>
  </si>
  <si>
    <t>Déclaration de conformité selon l'ISO 17 050 Partie 1: Exigences générales</t>
  </si>
  <si>
    <t>Evaluation de la conformité- Déclaration de conformité du fournisseur (NF EN ISO/CEI 17 050-1)</t>
  </si>
  <si>
    <t>Date de limite de validité de la déclaration:</t>
  </si>
  <si>
    <t>Référence unique de la déclaration ISO 17050</t>
  </si>
  <si>
    <t>Date de Déclaration + 1 an</t>
  </si>
  <si>
    <t>Date de Déclaration Invalide</t>
  </si>
  <si>
    <t>Indiquez le nom de l'Etablissement concerné</t>
  </si>
  <si>
    <t>Niveau</t>
  </si>
  <si>
    <t>Niveau Global de Conformité</t>
  </si>
  <si>
    <t>Niveau de Conformité</t>
  </si>
  <si>
    <t xml:space="preserve">Article 4: Système de management de la qualité </t>
  </si>
  <si>
    <t>Article 5: Responsabilité de la direction</t>
  </si>
  <si>
    <t>Article 6: Management des ressources</t>
  </si>
  <si>
    <t>Article 7: Réalisation de la maintenance</t>
  </si>
  <si>
    <t>Article 8: Mesures, analyse et amélioration</t>
  </si>
  <si>
    <t>Documents d'appui consultables associés à la déclaration ISO 17050</t>
  </si>
  <si>
    <t>Déclaration de conformité selon l'ISO 17050 Partie 2: Documentation d'appui (NF EN ISO/CEI 17050-2</t>
  </si>
  <si>
    <t>Documents Génériques</t>
  </si>
  <si>
    <t>Documents Spécifiques</t>
  </si>
  <si>
    <r>
      <rPr>
        <b/>
        <sz val="10"/>
        <color theme="1"/>
        <rFont val="Arial"/>
        <family val="2"/>
      </rPr>
      <t>Norme NF S99-170</t>
    </r>
    <r>
      <rPr>
        <sz val="10"/>
        <color theme="1"/>
        <rFont val="Arial"/>
        <family val="2"/>
      </rPr>
      <t xml:space="preserve"> "Maintenance des Dispositifs Médicaux- Système de management de la qualité et la gestion des risques associés à l'exploitation des dispositifs médicaux"</t>
    </r>
  </si>
  <si>
    <t>Indiquez les enregistrements qualité que vous possédez</t>
  </si>
  <si>
    <r>
      <rPr>
        <b/>
        <sz val="10"/>
        <color theme="1"/>
        <rFont val="Arial"/>
        <family val="2"/>
      </rPr>
      <t>Outil d'autodiagnostic</t>
    </r>
    <r>
      <rPr>
        <sz val="10"/>
        <color theme="1"/>
        <rFont val="Arial"/>
        <family val="2"/>
      </rPr>
      <t>: Fichier Excel automatisé mis au point à l'Université de Technologie Compiègne, France (www.utc.fr): Grille d'autodiagnostic</t>
    </r>
  </si>
  <si>
    <t>Autre document d'appui: Metrre ici, et en noir tout autre document d'appui éventuel pour cette déclaration</t>
  </si>
  <si>
    <t>Signataires</t>
  </si>
  <si>
    <r>
      <t xml:space="preserve">Personne </t>
    </r>
    <r>
      <rPr>
        <b/>
        <sz val="9"/>
        <color theme="1"/>
        <rFont val="Arial"/>
        <family val="2"/>
      </rPr>
      <t>indépendante</t>
    </r>
    <r>
      <rPr>
        <sz val="9"/>
        <color theme="1"/>
        <rFont val="Arial"/>
        <family val="2"/>
      </rPr>
      <t xml:space="preserve"> à l'organisme</t>
    </r>
  </si>
  <si>
    <t>Coordonnées Professionnelles</t>
  </si>
  <si>
    <t>Adresse de l'organisme</t>
  </si>
  <si>
    <t>Code postal/Ville/Pays</t>
  </si>
  <si>
    <t>Tél/Email</t>
  </si>
  <si>
    <t>Coordonnées professionnelles</t>
  </si>
  <si>
    <t>Tel/Email</t>
  </si>
  <si>
    <t>Signature</t>
  </si>
  <si>
    <t>Informations gardées CONFIDENTIELLES                                                             Impressions sur feuille A4 100% en recto-verso format vertical</t>
  </si>
  <si>
    <t>Benchmark  et Retour d'Expérience (REX): pour contribuer à la dynamique collective</t>
  </si>
  <si>
    <t>Anonymat garanti sur les retours reçus</t>
  </si>
  <si>
    <t>Etablissement</t>
  </si>
  <si>
    <t>Date de l'évaluation</t>
  </si>
  <si>
    <t>Reconnaissances antérieures</t>
  </si>
  <si>
    <t>Niveau Déclarable</t>
  </si>
  <si>
    <t>Signataire indépendant</t>
  </si>
  <si>
    <t>Date de déclaration</t>
  </si>
  <si>
    <t>jj/mois/aaaa</t>
  </si>
  <si>
    <t>Nom Prénom</t>
  </si>
  <si>
    <t>Enregistrez l'onglet (format excel) et l'adresser à gilbert.farges@utc.fr</t>
  </si>
  <si>
    <t>Benchmark</t>
  </si>
  <si>
    <t>Pour établir des moyennes nationales</t>
  </si>
  <si>
    <t>REX= Retour d'expérience</t>
  </si>
  <si>
    <t>Pour connaître vos problèmes ou suggestions d'usage de l'outill et pouvoir l'améliorer</t>
  </si>
  <si>
    <t>Items</t>
  </si>
  <si>
    <t>Article 4</t>
  </si>
  <si>
    <t>Article 4.1</t>
  </si>
  <si>
    <t>Article 4.2</t>
  </si>
  <si>
    <t>Efficacité</t>
  </si>
  <si>
    <t xml:space="preserve">1. L'outil d'autodiagnostic est exploitable (oui  / non / partiellement / autre commentaire...) </t>
  </si>
  <si>
    <t>Votre réponse</t>
  </si>
  <si>
    <t>2. Le temps consacré à la saisie de l’autodiagnostic est de (mn ou heures) :</t>
  </si>
  <si>
    <t>3. L'emploi de la grille d'autodiagnostic est compréhensible (oui / non / suggestions...)</t>
  </si>
  <si>
    <t>Efficience</t>
  </si>
  <si>
    <t>4. Les priorités d’action sont identifiables  (oui  / non / partiellement / autre commentaire...)</t>
  </si>
  <si>
    <t>5. L’autodiagnostic réalisé permet de progresser  (oui  / non / partiellement / autre commentaire...)</t>
  </si>
  <si>
    <t>6. La communication est améliorée  (oui  / non / partiellement / autre commentaire...)</t>
  </si>
  <si>
    <t>Qualité perçue</t>
  </si>
  <si>
    <t>7. L'outil est bien perçu par l'équipe  (oui  / non / partiellement / autre commentaire...)</t>
  </si>
  <si>
    <t>8. Nous souhaitons nous situer par rapport à une moyenne nationale (benchmarking)  (oui / non)</t>
  </si>
  <si>
    <t>9. L'image de notre service est améliorée  (oui  / non  / partiellement / autre commentaire...)</t>
  </si>
  <si>
    <t>Exigences générales</t>
  </si>
  <si>
    <t>Le système de management de la qualité de la maintenance des DM comprend un plan de gestion des DM avec l'identification du professionnel qui le met en œuvre</t>
  </si>
  <si>
    <t>Le système de management de la qualité de la maintenance des DM comprend un plan de gestion des risques (conçu sur la base de celui défini dans la NF EN ISO 14971) permettant d'établir l'acceptabilité des risques et d'estimer un taux de criticité normé des DM</t>
  </si>
  <si>
    <t>L'exploitant identifie les processus nécessaires au système de management de la maintenace des DM et leur application</t>
  </si>
  <si>
    <t>FAUX Unanime</t>
  </si>
  <si>
    <t>4.2.1</t>
  </si>
  <si>
    <t>La documentation du système de management de la qualité comprend l'expression documenté de la politique qualité et des objectifs de maintenance, les procédures documentés ainsi que les documents nécessaires pour assurer  la planification, le fonctionnement et la maîtrise des processus</t>
  </si>
  <si>
    <t>L'exploitant  garde pour chaque DM les documents nécessaires à leur exploitation et enregistre les opérations de maintenance effectuées</t>
  </si>
  <si>
    <t>L'exploitant met en œuvre et tient à jour l'ensemble de ces documents</t>
  </si>
  <si>
    <t>4.2.2</t>
  </si>
  <si>
    <t>L'organisme établit et met à jour un manuel de management de la qualité de la maintenance</t>
  </si>
  <si>
    <t>Exigences relatives à la documentation</t>
  </si>
  <si>
    <t xml:space="preserve"> Tous les examinateurs n'ont pas de doutes que l'action n'est pas réalisée</t>
  </si>
  <si>
    <t>L'action n'est pas réalisée ou de manière aléatoire</t>
  </si>
  <si>
    <t>L'action est parfois réalisée de manière informelle</t>
  </si>
  <si>
    <t>L'action est formalisée et réalisée de manière convaincante</t>
  </si>
  <si>
    <t>L'action formalisée est réalisée, améliorée et tracée</t>
  </si>
  <si>
    <t>Il est possible de prouver à un pair externe la réalisation de l'action</t>
  </si>
  <si>
    <t>Niveau 2: L'action n'est pas réalisée ou de manière aléatoire</t>
  </si>
  <si>
    <t>Niveau 3: L'action est parfois réalisée de manière informelle</t>
  </si>
  <si>
    <t>Conformité</t>
  </si>
  <si>
    <t>Il est nécessaire de formaliser les activités</t>
  </si>
  <si>
    <t>Il est nécessaire de pérenniser la bonne exécution des activités</t>
  </si>
  <si>
    <t>Il est nécessaire de tracer et d'améliorer les activités</t>
  </si>
  <si>
    <t>BRAVO! Continuez de progresser et communiquez vos résultats</t>
  </si>
  <si>
    <t>Niveau 2: Il est nécessaire de pérenniser la bonne exécution des activités</t>
  </si>
  <si>
    <t>Niveau 1: Il est nécessaire de formaliser les activités</t>
  </si>
  <si>
    <t>L'exploitant communique les informations liées au développement, à la mise en œuvre, à la mise à jour  du système de management de la maintenance des DM jusqu'à un niveau permettant de garantir la bonne exécution des exigences de la présente norme.</t>
  </si>
  <si>
    <t>L'exploitant communique les informations appropriées relatives aux questions de sécurité liées à la maintenance des DM jusqu'à un niveau perttant de garantir la sécurité des clients (ex : patients, professionnels de santé).</t>
  </si>
  <si>
    <t>L'exploitant évalue régulièrement et met à jour le système de management de la maintenance des DM lorque nécessaire afin d'assurer l'efficacité et la conformité aux exigences de la présente norme.</t>
  </si>
  <si>
    <t>Les politiques, les processus, les programmes, les procédures et les instructions sont communiqués et explicités à tout le personnel concerné.</t>
  </si>
  <si>
    <t>La direction s'assure que les processus, programmes, politiques, procédures, instructions sont compris et mis en œuvre.</t>
  </si>
  <si>
    <t>Le manuel de management de la qualité de la maintenance comprend  les procédures documentées établies pour le système de management de la maintenance, ou la référence à celles-ci.</t>
  </si>
  <si>
    <t>Le manuel de management de la qualité de la maintenance comprend une description des interactions entre les processus du système de management de la maintenance.</t>
  </si>
  <si>
    <t>Le manuel de management de la qualité de la maintenance donne un aperçu de la structure de la documentation employée dans le système de management de la maintenance.</t>
  </si>
  <si>
    <t>4.2.3</t>
  </si>
  <si>
    <t>Les documents requis pour le système de management de la maintenance des DM sont maitrisés.</t>
  </si>
  <si>
    <t>Les modifications ou révisions documentaires proposées suivent avant leur mise en place le cycle de validation des documents.</t>
  </si>
  <si>
    <t>Cette procédure, explicite une méthodologie rendant les versions pertinentes de vos documents disponibles, lisibles et facilement identifiables sur les lieux d'utilisation.</t>
  </si>
  <si>
    <t>Cette procédure assure que les documents d'origine extérieure sont identifiés et que leur diffusion est maîtrisée.</t>
  </si>
  <si>
    <t>L'exploitant identifie les documents périmés afin d'empêcher toute utilisation non intentionnelle.</t>
  </si>
  <si>
    <t>L'exploitant estime l'aptitude des documents à rendre le service attendu ou les résultats souhaités.</t>
  </si>
  <si>
    <t>4.2.4</t>
  </si>
  <si>
    <t>Responsabilité de la direction</t>
  </si>
  <si>
    <t>Article 5.1</t>
  </si>
  <si>
    <t>Engagement de la direction</t>
  </si>
  <si>
    <t>5.1</t>
  </si>
  <si>
    <t>La direction s'engage dans le développment, la mise en œuvre et l'amélioration continue du système de management de la maintenance des DM.</t>
  </si>
  <si>
    <t>La direction communique en interne sur l'importance de satisfaire les exigences des clients ainsi que les exigences légales et réglementaires.</t>
  </si>
  <si>
    <t>La direction définit la politique qualité de la maintenance et s'assure que des objectifs mesurables sont établis.</t>
  </si>
  <si>
    <t>La direction mène des revues de direction.</t>
  </si>
  <si>
    <t>La direction assure la disponibilité des ressources.</t>
  </si>
  <si>
    <t>Article 5.2</t>
  </si>
  <si>
    <t>Ecoute client</t>
  </si>
  <si>
    <t>5.2</t>
  </si>
  <si>
    <t>La direction garantit que les exigences des clients sont déterminées.</t>
  </si>
  <si>
    <t>La direction garantit que les exigences des clients sont satisfaites.</t>
  </si>
  <si>
    <t>Article 5.3</t>
  </si>
  <si>
    <t>Politique de maintenance de DM et de la maîtrise des risques associés</t>
  </si>
  <si>
    <t>5.3</t>
  </si>
  <si>
    <t>La direction définit une politique en matière de maintenance des DM (classe I, IIa, IIb, III) quel que soit leur classification (et DMDIV).</t>
  </si>
  <si>
    <t>La direction documente une politique en matière de maintenance des DM (classe I, IIa, IIb, III) quel que soit leur classification (et DMDIV).</t>
  </si>
  <si>
    <t>La direction communique une politique en matière de maintenance des DM (classe I, IIa, IIb, III) quel que soit leur classification (et DMDIV).</t>
  </si>
  <si>
    <t>Article 5.4</t>
  </si>
  <si>
    <t>Planification</t>
  </si>
  <si>
    <t>5.4.1</t>
  </si>
  <si>
    <t>La direction assure que les objectifs de maintenance sont établis aux fonctions et aux niveaux appropriés.</t>
  </si>
  <si>
    <t>5.4.2</t>
  </si>
  <si>
    <t>Les objectifs de maintenance sont mesurables.</t>
  </si>
  <si>
    <t>Les objectifs de maintenance sont en cohérence avec la politique de maitenance.</t>
  </si>
  <si>
    <t>La direction s'assure que la planification du système de management de la maintenance permet de satisfaire aux exigences générales (cf 4.1) ainsi qu'aux objectifs de maintenance.</t>
  </si>
  <si>
    <t>La direction s'assure que la cohérence du système de management de la maintenance n'est pas affectée lorsque des modifications de ce système sont planifiées et mises en œuvre.</t>
  </si>
  <si>
    <t>Article 5.5</t>
  </si>
  <si>
    <t>Responsabilité, autorité et communication</t>
  </si>
  <si>
    <t>5.5.1</t>
  </si>
  <si>
    <t>La direction s'assure que les responsabilités et autorités sont définies, documentées et communiquées au sein de l'organisme.</t>
  </si>
  <si>
    <t>La direction définit les liens qui existent entre toutes les personnes chargées de gérer, réaliser et d'évaluer les actions ayant une incidence sur la qualité de la maintenance des DM.</t>
  </si>
  <si>
    <t>5.5.2</t>
  </si>
  <si>
    <t>La direction assure l'autonomie et l'autorité nécessaire pour la réalisation de tâches ayant une incidence sur la qualité de la maintenance des DM.</t>
  </si>
  <si>
    <t>La direction nomme un membre de l'encadrement qui a autorité et responsabilité pour assurer la mise en œuvre, rendre compte à la direction et améliorer le système de management de la maitenance des DM et pour assurer que la sensibilitation aux exigences légales, réglementaires et des clients est encouragée par l'exploitant.</t>
  </si>
  <si>
    <t>5.5.3</t>
  </si>
  <si>
    <t>La direction s'assure que les processus de communication appropriés sont mis en place.</t>
  </si>
  <si>
    <t>La direction s'assure que la communication concernant la performance du système de management de la maintenance a bien lieu.</t>
  </si>
  <si>
    <t>Article 5.6</t>
  </si>
  <si>
    <t>Revue de direction</t>
  </si>
  <si>
    <t>5.6</t>
  </si>
  <si>
    <t>La direction réalise une revue du système de management de la maintenance des DM à intervalles planifiés.</t>
  </si>
  <si>
    <t>La revue de direction comprend l'évaluation du besoin de modifier le système de management de la maintenance des DM y compris la politique et les objectifs de maintenance des DM.</t>
  </si>
  <si>
    <t>5.6.1</t>
  </si>
  <si>
    <t>La revue de direction comprend comme élément d'entrée des informations sur les retours d'information des clients.</t>
  </si>
  <si>
    <t>5.6.2</t>
  </si>
  <si>
    <t>La revue de direction comprend comme élément d'entrée des informations sur les résultats d'audits.</t>
  </si>
  <si>
    <t>La revue de direction comprend comme élément d'entrée des informations sur le bilan du plan de gestion des équipements biomédicaux.</t>
  </si>
  <si>
    <t>La revue de direction comprend comme élément d'entrée des informations sur l'état des actions préventives et correctives.</t>
  </si>
  <si>
    <t>La revue de direction comprend comme élément d'entrée des informations sur les actions issues des revues de direction précédentes.</t>
  </si>
  <si>
    <t>La revue de direction comprend comme élément d'entrée des informations sur les changements pouvant affecter le système de management de la maintenance des DM.</t>
  </si>
  <si>
    <t>La revue de direction comprend comme élément d'entrée des informations sur les recommandations d'amélioration.</t>
  </si>
  <si>
    <t>La revue de direction comprend comme élément d'entrée des informations sur les modifications du fabricant relative à la maintenance.</t>
  </si>
  <si>
    <t>La revue de direction comprend comme élément d'entrée des informations sur les exigences réglementaires.</t>
  </si>
  <si>
    <t>La revue de direction comprend en sortie les décisions et actions relatives aux améliorations nécessaires au maintien de la performance du système de management de la maintenance des DM et de ses processus.</t>
  </si>
  <si>
    <t>La revue de direction comprend en sortie les décisions et actions relatives à l'amélioration de la maintenance en rapport avec les exigences du client.</t>
  </si>
  <si>
    <t>La revue de direction comprend en sortie les décisions et actions relatives aux besoins en ressources.</t>
  </si>
  <si>
    <t>La revue de direction comprend en sortie les décisions et actions relatives à la révision des éléments de la stratégie en fonction des résultats des éléments d'entrée.</t>
  </si>
  <si>
    <t>La revue de direction comprend en sortie les décisions et actions relatives à la modification de la documentation mise à disposition du personnel de maintenance pour effectuer à bien sa mission.</t>
  </si>
  <si>
    <t>Article 6</t>
  </si>
  <si>
    <t>Management des ressources</t>
  </si>
  <si>
    <t>Article 6.1</t>
  </si>
  <si>
    <t>Mise à disposition des ressources</t>
  </si>
  <si>
    <t>6.1</t>
  </si>
  <si>
    <t>L'exploitant détermine et fournit les ressources nécessaires pour mettre en œuvre et  maintenir la performance du système de management de la maintenance des DM.</t>
  </si>
  <si>
    <t>L'exploitant détermine et fournit les ressources nécessaires pour satisfaire aux exigences légales et réglementaires ainsi que celles des clients.</t>
  </si>
  <si>
    <t>L'exploitant détermine et fournit les ressources nécessaires pour veiller et suivre les évolutions de l'état de l'art (sociétés savantes et conférences de consensus, etc…).</t>
  </si>
  <si>
    <t>Article 6.2</t>
  </si>
  <si>
    <t>Ressources humaines</t>
  </si>
  <si>
    <t>6.2.1</t>
  </si>
  <si>
    <t>Le personnel effectuant un travail ayant une incidence sur la maintenance des DM est compétent sur la base de la formation initiale et professionnelle, du savoir-faire et de l'expérience.</t>
  </si>
  <si>
    <t>6.2.2</t>
  </si>
  <si>
    <t>Dans le cas d'une prestation externe, l'exploitant s'assure de la compétence des personnels chargés de la maintenance des DM.</t>
  </si>
  <si>
    <t>Dans le cas d'une prestation interne l'exploitant determine les compétences nécessaires du personnel effectuant un travail ayant une incidence sur la qualité de la maintenance des DM.</t>
  </si>
  <si>
    <t>Dans le cas d'une prestation interne, l'exploitant pourvoit à la formation ou entreprend d'autres actions pour satisfaires ces besoins dès la mise en place des DM.</t>
  </si>
  <si>
    <t>Dans le cas d'une prestation interne l'exploitant veille au maintien et à l'actualisation des compétences si possible garanties par un plan de formation dans le temps.</t>
  </si>
  <si>
    <t>Dans le cas d'une prestation interne l'exploitant évalue l'efficacité des actions de formation, de qualification, d'habilitation et autres actions entreprises.</t>
  </si>
  <si>
    <t>Dans le cas d'une prestation interne l'exploitant s'assure que les membres de son personnel ont conscience de la pertinence et de l'importance de leurs activités et de la manière dont ils contribuent à la réalisation des objectifs de maintenance.</t>
  </si>
  <si>
    <t>Article 6.3</t>
  </si>
  <si>
    <t>Infrastructures</t>
  </si>
  <si>
    <t>6.3</t>
  </si>
  <si>
    <t>La direction détermine, fournit, entretien les infrastructures (bâtiments, espaces de travail, équipements logiciels et matériels, services support) nécessaires pour assurer la conformité de la maintenance.</t>
  </si>
  <si>
    <t>Article 6.4</t>
  </si>
  <si>
    <t>Environnement de travail</t>
  </si>
  <si>
    <t>6.4</t>
  </si>
  <si>
    <t>L'exploitant détermine et gère l'environnement de travail nécessaire pour obtenir la conformité de la maintenance (cf 7.1.1).</t>
  </si>
  <si>
    <t>L'exploitant assure la conformité aux exigences légales et réglementaires en termes de santé et d'environnement.</t>
  </si>
  <si>
    <t>L'exploitant veille à la propreté et à la conformité de l'habillage du personnel intervenant en environnement de travail contraint ou sur un DM potentiellement contaminant.</t>
  </si>
  <si>
    <t>L'exploitant s'assure que les personnes travaillant dans des conditions d'environnement particulières ont reçu une formation appropriée ou sont surveillées par une personne ayant reçu cette formation (cf.6.2.2.a).</t>
  </si>
  <si>
    <t>Il existe un document établissant les dispositions à prendre en cas de DM contaminé ou potentiellement contaminé.</t>
  </si>
  <si>
    <t>Réalisation de la maintenance</t>
  </si>
  <si>
    <t>Article 7.1</t>
  </si>
  <si>
    <t>Processsus relatifs aux clients</t>
  </si>
  <si>
    <t>7.1.1</t>
  </si>
  <si>
    <t>L'exploitant détermine les exigences spécifiées par le client.</t>
  </si>
  <si>
    <t>L'exploitant détermine toutes les exigences complémentaires déterminées par l'exploitant.</t>
  </si>
  <si>
    <t>7.1.2</t>
  </si>
  <si>
    <t>L'exploitant revoit les exigences relatives à la maintenance lors d'une revue des exigences relatives à la maintenance.</t>
  </si>
  <si>
    <t>La revue des exigences relatives à la maintenance est menée avant que l'exploitant s'engage à livrer un DM au client.</t>
  </si>
  <si>
    <t>L'exploitant s'assure que les exigences relatives à la maintenance du DM sont définies et documentées dans cette revue.</t>
  </si>
  <si>
    <t>L'exploitant s'assure qu'il n'y a aucun écart entre les exigences d'un contrat ou d'une commande (fournisseur externe) et celles précédemment exprimées ont été résolues.</t>
  </si>
  <si>
    <t>L'exploitant s'assure qu'il est apte à satisfaire aux exigences définies par la revue.</t>
  </si>
  <si>
    <t>Lorsque les exigences du client ne sont pas fournies sous une forme documentée, elles sont confirmées par l'exploitant avant d'être acceptées.</t>
  </si>
  <si>
    <t>Lorsque les exigences relatives à la maintenance sont modifiées, l'exploitant s'assure que les documents correspondants sont amendés et que le personnel concerné est informé des exigences modifiées.</t>
  </si>
  <si>
    <t>Dans le cas d'une prestation externe (fabricant, distributeur, prestataire de service, etc ...) l'exploitant contractualise cette sous-traitance en spécifiant les missions confiées, le cadre de l'intervention, le pilotage et le contrôle de la réalisation des prestations par l'exploitant.</t>
  </si>
  <si>
    <t xml:space="preserve">Dans le cas d'une prestation externe l'exploitant s'assure également que le système de management mis en oeuvre par le prestataire garantit une gestion des qualifications et des compétences requises pour assurer les prestations demandées. </t>
  </si>
  <si>
    <t>Dans le cas d'une prestation externe, à défaut d'un système d'un système de management de la qualité du prestataire, l'exploitant exige dans le document contractuel de maintenance que les intervenant possèdent les qualifications, compétences et habilitations requises pour assurer la maintenance des dispositifs concernés.</t>
  </si>
  <si>
    <t>7.1.3</t>
  </si>
  <si>
    <t>L'exploitant détermine et met en œuvre des dispositifs efficaces pour communiquer avec les clients (informations relatives à la maintenance, traitement des consultations, contrats, commandes et de leurs avenants, retours d'information client, fiches d'avertissement).</t>
  </si>
  <si>
    <t>Article 7.2</t>
  </si>
  <si>
    <t>Mise en œuvre de la politique de maintenance</t>
  </si>
  <si>
    <t>7.2</t>
  </si>
  <si>
    <t>L'exploitant planifie et développe les processus nécessaires à la réalisation de la maintenance en cohérence avec les exigences relatives aux autres processus du système de management de la maintenance des DM.</t>
  </si>
  <si>
    <t>L'exploitant détermine un politique de maintenance à partir des objectifs qualité, des exigences relatives à la maintenance et des exigences légales, réglementaires et juridiques relatives à la maintenance.</t>
  </si>
  <si>
    <t>L'exploitant met en place des processus de maintenance avec la documentation nécessaire et caractérise l'état du parc des DM.</t>
  </si>
  <si>
    <t>L'exploitant détermine les activités  requises d'évaluation de la criticité, de vérification, validation, surveillance, contrôle et essai spécifiques à la maintenance et à ses critères d'acceptation.</t>
  </si>
  <si>
    <t>L'exploitant présente sous forme adaptée à son mode de fonctionnement, les éléments de sortie de la politique de maintenance.</t>
  </si>
  <si>
    <t>L'exploitant prend en compte l'ensemble des exigences établies par le fabricant du DM et s'assure qu'il dispose de la documentation technique nécessaire.</t>
  </si>
  <si>
    <t>Article 7.3</t>
  </si>
  <si>
    <t>Stratégie de maintenance</t>
  </si>
  <si>
    <t>7.3.1</t>
  </si>
  <si>
    <t>Pour élaborer la stratégie de maintenance, l'exploitant détermine les activités de revue, de vérification, de validations appropriées à chaque étape de la réalisation de la maintenance.</t>
  </si>
  <si>
    <t>Pour élaborer la stratégie de maintenance, l'exploitant détermine les responsabilités et autorités pour l'élaboration de la stratégie de maintenance.</t>
  </si>
  <si>
    <t>L'exploitant gère les interfaces entre les différents intervenants impliqués dans l'élaboration de la stratégie de maintenance.</t>
  </si>
  <si>
    <t>7.3.2</t>
  </si>
  <si>
    <t>L'exploitant détermine et conserve les éléments d'entrée concernant les exigences relatives à la stratégie de maintenance. Les exigences sont complètes, non-ambigüe et non-contradictoire.</t>
  </si>
  <si>
    <t>Les éléments d'entrée de la stratégie de maitenance prennent en compte les exigences fonctionnelles, de performance, de sécurité, selon l'usage prévu et raisonnablement prévisible.</t>
  </si>
  <si>
    <t>Les éléments d'entrée de la stratégie de maitenance prennent en compte les exigences légales, réglementaires et juridiques applicables à la maintenance.</t>
  </si>
  <si>
    <t>Les éléments d'entrée de la stratégie de maitenance prennent en compte le ou les éléments de sortie de la politique de maintenance et de la gestion des risques (cf 7.2).</t>
  </si>
  <si>
    <t>Les éléments d'entrée de la stratégie de maitenance prennent en compte le cas échéant les informations issues des maintenances similaires précédentes ou des bonnes pratiques.</t>
  </si>
  <si>
    <t>Les éléments d'entrée de la stratégie de maitenance sont revus et apporuvés périodiquement quant à leur adéquation.</t>
  </si>
  <si>
    <t>Les exigences relatives à la stratégie de maitenance sont complètes, non-ambiguë et non-contradictoires.</t>
  </si>
  <si>
    <t>7.3.3</t>
  </si>
  <si>
    <t>Les éléments de sortie de la stratégie de la maintenance sont fournis sous une forme permettant leur vérification par rapport aux éléments d'entrée.</t>
  </si>
  <si>
    <t>Les éléments de sortie sont approuvés avant leur mise à disposition.</t>
  </si>
  <si>
    <t>Les éléments de sortie de la stratégie de maintenance satisfont aux exigences d'entrée de la stratégie de la maintenance.</t>
  </si>
  <si>
    <t>Les éléments de sortie de la stratégie de maintenance fournissent les informations  appropriées pour le management des ressources (cf Article 6).</t>
  </si>
  <si>
    <t>Les éléments de sortie de la stratégie de maintenance contiennent les critères d'acceptation de la prestation de maintenance ou y font référence.</t>
  </si>
  <si>
    <t>7.3.4</t>
  </si>
  <si>
    <t>Des revues méthodiques de la stratégie de maintenance sont menées.</t>
  </si>
  <si>
    <t>Les revues permettent d’évaluer l’aptitude des résultats de la stratégie de la maintenance à satisfaire les exigences.</t>
  </si>
  <si>
    <t>Les revues permettent d’identifier tous les problèmes et de proposer les actions nécessaires.</t>
  </si>
  <si>
    <t>Les participant aux revues de la stratégie de maintenance comprennent des représentants concernés par la stratégie de maintenance.</t>
  </si>
  <si>
    <t>Article 7.4</t>
  </si>
  <si>
    <t>Achats</t>
  </si>
  <si>
    <t>7.4.1</t>
  </si>
  <si>
    <t>Le niveau de maîtrise appliqué aux fournisseurs et à la prestation achetée dépend de l'incidence des achats sur la réalisation ultérieure de la maintenance des DM.</t>
  </si>
  <si>
    <t>L'exploitant évalue et sélectionne les fournisseurs en fonction de leur aptitude à fournir des produits conformes aux exigences de l'exploitant.</t>
  </si>
  <si>
    <t xml:space="preserve">L'exploitant établit les critères de sélection, d'évaluation et de réévaluation du fournisseur. </t>
  </si>
  <si>
    <t>7.4.2.1</t>
  </si>
  <si>
    <t>Les informations relatives aux achats de prestation de maintenance décrivent les produits à acheter y compris les exigences pour l'approbation des produits, procédures, processus et des équipements, les exigences pour la qualification du personnel, les exigences relatives au système de management de la qualité pour les DM.</t>
  </si>
  <si>
    <t>7.4.2.2</t>
  </si>
  <si>
    <t>L'exploitant s'assure de l'adéquation des exigences d'achat spécifiées avant de les communiquer au fournisseur.</t>
  </si>
  <si>
    <t>7.4.3</t>
  </si>
  <si>
    <t>L'exploitant établit, met en oeuvre le contrôle ou autres activités nécessaires pour assurer que les produits achetés satisfont aux exigences spécifiées.</t>
  </si>
  <si>
    <t>Article 7.5</t>
  </si>
  <si>
    <t>7.5.1.1</t>
  </si>
  <si>
    <t>L'exploitant planifie et réalise les activités de maintenance dans des conditions définies et maîtrisées.</t>
  </si>
  <si>
    <t>Ces conditions comprennent selon le cas la disponibilité des informations décrivant les performances attendues de la maintenance, la disponibilité des procédures documentées des instructions de travail ainsi que les produits de mesurage, l'utilisation et la disponibilité des équipements et des ECME, la mise en oeuvre des activités de surveillance et de mesure, de mise à disposition, de livraison du DM maintenu, mise en oeuvre d'opération d'identification et de conditionnement définies.</t>
  </si>
  <si>
    <t>7.5.1.2.2</t>
  </si>
  <si>
    <t xml:space="preserve"> L'exploitant établit et fournit, dans le respect des exigences légales et réglementaires, des exigences documentées relatives à la décontamination, à la désinfection voire à la stérilisation du DM, afin de garantir la sécurité de la maitenance.</t>
  </si>
  <si>
    <t>L'exploitant établit après toute action de maintenance, s'il y a lieu, des exigences documentées concernant les critères d'acceptation préalable à la remise en service du DM.</t>
  </si>
  <si>
    <t>Si les exigences du client permettent une remise en service par une autre personne que l'exploitant ou son représentant autorisé, l'exploitant fournit des exigences documentées pour la remise en service.</t>
  </si>
  <si>
    <t>7.5.2.1</t>
  </si>
  <si>
    <t>L'exploitant identifie les activités et phases de maintenance à l'aide de moyens adaptés tout au long de sa réalisation.</t>
  </si>
  <si>
    <t>L'exploitant établit une organisation pour s'assurer que les DM adressés pour maintenance sont identifés et distingués des DM conformes.</t>
  </si>
  <si>
    <t>7.5.2.2</t>
  </si>
  <si>
    <t>7.5.2.3</t>
  </si>
  <si>
    <t>L'exploitant identifie l'état d'avancement de la maintenance.</t>
  </si>
  <si>
    <t>L'identification de l'état d'avancement de la maintenance est maintenue à chaque étape afin de s'assurer que seul un DM ayant passé avec succès les contrôles et essais requis est restitué ou remis en service.</t>
  </si>
  <si>
    <t>7.5.3</t>
  </si>
  <si>
    <t>L'exploitant indentifie, vérifie, protège et sauvegarde les DM que le client a confiés pour être maintenus.</t>
  </si>
  <si>
    <t xml:space="preserve">L'exploitant prend toutes les précautions pour s'assurer que l'intégralité des informations confidentielles du client est maitrisée, sauvegardée et pourra être restituée avant ou lors de la remise en service du DM. </t>
  </si>
  <si>
    <t>L'exploitant s'assure que les exigences relatives à la configuration du DM propriété du client, sont relayées à tous les intervenants et aux prestataires de maintenance.</t>
  </si>
  <si>
    <t>Article 7.6</t>
  </si>
  <si>
    <t>Maîtrise des équipements de surveillance et de mesure (ESM)</t>
  </si>
  <si>
    <t>7.6</t>
  </si>
  <si>
    <t>L'exploitant détermine les activités de surveillance et de mesure à entreprendre pour apporter la preuve de la conformité aux exigences de maintenance des DM.</t>
  </si>
  <si>
    <t>L'exploitant s'assure que les ECME sont étalonnés ou vérifiés à intervalles spécifiés ou avant leur utilisation par rapport à des étalons de mesures raccordés à des étalons de mesure internationaux.</t>
  </si>
  <si>
    <t>L'exploitant s'assure que les ECME sont réglés autant que nécessaire.</t>
  </si>
  <si>
    <t>L'exploitant s'assure que les ECME sont identifiés afin de pouvoir déterminer la validité de l'étalonnage et associer un DM à l'ECME avec lequel les actions auront été réalisées.</t>
  </si>
  <si>
    <t>L'exploitant s'assure que les ECME sont protégés contre les réglages succeptibles d'invalider le résultat de la mesure.</t>
  </si>
  <si>
    <t>L'exploitant s'assure que les ECME sont protégés contre tous dommages et détériorations au cours de leur manutention, maintenance et stockage.</t>
  </si>
  <si>
    <t>Lorsque l'ECME se révèle non-conforme aux exigence entreprend également les actions appropriées sur l'ECME et le DM affecté.</t>
  </si>
  <si>
    <t>Mesures, analyse et amélioration</t>
  </si>
  <si>
    <t>Article 8.1</t>
  </si>
  <si>
    <t>Généralités</t>
  </si>
  <si>
    <t>8.1</t>
  </si>
  <si>
    <t>L'exploitant détermine pour cela les méthodes applicables, y compris les techniques statistiques et l'étendue de leur utilisation.</t>
  </si>
  <si>
    <t>Article 8.2</t>
  </si>
  <si>
    <t>Surveillance et mesures</t>
  </si>
  <si>
    <t>8.2.1</t>
  </si>
  <si>
    <t>Les méthodes permettant d'obtenir et d'utiliser ces informations sont déterminées, communiquées et comprises.</t>
  </si>
  <si>
    <t>L'exploitant intègre ces éléments de retour d'information des clients dans les processus d'actions correctives ou préventives (8.5.2 et 8.5.3).</t>
  </si>
  <si>
    <t>8.2.2</t>
  </si>
  <si>
    <t>Un programme d'audit est planifié en tenant compte de l'état et de l'importance des processus et des domaines à auditer et des réultats des audits précédents.</t>
  </si>
  <si>
    <t>L'exploitant définit les critères, le champ, la fréquence et les méthodes d'audit.</t>
  </si>
  <si>
    <t>Le choix des auditeurs et la réalisation des audits assurent l'objectivité et l'impartialité du processus d'audit.</t>
  </si>
  <si>
    <t>Les auditeurs n'auditent pas leur propre travail.</t>
  </si>
  <si>
    <t>Des actions sans délai indu sont ménées pour éliminer les non-conformités détectées et leur causes.</t>
  </si>
  <si>
    <t xml:space="preserve">Le plan d'action réalisé pour répondre aux non-conformités est consigné dans un rapport. </t>
  </si>
  <si>
    <t>Les activités de suivi incluent la vérification des actions entreprises et le compte rendi des résultats de cette vérification (cf. 8.5.2).</t>
  </si>
  <si>
    <t>8.2.3</t>
  </si>
  <si>
    <t>L'exploitant utilise des méthodes appropriées pour la surveillance du système de management de la maintenance des DM, si possible en utilisant des indicateurs mesurables.</t>
  </si>
  <si>
    <t>Les méthodes de surveillance du système de management de la maintenance des DM démontrent l'aptitude des processus à atteindre les résultats planifiés.</t>
  </si>
  <si>
    <t>Lorsque les résultats planifiés ne sont pas atteints,des corrections et des actions correctives sont entreprises pour assurer la conformité de la maintenance des DM.</t>
  </si>
  <si>
    <t>8.2.4</t>
  </si>
  <si>
    <t>L'exploitant surveille et mesure les caractéristiques de la maintenance des DM afin de vérifier que les exigences relatives à la maintenance des DM ont été satisfaites.</t>
  </si>
  <si>
    <t>La surveillance et la mesure des caractéristiques de la maintenance des DM est effectuée à des étapes appropriées du processus de réalisation de la maintenance des DM conformément aux dispositions planifiées (cf. 7.2) et aux procédures documentées (cf. 7.5.1.1).</t>
  </si>
  <si>
    <t>La preuve de la conformité de la maintenance du DM aux critères d'acceptation est conservée.</t>
  </si>
  <si>
    <t>La remise en service d'un DM après la réalisation de la maintenance n'est pas effectuée avant l'exécution satisfaisante des dispositons planifiées (cf. 7.2).</t>
  </si>
  <si>
    <t>Article 8.3</t>
  </si>
  <si>
    <t xml:space="preserve">Maîtrise de la non-conformité </t>
  </si>
  <si>
    <t>8.3</t>
  </si>
  <si>
    <t>L'exploitant assure l'identification et la maîtrise des cas où la maintenance des DM n'est pas conforme aux exigences spécifiées (cf.7.2) afin d'empêcher la remise en service d'un DM dont la maintenance n'a pas été réalisée de manière satisfaisante.</t>
  </si>
  <si>
    <t>Lorsqu'une maintenance de DM non conforme est corrigée, l'exploiant vérifie à nouveau sa conformité aux exigences.</t>
  </si>
  <si>
    <t>Article 8.4</t>
  </si>
  <si>
    <t>Analyse des données</t>
  </si>
  <si>
    <t>8.4</t>
  </si>
  <si>
    <t>L'analyse des données fournit des informations sur les retours d'information du client (cf. 8.2.1).</t>
  </si>
  <si>
    <t>L'analyse des données fournit des informations sur la conformité aux exigences relatives à la maintenance des DM (cf. 7.1.1).</t>
  </si>
  <si>
    <t>L'analyse des données fournit des informations sur les caractéristiques et les évolutions des processus et de la maintenance des DM y compris les opportunités d'action préventive.</t>
  </si>
  <si>
    <t>L'analyse des données fournit des informations sur les fournisseurs.</t>
  </si>
  <si>
    <t>Article 8.5</t>
  </si>
  <si>
    <t>Amélioration</t>
  </si>
  <si>
    <t>8.5.1</t>
  </si>
  <si>
    <t>L'exploitant identifie et met en œuvre les modifications nécessaires pours assurer et maintenir l'adéquation et l'efficacité permanentes du système de management de la maintenance des DM.</t>
  </si>
  <si>
    <t>Ces procédures peuvent être mises en œuvre à tout moment.</t>
  </si>
  <si>
    <t>Lorsque l'investigation détermine que les activités de fournisseurs externes ont joué un rôle dans la réclamation du client, les informations pertinentes sont échangées entre l'exploitant et les fournisseurs impliqués (cf. 4.1).</t>
  </si>
  <si>
    <t>8.5.2</t>
  </si>
  <si>
    <t>Les actions correctives sont adaptées aux effets des non-conformités rencontrées.</t>
  </si>
  <si>
    <t>8.5.3</t>
  </si>
  <si>
    <t>L'exploitant détermine les actions adaptées aux effets pour éliminer les causes des non-conformités potentielles afin d'éviter qu'elles ne surviennent (actions préventives).</t>
  </si>
  <si>
    <t>Les actions préventives sont adaptées aux effets des problèmes potentiels.</t>
  </si>
  <si>
    <r>
      <t xml:space="preserve">La documentation relative à la revue de direction est </t>
    </r>
    <r>
      <rPr>
        <b/>
        <sz val="8"/>
        <color indexed="10"/>
        <rFont val="Arial Narrow"/>
        <family val="2"/>
      </rPr>
      <t>enregistrée</t>
    </r>
    <r>
      <rPr>
        <sz val="8"/>
        <rFont val="Arial Narrow"/>
        <family val="2"/>
      </rPr>
      <t xml:space="preserve"> conformément aux exigences relatives à la maîtrise des enregistrements (cf. 4.2.4).</t>
    </r>
  </si>
  <si>
    <r>
      <t xml:space="preserve">Dans le cas d'une prestation interne l'exploitant </t>
    </r>
    <r>
      <rPr>
        <sz val="8"/>
        <color indexed="10"/>
        <rFont val="Arial Narrow"/>
        <family val="2"/>
      </rPr>
      <t>conserve</t>
    </r>
    <r>
      <rPr>
        <sz val="8"/>
        <rFont val="Arial Narrow"/>
        <family val="2"/>
      </rPr>
      <t xml:space="preserve"> les </t>
    </r>
    <r>
      <rPr>
        <b/>
        <sz val="8"/>
        <color indexed="10"/>
        <rFont val="Arial Narrow"/>
        <family val="2"/>
      </rPr>
      <t>enregistrements</t>
    </r>
    <r>
      <rPr>
        <sz val="8"/>
        <rFont val="Arial Narrow"/>
        <family val="2"/>
      </rPr>
      <t xml:space="preserve"> appropriés concernant la formation initiale et professionnelle, le savoir-faire et l'expérience.</t>
    </r>
  </si>
  <si>
    <r>
      <t xml:space="preserve">L'exploitant </t>
    </r>
    <r>
      <rPr>
        <sz val="8"/>
        <color indexed="10"/>
        <rFont val="Arial Narrow"/>
        <family val="2"/>
      </rPr>
      <t xml:space="preserve">conserve les </t>
    </r>
    <r>
      <rPr>
        <b/>
        <sz val="8"/>
        <color indexed="10"/>
        <rFont val="Arial Narrow"/>
        <family val="2"/>
      </rPr>
      <t>enregistrements</t>
    </r>
    <r>
      <rPr>
        <sz val="8"/>
        <rFont val="Arial Narrow"/>
        <family val="2"/>
      </rPr>
      <t xml:space="preserve"> relatifs à la conformité des Equipements de Contrôle de Mesure et d'Essai (ECME) nécessaires pour obtenir et/ou vérifier la conformité de la maintenance.</t>
    </r>
  </si>
  <si>
    <r>
      <t xml:space="preserve">Les </t>
    </r>
    <r>
      <rPr>
        <b/>
        <sz val="8"/>
        <color indexed="10"/>
        <rFont val="Arial Narrow"/>
        <family val="2"/>
      </rPr>
      <t>enregistrements</t>
    </r>
    <r>
      <rPr>
        <sz val="8"/>
        <rFont val="Arial Narrow"/>
        <family val="2"/>
      </rPr>
      <t xml:space="preserve"> relatifs aux ECME sont maîtrisés conformément aux exigences relatives à la maîtrise des enregistrements (cf 4.2.4).</t>
    </r>
  </si>
  <si>
    <r>
      <t xml:space="preserve">Les résultats de la revue et des actions qui en résultent sont </t>
    </r>
    <r>
      <rPr>
        <b/>
        <sz val="8"/>
        <color indexed="10"/>
        <rFont val="Arial Narrow"/>
        <family val="2"/>
      </rPr>
      <t>enregistrés</t>
    </r>
    <r>
      <rPr>
        <sz val="8"/>
        <rFont val="Arial Narrow"/>
        <family val="2"/>
      </rPr>
      <t xml:space="preserve"> et </t>
    </r>
    <r>
      <rPr>
        <sz val="8"/>
        <color indexed="10"/>
        <rFont val="Arial Narrow"/>
        <family val="2"/>
      </rPr>
      <t>conservés.</t>
    </r>
  </si>
  <si>
    <r>
      <t xml:space="preserve">L'exploitant détermine les </t>
    </r>
    <r>
      <rPr>
        <b/>
        <sz val="8"/>
        <color indexed="10"/>
        <rFont val="Arial Narrow"/>
        <family val="2"/>
      </rPr>
      <t>enregistrements</t>
    </r>
    <r>
      <rPr>
        <sz val="8"/>
        <rFont val="Arial Narrow"/>
        <family val="2"/>
      </rPr>
      <t xml:space="preserve"> nécessaires pour apporter la preuve que les processus de réalisation et la maintenance résultante satisfont aux exigences.</t>
    </r>
  </si>
  <si>
    <r>
      <t xml:space="preserve">L'exploitant établit, </t>
    </r>
    <r>
      <rPr>
        <b/>
        <sz val="8"/>
        <color indexed="10"/>
        <rFont val="Arial Narrow"/>
        <family val="2"/>
      </rPr>
      <t>enregistre</t>
    </r>
    <r>
      <rPr>
        <sz val="8"/>
        <rFont val="Arial Narrow"/>
        <family val="2"/>
      </rPr>
      <t xml:space="preserve"> et </t>
    </r>
    <r>
      <rPr>
        <sz val="8"/>
        <color indexed="10"/>
        <rFont val="Arial Narrow"/>
        <family val="2"/>
      </rPr>
      <t>conserve</t>
    </r>
    <r>
      <rPr>
        <sz val="8"/>
        <rFont val="Arial Narrow"/>
        <family val="2"/>
      </rPr>
      <t xml:space="preserve"> des exigences documentées relatives au management des risques tout au long du processus de réalisation de la maintenance.</t>
    </r>
  </si>
  <si>
    <r>
      <t xml:space="preserve">L'exploitant établit des </t>
    </r>
    <r>
      <rPr>
        <sz val="8"/>
        <color indexed="53"/>
        <rFont val="Arial Narrow"/>
        <family val="2"/>
      </rPr>
      <t>procédures</t>
    </r>
    <r>
      <rPr>
        <sz val="8"/>
        <rFont val="Arial Narrow"/>
        <family val="2"/>
      </rPr>
      <t xml:space="preserve"> pour élaborer et maîtriser sa stratégie de maintenance.</t>
    </r>
  </si>
  <si>
    <r>
      <t xml:space="preserve">Les éléments de sortie de la stratégie de maintenance sont </t>
    </r>
    <r>
      <rPr>
        <b/>
        <sz val="8"/>
        <color indexed="10"/>
        <rFont val="Arial Narrow"/>
        <family val="2"/>
      </rPr>
      <t>enregistrés</t>
    </r>
    <r>
      <rPr>
        <sz val="8"/>
        <rFont val="Arial Narrow"/>
        <family val="2"/>
      </rPr>
      <t xml:space="preserve"> et </t>
    </r>
    <r>
      <rPr>
        <sz val="8"/>
        <color indexed="10"/>
        <rFont val="Arial Narrow"/>
        <family val="2"/>
      </rPr>
      <t>conservés.</t>
    </r>
  </si>
  <si>
    <r>
      <t xml:space="preserve">Les </t>
    </r>
    <r>
      <rPr>
        <b/>
        <sz val="8"/>
        <color indexed="10"/>
        <rFont val="Arial Narrow"/>
        <family val="2"/>
      </rPr>
      <t>enregistrements</t>
    </r>
    <r>
      <rPr>
        <sz val="8"/>
        <rFont val="Arial Narrow"/>
        <family val="2"/>
      </rPr>
      <t xml:space="preserve"> des résultats des revues et de toutes les actions nécessaires sont </t>
    </r>
    <r>
      <rPr>
        <sz val="8"/>
        <color indexed="10"/>
        <rFont val="Arial Narrow"/>
        <family val="2"/>
      </rPr>
      <t>conservés.</t>
    </r>
  </si>
  <si>
    <r>
      <t xml:space="preserve">Les </t>
    </r>
    <r>
      <rPr>
        <b/>
        <sz val="8"/>
        <color indexed="10"/>
        <rFont val="Arial Narrow"/>
        <family val="2"/>
      </rPr>
      <t>enregistrements</t>
    </r>
    <r>
      <rPr>
        <sz val="8"/>
        <rFont val="Arial Narrow"/>
        <family val="2"/>
      </rPr>
      <t xml:space="preserve"> de la remise en service réalisés par l'exploitant ou par son représentant autorisé sont </t>
    </r>
    <r>
      <rPr>
        <sz val="8"/>
        <color indexed="10"/>
        <rFont val="Arial Narrow"/>
        <family val="2"/>
      </rPr>
      <t>conservés</t>
    </r>
    <r>
      <rPr>
        <sz val="8"/>
        <rFont val="Arial Narrow"/>
        <family val="2"/>
      </rPr>
      <t xml:space="preserve"> (cf.  4.2.4).</t>
    </r>
  </si>
  <si>
    <r>
      <t xml:space="preserve">Toute propriété client perdue, endommagée ou jugée impropre à l'utilisation fait l'objet d'un rapport au client </t>
    </r>
    <r>
      <rPr>
        <b/>
        <sz val="8"/>
        <color indexed="10"/>
        <rFont val="Arial Narrow"/>
        <family val="2"/>
      </rPr>
      <t>enregistré</t>
    </r>
    <r>
      <rPr>
        <sz val="8"/>
        <rFont val="Arial Narrow"/>
        <family val="2"/>
      </rPr>
      <t xml:space="preserve"> et </t>
    </r>
    <r>
      <rPr>
        <sz val="8"/>
        <color indexed="10"/>
        <rFont val="Arial Narrow"/>
        <family val="2"/>
      </rPr>
      <t>conservé</t>
    </r>
    <r>
      <rPr>
        <sz val="8"/>
        <rFont val="Arial Narrow"/>
        <family val="2"/>
      </rPr>
      <t xml:space="preserve"> (cf. 4.2.4).</t>
    </r>
  </si>
  <si>
    <r>
      <t xml:space="preserve">L'exploitant organise, planifie et met en œuvre les processus de surveillance, de mesure, d'analyse et d'amélioration pour </t>
    </r>
    <r>
      <rPr>
        <b/>
        <sz val="8"/>
        <rFont val="Arial Narrow"/>
        <family val="2"/>
      </rPr>
      <t>démontrer la conformité de la maintenance des DM.</t>
    </r>
  </si>
  <si>
    <r>
      <t xml:space="preserve">L'exploitant organise, planifie et met en œuvre les processus de surveillance, de mesure, d'analyse et d'amélioration pour </t>
    </r>
    <r>
      <rPr>
        <b/>
        <sz val="8"/>
        <rFont val="Arial Narrow"/>
        <family val="2"/>
      </rPr>
      <t>assurer la conformité du système de management de la maintenance des DM.</t>
    </r>
  </si>
  <si>
    <r>
      <t xml:space="preserve">L'exploitant organise, planifie et met en œuvre les processus de surveillance, de mesure, d'analyse et d'amélioration pour </t>
    </r>
    <r>
      <rPr>
        <b/>
        <sz val="8"/>
        <rFont val="Arial Narrow"/>
        <family val="2"/>
      </rPr>
      <t>maintenir l'efficacité du système de management de la maintenance des DM.</t>
    </r>
  </si>
  <si>
    <r>
      <t xml:space="preserve">L'identité de la (les) personne(s) ayant réalisé et validé la maintenance des DM est </t>
    </r>
    <r>
      <rPr>
        <b/>
        <sz val="8"/>
        <color indexed="10"/>
        <rFont val="Arial Narrow"/>
        <family val="2"/>
      </rPr>
      <t>enregistrée.</t>
    </r>
  </si>
  <si>
    <r>
      <t xml:space="preserve">Si une réclamation d'un client n'est pas suivie d'une action corective et/ou préventive, la raison est autorisée (cf. 5.5.1) et </t>
    </r>
    <r>
      <rPr>
        <b/>
        <sz val="8"/>
        <color indexed="10"/>
        <rFont val="Arial Narrow"/>
        <family val="2"/>
      </rPr>
      <t>enregistrée</t>
    </r>
    <r>
      <rPr>
        <sz val="8"/>
        <rFont val="Arial Narrow"/>
        <family val="2"/>
      </rPr>
      <t xml:space="preserve"> (cf. 4.2.4).</t>
    </r>
  </si>
  <si>
    <r>
      <t>L'exploitant mène des actions adaptées aux effets pour éliminer les causes des non-conformités afin d'éviter qu'elles ne se reproduisent (actions correctives)</t>
    </r>
    <r>
      <rPr>
        <i/>
        <sz val="8"/>
        <rFont val="Arial Narrow"/>
        <family val="2"/>
      </rPr>
      <t>.</t>
    </r>
  </si>
  <si>
    <t xml:space="preserve">8.5.3
</t>
  </si>
  <si>
    <t xml:space="preserve">8.5.2  
</t>
  </si>
  <si>
    <t>Véracité</t>
  </si>
  <si>
    <t>Taux Moyen NF</t>
  </si>
  <si>
    <t>L’organisme doit déterminer les enjeux externes et internes pertinents par rapport à sa finalité et son orientation stratégique, et qui influent sur sa capacité à obtenir le(s) résultat(s) attendu(s) de son système de management de la qualité.</t>
  </si>
  <si>
    <t>/</t>
  </si>
  <si>
    <t>l'organisme doit tenir compte des enjeux mentionnés au 4.1 et des exigences mentionnées au 4.2 et déterminer les risques et opportunités qui nécessitent d'être pris en compte pour s'assurer que le système de management de la qualité peut atteindre le ou les résultats escomptés</t>
  </si>
  <si>
    <t xml:space="preserve">6.1.1 </t>
  </si>
  <si>
    <t>l'organisme doit tenir compte des enjeux mentionnés au 4.1 et des exigences mentionnées au 4.2 et déterminer les risques et opportunités qui nécessitent d'être pris en compte pour prévenir ou réduire les effets indésirables</t>
  </si>
  <si>
    <t>l'organisme doit tenir compte des enjeux mentionnés au 4.1 et des exigences mentionnées au 4.2 et déterminer les risques et opportunités qui nécessitent d'être pris en compte pour s'inscrire dans une dynamique d'amélioration continue</t>
  </si>
  <si>
    <t>L'organisation doit planifier les actions à mettre en œuvre relatives aux risques et opportunités</t>
  </si>
  <si>
    <t>6.1.2</t>
  </si>
  <si>
    <t>L'organisation doit planifier la manière d'intégrer et mettre en œuvre ces actions au sein des processus du système de management de la qualité</t>
  </si>
  <si>
    <t>L'organisation doit planifier la manière d'évaluer l'efficacité de ces actions</t>
  </si>
  <si>
    <t xml:space="preserve">6.1.2 </t>
  </si>
  <si>
    <t>6.1.1</t>
  </si>
  <si>
    <r>
      <t>Le</t>
    </r>
    <r>
      <rPr>
        <b/>
        <sz val="8"/>
        <rFont val="Arial"/>
        <family val="2"/>
      </rPr>
      <t xml:space="preserve"> </t>
    </r>
    <r>
      <rPr>
        <sz val="8"/>
        <rFont val="Arial"/>
        <family val="2"/>
      </rPr>
      <t>manuel de management de la qualité de la maintenance comprend le domaine d'application du système de management de la maintenance des DM et de la gestion des risques associés à leur exploitation, y compris le détail et la justification des exclusions et/ou de la non-application.</t>
    </r>
  </si>
  <si>
    <r>
      <t xml:space="preserve">Une </t>
    </r>
    <r>
      <rPr>
        <b/>
        <sz val="8"/>
        <color indexed="10"/>
        <rFont val="Arial"/>
        <family val="2"/>
      </rPr>
      <t>procédure  documentée</t>
    </r>
    <r>
      <rPr>
        <sz val="8"/>
        <rFont val="Arial"/>
        <family val="2"/>
      </rPr>
      <t xml:space="preserve"> est établie pour définir les mesures de maîtrise nécessaires pour revoir, mettre à jour et approuver les documents (soit des documents d'origine externe, soit les documents avec des modifications apportées).</t>
    </r>
  </si>
  <si>
    <r>
      <t xml:space="preserve">Les </t>
    </r>
    <r>
      <rPr>
        <b/>
        <sz val="8"/>
        <color indexed="10"/>
        <rFont val="Arial"/>
        <family val="2"/>
      </rPr>
      <t>enregistrements</t>
    </r>
    <r>
      <rPr>
        <sz val="8"/>
        <rFont val="Arial"/>
        <family val="2"/>
      </rPr>
      <t xml:space="preserve"> sont établit et maintenus en vue de fournir des preuves de la conformité avec les exigences et l'efficacité du fonctionnement du système de management de la maintenance des DM.</t>
    </r>
  </si>
  <si>
    <r>
      <t xml:space="preserve">Une </t>
    </r>
    <r>
      <rPr>
        <b/>
        <sz val="8"/>
        <color indexed="10"/>
        <rFont val="Arial"/>
        <family val="2"/>
      </rPr>
      <t>procédure documentée</t>
    </r>
    <r>
      <rPr>
        <sz val="8"/>
        <rFont val="Arial"/>
        <family val="2"/>
      </rPr>
      <t xml:space="preserve"> est établie afin de définir les mesures de maîtrise nécessaires pour l'identification,le stockage, la protection,l'accessibilité, la durée de conservation et l'élimination des enregistrements.</t>
    </r>
  </si>
  <si>
    <r>
      <t xml:space="preserve">Les </t>
    </r>
    <r>
      <rPr>
        <b/>
        <sz val="8"/>
        <color indexed="10"/>
        <rFont val="Arial"/>
        <family val="2"/>
      </rPr>
      <t>enregistrements</t>
    </r>
    <r>
      <rPr>
        <sz val="8"/>
        <rFont val="Arial"/>
        <family val="2"/>
      </rPr>
      <t xml:space="preserve"> sont </t>
    </r>
    <r>
      <rPr>
        <sz val="8"/>
        <color indexed="10"/>
        <rFont val="Arial"/>
        <family val="2"/>
      </rPr>
      <t>conservés</t>
    </r>
    <r>
      <rPr>
        <sz val="8"/>
        <rFont val="Arial"/>
        <family val="2"/>
      </rPr>
      <t xml:space="preserve"> pendant une durée de cinq ans après la fin de l'exploitation du DM ou telle que spécifiée par des exigences légales ou réglementaires particulières.</t>
    </r>
  </si>
  <si>
    <t xml:space="preserve">organisme doit déterminer les parties intéressées et leurs exigences qui sont pertinentes dans le cadre du système de management de la qualité </t>
  </si>
  <si>
    <t>L'organisme doit déterminer les limites et l'applicabilité du système de  management de la qualité afin d'établir son domaine d'application en prenant compte des enjeux externes et internes auxquels il est fait référence en 4.1  ISO</t>
  </si>
  <si>
    <t>L'organisme doit établir, mettre en œuvre, tenir à jour et de manière continue améliorer un système de management de la qualité, y compris les processus nécessaires et leurs interactions</t>
  </si>
  <si>
    <t xml:space="preserve">Les processus nécessaires à ce système de management de la qualité doivent détermine les éléments d'entrée requis et les éléments de sortie escomptés pour ces processus </t>
  </si>
  <si>
    <t>Les processus nécessaires à ce système de management de la qualité doivent détermine la séquence et l'interaction de ces processus</t>
  </si>
  <si>
    <t>Les processus nécessaires à ce système de management de la qualité doivent détermine les critères, les méthodes, y compris les mesures et les indicateurs de performance associés nécessaires pour assurer le fonctionnement et la maîtrise efficaces de ces processus</t>
  </si>
  <si>
    <t>Les processus nécessaires à ce système de management de la qualité doivent détermine les ressources nécessaires et s'assurer de leur disponibilité</t>
  </si>
  <si>
    <t xml:space="preserve">Les processus nécessaires à ce système de management de la qualité doivent détermine l'attribution des responsabilités et autorités pour ces processus </t>
  </si>
  <si>
    <t>Les processus nécessaires à ce système de management de la qualité doivent détermine les risques et les opportunités conformément aux exigences de 6.1, et planifier et mettre en œuvre les actions appropriées pour les traiter</t>
  </si>
  <si>
    <t>Les processus nécessaires à ce système de management de la qualité doivent détermine  les méthodes permettant de surveiller, de mesurer, le cas échéant, et d'évaluer les processus et, si nécessaire, les modifications des processus pour s'assurer qu'ils produisent les résultats escomptés</t>
  </si>
  <si>
    <t>Les processus nécessaires à ce système de management de la qualité doivent détermine les opportunités d'amélioration des processus et du système de management de la qualité</t>
  </si>
  <si>
    <t>Lorsque l'organisme détermine la nécessité d'apporter une modification au système de management de la qualité (voir 4.4), il doit prendre en compte l'objectif de la modification et toutes ses conséquences possibles</t>
  </si>
  <si>
    <t>Lorsque l'organisme détermine la nécessité d'apporter une modification au système de management de la qualité (voir 4.4), il doit prendre en compte la disponibilité des ressources</t>
  </si>
  <si>
    <t>Lorsque l'organisme détermine la nécessité d'apporter une modification au système de management de la qualité (voir 4.4), il doit prendre en compte l'attribution ou la réattribution des responsabilités et autorités</t>
  </si>
  <si>
    <t>Lorsque l'organisme détermine la nécessité d'apporter une modification au système de management de la qualité (voir 4.4), il doit prendre en compte l'intégrité du système de management de la qualité</t>
  </si>
  <si>
    <t xml:space="preserve">4.2
</t>
  </si>
  <si>
    <t>5.1.1</t>
  </si>
  <si>
    <t>5.1.2</t>
  </si>
  <si>
    <t>La direction s'assure que la politique et les objectives qualités sont établis pour le système de management de la qualité et qu'ils sont compatibles avec l'orientation stratégique et le contexte de l'organisme</t>
  </si>
  <si>
    <t>La direction s'assure que les exigences liées au système de management de la qualité sont intégrées aux processus métiers de l'organisme</t>
  </si>
  <si>
    <t>La direction communique sur l'importance de disposer d'un système de management de la qualité efficace et de se conformer aux exigences liées à ce système</t>
  </si>
  <si>
    <t>La direction s'assure que le système de management de la qualité produit les résultats attendus</t>
  </si>
  <si>
    <t>La direction oriente et soutient le personnel pour qu'il contribue à l'efficacité du système de management de la qualité</t>
  </si>
  <si>
    <t>La direction incite à l'amélioration continue</t>
  </si>
  <si>
    <t>La direction soutient les autres fonctions managériales pertinentes afin de démontrer leur responsabilité dans leurs domaines respectifs.</t>
  </si>
  <si>
    <t>La direction s'assure que l'objectif d'amélioration de la satisfaction du client est maintenu</t>
  </si>
  <si>
    <t>l'organisme doit déterminer ce qui sera fait</t>
  </si>
  <si>
    <t>l'organisme doit déterminer les ressources qui seront nécessaires</t>
  </si>
  <si>
    <t>l'organisme doit déterminer qui sera responsable</t>
  </si>
  <si>
    <t>l'organisme doit déterminer les échéances</t>
  </si>
  <si>
    <t>l'organisme doit déterminer la façon dont les résultats seront évalués</t>
  </si>
  <si>
    <t>La direction doit attribuer la responsabilité et l'autorité pour s'assurer que le système de management de la qualité est conforme aux exigences de la présente Norme internationale</t>
  </si>
  <si>
    <t>9.3.1</t>
  </si>
  <si>
    <t>9.3.2</t>
  </si>
  <si>
    <t>ISO 7</t>
  </si>
  <si>
    <t>7.1.4</t>
  </si>
  <si>
    <t>7.1.5</t>
  </si>
  <si>
    <t>l’organisme doit déterminer les ressources nécessaires pour assurer des résultats de surveillance et de mesure valables et fiables</t>
  </si>
  <si>
    <t xml:space="preserve">L'organisme doit s'assurer que les ressources fournies sont adaptées au type spécifique d'activités de surveillance et de mesure entreprises </t>
  </si>
  <si>
    <t>L'organisme doit s'assurer que les ressources fournies sont 
maintenues pour assurer leur adéquation</t>
  </si>
  <si>
    <t>L'organisme doit conserver les informations documentées appropriées démontrant l'adéquation des ressources pour la surveillance et la mesure</t>
  </si>
  <si>
    <t>Les instruments de mesure doivent être vérifiés ou étalonnés à intervalles spécifiés, ou avant l'utilisation, par rapport à des étalons de mesure pouvant être reliés à des étalons de mesure internationaux ou nationaux. Lorsque de tels étalons n'existent pas, la référence utilisée pour l'étalonnage ou la vérification doit être conservée sous forme d'information documentée</t>
  </si>
  <si>
    <t>Les instruments de mesure doivent être identifiés afin de pouvoir déterminer la validité de leur étalonnage</t>
  </si>
  <si>
    <t>Les instruments de mesure doivent être protégés contre les réglages, les dommages ou les détériorations susceptibles d'invalider</t>
  </si>
  <si>
    <t>l'organisme doit déterminer si la validité des résultats de
mesure antérieurs a été compromise et mener l'action corrective appropriée, si nécessaire</t>
  </si>
  <si>
    <t>7.1.6</t>
  </si>
  <si>
    <t>L'organisme doit déterminer les connaissances nécessaires à la mise en œuvre de ses processus et à l'obtention de la conformité des produits et des services</t>
  </si>
  <si>
    <t>l'organisme doit prendre en compte ses connaissances actuelles et déterminer comment il peut acquérir ou accéder aux connaissances supplémentaires nécessaires</t>
  </si>
  <si>
    <t>L'organisme doit déterminer les compétences nécessaires de la ou des personnes effectuant, sous son contrôle,
un travail qui a une incidence sur les performances en matière de qualité</t>
  </si>
  <si>
    <t xml:space="preserve">L'organisme doit s'assurer que ces personnes sont compétentes sur la base d'une formation initiale ou professionnelle ou d'une expérience appropriées </t>
  </si>
  <si>
    <t>L'organisme doit mener des actions pour acquérir les compétences nécessaires et évaluer l'efficacité de ces actions
L'organisme doit conserver des informations documentées appropriées comme preuves de ces compétences.</t>
  </si>
  <si>
    <t>Le personnel effectuant un travail sous le contrôle de l'organisme doit être sensibilisé à la politique qualité, aux objectives qualités pertinentes</t>
  </si>
  <si>
    <t>Le personnel effectuant un travail sous le contrôle de l'organisme doit être sensibilisé à leur contribution à l'efficacité du système de management de la qualité, y compris aux effets positifs d'une amélioration des performances en matière de qualité</t>
  </si>
  <si>
    <t>Le personnel effectuant un travail sous le contrôle de l'organisme doit être sensibilisé aux implications de non-conformité avec les exigences du système de management de la qualité</t>
  </si>
  <si>
    <t>L'organisme doit déterminer les besoins de communication interne et externe pertinents pour le système de management de la qualité, y compris sur quels sujets communiquer, à quels moments communiquer, avec qui communiquer, comment communiquer</t>
  </si>
  <si>
    <t>7.5.1</t>
  </si>
  <si>
    <t>Le système de management de la qualité de l'organisme doit inclure les informations documentées exigées par la présente Norme internationale</t>
  </si>
  <si>
    <t>Le système de management de la qualité de l'organisme doit inclure les informations documentées que l'organisme juge nécessaires pour l'efficacité du système de
management de la qualité</t>
  </si>
  <si>
    <t>7.5.2</t>
  </si>
  <si>
    <t>Quand il crée et met à jour ses informations documentées, l'organisme doit assurer d'une façon appropriée : la revue et l'approbation de la pertinence et de l'adéquation</t>
  </si>
  <si>
    <t>Quand il crée et met à jour ses informations documentées, l'organisme doit assurer d'une façon appropriée : l'identification et la description (par exemple titre, date, auteur, numéro de référence)</t>
  </si>
  <si>
    <t>7.5.3.1</t>
  </si>
  <si>
    <t xml:space="preserve">Les informations documentées exigées par le système de management de la qualité et par la présente Norme internationale doivent être maîtrisées pour s'assurer qu'elles sont disponibles et conviennent à l'utilisation, où et quand elles sont nécessaires </t>
  </si>
  <si>
    <t>Les informations documentées exigées par le système de management de la qualité et par la présente Norme internationale doivent être maîtrisées pour s'assurer qu'elles sont convenablement protégées (par exemple, de toute perte de confidentialité ou d’intégrité, ou d’utilisation inappropriée)</t>
  </si>
  <si>
    <t>Pour maîtriser les informations documentées, l'organisme doit mettre en œuvre les activités : distribution, accès, récupération et utilisation ; stockage et protection, y compris préservation de la lisibilité ; maîtrise des modifications (ex. contrôle des versions) ; conservation et élimination</t>
  </si>
  <si>
    <t>Les informations documentées d'origine externe que l'organisme juge nécessaires à la planification et au fonctionnement du système de management de la qualité doivent être identifiées comme il convient et maîtrisées</t>
  </si>
  <si>
    <t>7.5.3.2</t>
  </si>
  <si>
    <t xml:space="preserve">7.5.2  </t>
  </si>
  <si>
    <t>ISO 4,9,10</t>
  </si>
  <si>
    <t>L’organisme doit planifier, mettre en œuvre  et maîtriser les processus (processus vus en 4.4) nécessaires à la satisfaction des exigences relatives à la fourniture des produits et des services, et à la réalisation des actions déterminées en 6.1 en déterminant les exigences relatives aux produits et services</t>
  </si>
  <si>
    <t>L’organisme doit planifier, mettre en œuvre  et maîtriser les processus (processus vus en 4.4) nécessaires à la satisfaction des exigences relatives à la fourniture des produits et des services, et à la réalisation des actions déterminées en 6.1 en établissant des critères pour les processus et pour l’acceptation des produits et services</t>
  </si>
  <si>
    <t>L’organisme doit planifier, mettre en œuvre  et maîtriser les processus (processus vus en 4.4) nécessaires à la satisfaction des exigences relatives à la fourniture des produits et des services, et à la réalisation des actions déterminées en 6.1 en déterminant les ressources nécessaires pour obtenir la conformité aux exigences relatives aux produits et services</t>
  </si>
  <si>
    <t>L’organisme doit planifier, mettre en œuvre  et maîtriser les processus (processus vus en 4.4) nécessaires à la satisfaction des exigences relatives à la fourniture des produits et des services, et à la réalisation des actions déterminées en 6.1 en  mettant en œuvre la maîtrise des processus conformément aux critères</t>
  </si>
  <si>
    <t>L’organisme doit planifier, mettre en œuvre  et maîtriser les processus (processus vus en 4.4) nécessaires à la satisfaction des exigences relatives à la fourniture des produits et des services, et à la réalisation des actions déterminées en 6.1 en conservant les informations documentées juste nécessaires pour avoir l’assurance que les processus ont été réalisés comme prévu et pour démontrer la conformité des produits et services aux exigences</t>
  </si>
  <si>
    <t>ISO 8</t>
  </si>
  <si>
    <t xml:space="preserve">Détermination des exigences relatives aux produits et services  notamment par la communication avec les clients </t>
  </si>
  <si>
    <t>8.3.2</t>
  </si>
  <si>
    <t>8.3.3</t>
  </si>
  <si>
    <t>8.3.5</t>
  </si>
  <si>
    <t>8.3.4</t>
  </si>
  <si>
    <t>Conception et développement de produits et services par la Planification de la conception et développement</t>
  </si>
  <si>
    <t>Conception et développement de produits et services par la détermination des éléments d’entrée de la conception et du développement</t>
  </si>
  <si>
    <t>Conception et développement de produits et services par la détermination des éléments de sortie de la conception et du développement</t>
  </si>
  <si>
    <t>Conception et développement de produits et services par la Planification de la conception et développement par la maîtrise de la conception et du développement</t>
  </si>
  <si>
    <t>Conception et développement de produits et services par la prise en compte des Modifications de la conception et du développement</t>
  </si>
  <si>
    <t>8.4.1</t>
  </si>
  <si>
    <t>8.4.3</t>
  </si>
  <si>
    <t>Maîtrise des produits et services fournis par des prestataires externes par la description du Type et de l’étendue de la maîtrise des prestations externes</t>
  </si>
  <si>
    <t>Maîtrise des produits et services fournis par des prestataires externes par la transmission des Informations (concernant les exigences) à l’attention des prestataires externes</t>
  </si>
  <si>
    <t xml:space="preserve">Contrôle de la Production et prestation de service par la Maîtrise de la production et de la prestation de service </t>
  </si>
  <si>
    <t>Contrôle de la Production et prestation de service par l’Identification des éléments de sortie et par la traçabilité des informations documentées</t>
  </si>
  <si>
    <t>Contrôle de la Production et prestation de service par le respect de la Propriété des clients</t>
  </si>
  <si>
    <t>Contrôle de la Production et prestation de service par la Préservation des éléments de sortie des processus pour maintenir la conformité aux exigences</t>
  </si>
  <si>
    <t>Contrôle de la Production et prestation de service par la maîtrise des Activités après livraison</t>
  </si>
  <si>
    <t xml:space="preserve">Contrôle de la Production et prestation de service par la Maîtrise et la revue des modifications </t>
  </si>
  <si>
    <t>Libération des produits et services après vérification que les exigences relatives aux produits et services ont été satisfaites</t>
  </si>
  <si>
    <t>Maîtrise des éléments de sortie de processus, des produits et services non conformes : les produits et services non conformes aux exigences doivent être identifiés et maîtrisés de manière à empêcher leur utilisation ou fourniture non intentionnelle par des actions correctives, un isolement et l’information du client</t>
  </si>
  <si>
    <t>9.1.1</t>
  </si>
  <si>
    <t>9.1.3</t>
  </si>
  <si>
    <t>L'organisme doit conserver des informations documentées pertinentes comme preuves des résultats relatifs aux activités de surveillance et de mesure</t>
  </si>
  <si>
    <t>L'organisme doit évaluer la performance en matière de qualité, ainsi que l'efficacité du système de management de la qualité.</t>
  </si>
  <si>
    <t>9.1.2</t>
  </si>
  <si>
    <t xml:space="preserve">Les résultats de l'analyse et de l'évaluation doivent également être utilisés pour fournir des éléments d'entrée pour la revue de direction.
</t>
  </si>
  <si>
    <t>9.2.3</t>
  </si>
  <si>
    <t>9.2.2</t>
  </si>
  <si>
    <t>L'organisme doit entreprendre sans délai indu la correction et les actions correctives nécessaires ;</t>
  </si>
  <si>
    <t xml:space="preserve">L'organisme doit s'assurer que les résultats des audits sont communiqués à la direction concernée </t>
  </si>
  <si>
    <t>L'organisme doit conserver des informations documentées comme preuves de la mise en oeuvre du programme d'audit et les résultats d'audit</t>
  </si>
  <si>
    <t>Les éléments de sortie de l'analyse et de l'évaluation doivent être utilisés pour démontrer la conformité des produits et services aux exigences</t>
  </si>
  <si>
    <t xml:space="preserve">Les éléments de sortie de l'analyse et de l'évaluation doivent être utilisés pour démontrer que la planification a été mise en œuvre avec succès </t>
  </si>
  <si>
    <t xml:space="preserve">Les éléments de sortie de l'analyse et de l'évaluation doivent être utilisés pour évaluer les performances des processus </t>
  </si>
  <si>
    <t xml:space="preserve">Les éléments de sortie de l'analyse et de l'évaluation doivent être utilisés pour évaluer les performances du ou des prestataires externes </t>
  </si>
  <si>
    <t>L'organisme doit analyser et évaluer les données et informations appropriées issues de la surveillance, de la mesure et d'autres sources</t>
  </si>
  <si>
    <t>10.2.1</t>
  </si>
  <si>
    <t>10.2.2</t>
  </si>
  <si>
    <t>Lorsqu'une non-conformité se produit, y compris celles liées à des réclamations, l'organisme doit agir pour la maîtriser et la corriger</t>
  </si>
  <si>
    <t>Lorsqu'une non-conformité se produit, y compris celles liées à des réclamations, l'organisme doit faire face aux conséquences</t>
  </si>
  <si>
    <t>Lorsqu'une non-conformité se produit, y compris celles liées à des réclamations, l'organisme doit évaluer s'il est nécessaire de mener une action pour éliminer la ou les causes de la non-conformité, afin qu'elle ne se reproduise pas, en examinant la non-conformité</t>
  </si>
  <si>
    <t>Lorsqu'une non-conformité se produit, y compris celles liées à des réclamations, l'organisme doit évaluer s'il est nécessaire de mener une action pour éliminer la ou les causes de la non-conformité, afin qu'elle ne se reproduise pas, en recherchant et analysant les causes de la non-conformité</t>
  </si>
  <si>
    <t xml:space="preserve">Lorsqu'une non-conformité se produit, y compris celles liées à des réclamations, l'organisme doit mettre en oeuvre toutes les actions requises </t>
  </si>
  <si>
    <t>Lorsqu'une non-conformité se produit, y compris celles liées à des réclamations, l'organisme doit examiner l'efficacité de toute action corrective mise en œuvre</t>
  </si>
  <si>
    <t>Lorsqu'une non-conformité se produit, y compris celles liées à des réclamations, l'organisme doit modifier, si nécessaire, le système de management de la qualité</t>
  </si>
  <si>
    <t>L'organisme doit conserver des informations documentées comme preuves des résultats de toute action corrective</t>
  </si>
  <si>
    <t>Les éléments de sortie de l'analyse et de l'évaluation doivent être utilisés pour déterminer la nécessité ou les opportunités d'amélioration du système de management de la qualité.</t>
  </si>
  <si>
    <t xml:space="preserve">Les éléments de sortie de l'analyse et de l'évaluation doivent être utilisés pour démontrer que la planification a été mise en oeuvre avec succès </t>
  </si>
  <si>
    <t>L'organisme doit améliorer en continu la pertinence, l'adéquation et l'efficacité du système de management de la qualité</t>
  </si>
  <si>
    <t>L'organisme doit prendre en compte les éléments de sortie de l'analyse et de l'évaluation ainsi que les éléments de sortie de la revue de direction pour déterminer s'il existe des domaines qui ne répondent pas aux critères de performance requis ou des opportunités à considérer dans le cadre de l'amélioration continue.</t>
  </si>
  <si>
    <t>Pour rechercher les causes de non atteinte d’un des critères de performance et pour soutenir l'amélioration continue, l'organisme doit sélectionner et utiliser les outils et méthodologies applicables</t>
  </si>
  <si>
    <t>L'organisme doit déterminer et sélectionner les opportunités d'amélioration et entreprendre les actions nécessaires pour satisfaire aux exigences du client et accroître la satisfaction du client en améliorant les processus pour prévenir les non-conformités</t>
  </si>
  <si>
    <t xml:space="preserve">L'organisme doit déterminer et sélectionner les opportunités d'amélioration et entreprendre les actions nécessaires pour satisfaire aux exigences du client et accroître la satisfaction du client en améliorant les produits et services pour satisfaire aux exigences connues et prévues </t>
  </si>
  <si>
    <t>L'organisme doit déterminer et sélectionner les opportunités d'amélioration et entreprendre les actions nécessaires pour satisfaire aux exigences du client et accroître la satisfaction du client en améliorant les résultats du système de management de la qualité</t>
  </si>
  <si>
    <t>Partie ISO</t>
  </si>
  <si>
    <r>
      <t xml:space="preserve">Taux NF </t>
    </r>
    <r>
      <rPr>
        <b/>
        <sz val="8"/>
        <color theme="1"/>
        <rFont val="Verdana"/>
        <family val="2"/>
      </rPr>
      <t>(%)</t>
    </r>
  </si>
  <si>
    <t>Quand il crée et met à jour ses informations documentées, l'organisme doit assurer d'une façon appropriée : le format (par exemple langue, version logicielle, graphiques) et le support (par exemple papier, électronique) ;</t>
  </si>
  <si>
    <t>La direction s'assure que les ressources requises pour le système de management de la qualité sont disponibles</t>
  </si>
  <si>
    <r>
      <t xml:space="preserve">L'exploitant établit des </t>
    </r>
    <r>
      <rPr>
        <sz val="8"/>
        <color indexed="53"/>
        <rFont val="Arial"/>
        <family val="2"/>
      </rPr>
      <t>procédures</t>
    </r>
    <r>
      <rPr>
        <sz val="8"/>
        <rFont val="Arial"/>
        <family val="2"/>
      </rPr>
      <t xml:space="preserve"> pour s'assurer que les achats liés à la maintenance sont conformes aux exigences techniques et réglementaires spécifiées.</t>
    </r>
  </si>
  <si>
    <r>
      <t xml:space="preserve">Les </t>
    </r>
    <r>
      <rPr>
        <b/>
        <sz val="8"/>
        <color indexed="10"/>
        <rFont val="Arial"/>
        <family val="2"/>
      </rPr>
      <t>enregistrements</t>
    </r>
    <r>
      <rPr>
        <sz val="8"/>
        <rFont val="Arial"/>
        <family val="2"/>
      </rPr>
      <t xml:space="preserve"> des résultats des évalutations et de toutes les actions nécessaires résultant de l'évaluation sont </t>
    </r>
    <r>
      <rPr>
        <sz val="8"/>
        <color indexed="10"/>
        <rFont val="Arial"/>
        <family val="2"/>
      </rPr>
      <t>conservés</t>
    </r>
    <r>
      <rPr>
        <sz val="8"/>
        <rFont val="Arial"/>
        <family val="2"/>
      </rPr>
      <t xml:space="preserve"> (cf. 4.2.4).</t>
    </r>
  </si>
  <si>
    <r>
      <t xml:space="preserve">L'exploitant </t>
    </r>
    <r>
      <rPr>
        <sz val="8"/>
        <color indexed="10"/>
        <rFont val="Arial"/>
        <family val="2"/>
      </rPr>
      <t xml:space="preserve">conserve et </t>
    </r>
    <r>
      <rPr>
        <b/>
        <sz val="8"/>
        <color indexed="10"/>
        <rFont val="Arial"/>
        <family val="2"/>
      </rPr>
      <t>enregistre</t>
    </r>
    <r>
      <rPr>
        <sz val="8"/>
        <color indexed="10"/>
        <rFont val="Arial"/>
        <family val="2"/>
      </rPr>
      <t xml:space="preserve"> </t>
    </r>
    <r>
      <rPr>
        <sz val="8"/>
        <rFont val="Arial"/>
        <family val="2"/>
      </rPr>
      <t>les informations pertinentes relatives aux achats afin de répondre aux besoins des exigences particulières concernant la traçabilité (cf. 7.5.2.2).</t>
    </r>
  </si>
  <si>
    <r>
      <t xml:space="preserve">Les </t>
    </r>
    <r>
      <rPr>
        <b/>
        <sz val="8"/>
        <color indexed="10"/>
        <rFont val="Arial"/>
        <family val="2"/>
      </rPr>
      <t>enregistrements</t>
    </r>
    <r>
      <rPr>
        <sz val="8"/>
        <rFont val="Arial"/>
        <family val="2"/>
      </rPr>
      <t xml:space="preserve"> de la vérification du produit acheté sont </t>
    </r>
    <r>
      <rPr>
        <sz val="8"/>
        <color indexed="10"/>
        <rFont val="Arial"/>
        <family val="2"/>
      </rPr>
      <t>conservés.</t>
    </r>
  </si>
  <si>
    <r>
      <t xml:space="preserve">Les </t>
    </r>
    <r>
      <rPr>
        <sz val="8"/>
        <color indexed="53"/>
        <rFont val="Arial"/>
        <family val="2"/>
      </rPr>
      <t>procédures</t>
    </r>
    <r>
      <rPr>
        <sz val="8"/>
        <rFont val="Arial"/>
        <family val="2"/>
      </rPr>
      <t xml:space="preserve"> pour la traçabilité définissent l'étendue de la traçabilité de la maitnenance et les enregistrements requis (cf. 4.2.4, 8.3, 8.5).</t>
    </r>
  </si>
  <si>
    <r>
      <t xml:space="preserve">L'exploitant établit des </t>
    </r>
    <r>
      <rPr>
        <b/>
        <sz val="8"/>
        <color indexed="10"/>
        <rFont val="Arial"/>
        <family val="2"/>
      </rPr>
      <t>procédures documentées</t>
    </r>
    <r>
      <rPr>
        <sz val="8"/>
        <rFont val="Arial"/>
        <family val="2"/>
      </rPr>
      <t xml:space="preserve"> pour la traçabilité de la maintenance.</t>
    </r>
  </si>
  <si>
    <r>
      <t xml:space="preserve">L'exploitant établit des </t>
    </r>
    <r>
      <rPr>
        <sz val="8"/>
        <color indexed="53"/>
        <rFont val="Arial"/>
        <family val="2"/>
      </rPr>
      <t>procédures</t>
    </r>
    <r>
      <rPr>
        <sz val="8"/>
        <rFont val="Arial"/>
        <family val="2"/>
      </rPr>
      <t xml:space="preserve"> pour l'identification des activités et phases de maintenance.</t>
    </r>
  </si>
  <si>
    <r>
      <t>L'exploitant détermine les</t>
    </r>
    <r>
      <rPr>
        <b/>
        <sz val="8"/>
        <rFont val="Arial"/>
        <family val="2"/>
      </rPr>
      <t xml:space="preserve"> </t>
    </r>
    <r>
      <rPr>
        <sz val="8"/>
        <rFont val="Arial"/>
        <family val="2"/>
      </rPr>
      <t xml:space="preserve">équipements de surveillance et de mesure </t>
    </r>
    <r>
      <rPr>
        <b/>
        <sz val="8"/>
        <rFont val="Arial"/>
        <family val="2"/>
      </rPr>
      <t>(ESM)</t>
    </r>
    <r>
      <rPr>
        <sz val="8"/>
        <rFont val="Arial"/>
        <family val="2"/>
      </rPr>
      <t xml:space="preserve"> nécessaires pour apporter la preuve de la conformité aux exigences de maintenance des DM.</t>
    </r>
  </si>
  <si>
    <r>
      <t xml:space="preserve">L'exploitant établit des </t>
    </r>
    <r>
      <rPr>
        <b/>
        <sz val="8"/>
        <color indexed="10"/>
        <rFont val="Arial"/>
        <family val="2"/>
      </rPr>
      <t>procédures documentées</t>
    </r>
    <r>
      <rPr>
        <sz val="8"/>
        <rFont val="Arial"/>
        <family val="2"/>
      </rPr>
      <t xml:space="preserve"> pour assurer que les activités de surveillance et de mesure sont effectuées en cohérence avec les exigences de surveillance et de mesure.</t>
    </r>
  </si>
  <si>
    <r>
      <t xml:space="preserve">Lorsque les étalons de mesure n'existent pas, l'exploitant établit et </t>
    </r>
    <r>
      <rPr>
        <b/>
        <sz val="8"/>
        <color indexed="10"/>
        <rFont val="Arial"/>
        <family val="2"/>
      </rPr>
      <t>enregistre</t>
    </r>
    <r>
      <rPr>
        <sz val="8"/>
        <rFont val="Arial"/>
        <family val="2"/>
      </rPr>
      <t xml:space="preserve"> une </t>
    </r>
    <r>
      <rPr>
        <sz val="8"/>
        <color indexed="53"/>
        <rFont val="Arial"/>
        <family val="2"/>
      </rPr>
      <t>procédure</t>
    </r>
    <r>
      <rPr>
        <sz val="8"/>
        <rFont val="Arial"/>
        <family val="2"/>
      </rPr>
      <t xml:space="preserve"> sur la référence utilisée pour l'étalonnage.</t>
    </r>
  </si>
  <si>
    <r>
      <t xml:space="preserve">L'exploitant </t>
    </r>
    <r>
      <rPr>
        <b/>
        <sz val="8"/>
        <color indexed="10"/>
        <rFont val="Arial"/>
        <family val="2"/>
      </rPr>
      <t>enregistre</t>
    </r>
    <r>
      <rPr>
        <sz val="8"/>
        <rFont val="Arial"/>
        <family val="2"/>
      </rPr>
      <t xml:space="preserve"> et conserve les résultats d'étalonnage et de vérification des ECME.</t>
    </r>
  </si>
  <si>
    <r>
      <t xml:space="preserve">Lorsque l'ECME se révèle non-conforme aux exigences, l'exploitant évalue et </t>
    </r>
    <r>
      <rPr>
        <b/>
        <sz val="8"/>
        <color indexed="10"/>
        <rFont val="Arial"/>
        <family val="2"/>
      </rPr>
      <t>enregistre</t>
    </r>
    <r>
      <rPr>
        <sz val="8"/>
        <rFont val="Arial"/>
        <family val="2"/>
      </rPr>
      <t xml:space="preserve"> la validité des résultats de mesures antérieurs.</t>
    </r>
  </si>
  <si>
    <r>
      <t>L'exploitant met en œuvre un système de retour d'information des clients (gestion des événements indésirables, réclamations, audit, enquête de satisfaction ...), permettant de</t>
    </r>
    <r>
      <rPr>
        <b/>
        <sz val="8"/>
        <rFont val="Arial"/>
        <family val="2"/>
      </rPr>
      <t xml:space="preserve"> détecter rapidement les problèmes de qualité</t>
    </r>
    <r>
      <rPr>
        <sz val="8"/>
        <rFont val="Arial"/>
        <family val="2"/>
      </rPr>
      <t xml:space="preserve"> de la maintenance ou la mise en évidence d'un risque non identifié lié à l'utilisation des DM.</t>
    </r>
  </si>
  <si>
    <r>
      <t>L'exploitant mène des</t>
    </r>
    <r>
      <rPr>
        <b/>
        <sz val="8"/>
        <rFont val="Arial"/>
        <family val="2"/>
      </rPr>
      <t xml:space="preserve"> audits internes</t>
    </r>
    <r>
      <rPr>
        <sz val="8"/>
        <rFont val="Arial"/>
        <family val="2"/>
      </rPr>
      <t xml:space="preserve"> à intervales planifiés pour déterminer si le système de management de la maintenance des DM est conforme aux dispositions planifiées, aux exigences définies par l'exploitant, et s'il est mis en oeuvre et entretenu de manière efficace.</t>
    </r>
  </si>
  <si>
    <r>
      <t>L'exploitant définit dans une</t>
    </r>
    <r>
      <rPr>
        <b/>
        <sz val="8"/>
        <color indexed="10"/>
        <rFont val="Arial"/>
        <family val="2"/>
      </rPr>
      <t xml:space="preserve"> procédure documentée</t>
    </r>
    <r>
      <rPr>
        <sz val="8"/>
        <rFont val="Arial"/>
        <family val="2"/>
      </rPr>
      <t xml:space="preserve"> les responsabilités et les exigences, pour planifier et mener les audits, rendre  compte des résultats et conserver des enregistrements.</t>
    </r>
  </si>
  <si>
    <r>
      <t xml:space="preserve">Les </t>
    </r>
    <r>
      <rPr>
        <b/>
        <sz val="8"/>
        <color indexed="10"/>
        <rFont val="Arial"/>
        <family val="2"/>
      </rPr>
      <t>enregistrements</t>
    </r>
    <r>
      <rPr>
        <sz val="8"/>
        <rFont val="Arial"/>
        <family val="2"/>
      </rPr>
      <t xml:space="preserve"> de la nature des non-conformités et de toutes les actions ultérieures entreprises, y compris les dérogations obtenues, sont </t>
    </r>
    <r>
      <rPr>
        <sz val="8"/>
        <color indexed="10"/>
        <rFont val="Arial"/>
        <family val="2"/>
      </rPr>
      <t>conservés</t>
    </r>
    <r>
      <rPr>
        <sz val="8"/>
        <rFont val="Arial"/>
        <family val="2"/>
      </rPr>
      <t xml:space="preserve"> (voir 4.2.4).</t>
    </r>
  </si>
  <si>
    <r>
      <t>L'exploitant traite la maintenance non-conforme d'un DM en menant les actions permettant d'éliminer la non-conformité détectée</t>
    </r>
    <r>
      <rPr>
        <b/>
        <sz val="8"/>
        <rFont val="Arial"/>
        <family val="2"/>
      </rPr>
      <t xml:space="preserve"> et/ou</t>
    </r>
    <r>
      <rPr>
        <sz val="8"/>
        <rFont val="Arial"/>
        <family val="2"/>
      </rPr>
      <t xml:space="preserve"> en autorisant l'utilisation du DM, sa mise à disposition ou son acceptation par dérogation (avec information et accord du client) </t>
    </r>
    <r>
      <rPr>
        <b/>
        <sz val="8"/>
        <rFont val="Arial"/>
        <family val="2"/>
      </rPr>
      <t>et/ou</t>
    </r>
    <r>
      <rPr>
        <sz val="8"/>
        <rFont val="Arial"/>
        <family val="2"/>
      </rPr>
      <t xml:space="preserve"> en menant les actions permettant d'empêcher l'utilisation du DM ou son application prévue à l'origine.</t>
    </r>
  </si>
  <si>
    <r>
      <t>Lorsqu'une maintenance de DM non conforme est détectée</t>
    </r>
    <r>
      <rPr>
        <b/>
        <sz val="8"/>
        <rFont val="Arial"/>
        <family val="2"/>
      </rPr>
      <t xml:space="preserve"> après livraison</t>
    </r>
    <r>
      <rPr>
        <sz val="8"/>
        <rFont val="Arial"/>
        <family val="2"/>
      </rPr>
      <t>, l'exploitant mène les actions adaptées aux effets, réels ou potentiels, de la non-conformité.</t>
    </r>
  </si>
  <si>
    <t xml:space="preserve">Lorsqu'une non-conformité se produit, y compris celles liées à des réclamations, l'organisme doit évaluer s'il est nécessaire de mener une action pour éliminer la ou les causes de la non-conformité, afin qu'elle ne se reproduise pas recherchant si des non-conformités similaires existent ou pourraient potentiellement se produire 
</t>
  </si>
  <si>
    <r>
      <t xml:space="preserve">L'exploitant établit des </t>
    </r>
    <r>
      <rPr>
        <b/>
        <sz val="8"/>
        <color indexed="10"/>
        <rFont val="Arial"/>
        <family val="2"/>
      </rPr>
      <t>procédures documentées</t>
    </r>
    <r>
      <rPr>
        <sz val="8"/>
        <rFont val="Arial"/>
        <family val="2"/>
      </rPr>
      <t xml:space="preserve"> pour déterminer, recueillir et analyser les données appropriées pour démontrer la pertinence et l'efficacité du système de management de la maintenance des DM.</t>
    </r>
  </si>
  <si>
    <r>
      <t>L'exploitant établit des</t>
    </r>
    <r>
      <rPr>
        <b/>
        <sz val="8"/>
        <color indexed="10"/>
        <rFont val="Arial"/>
        <family val="2"/>
      </rPr>
      <t xml:space="preserve"> procédures documentées</t>
    </r>
    <r>
      <rPr>
        <sz val="8"/>
        <rFont val="Arial"/>
        <family val="2"/>
      </rPr>
      <t xml:space="preserve"> pour évaluer les possibilités d'amélioration de l'efficacité du système de management de la maintenance des DM.</t>
    </r>
  </si>
  <si>
    <r>
      <t xml:space="preserve">Les </t>
    </r>
    <r>
      <rPr>
        <b/>
        <sz val="8"/>
        <color indexed="10"/>
        <rFont val="Arial"/>
        <family val="2"/>
      </rPr>
      <t>enregistrements</t>
    </r>
    <r>
      <rPr>
        <sz val="8"/>
        <rFont val="Arial"/>
        <family val="2"/>
      </rPr>
      <t xml:space="preserve"> des résultats de l'analyse des données sont </t>
    </r>
    <r>
      <rPr>
        <sz val="8"/>
        <color indexed="10"/>
        <rFont val="Arial"/>
        <family val="2"/>
      </rPr>
      <t>conservés</t>
    </r>
    <r>
      <rPr>
        <sz val="8"/>
        <rFont val="Arial"/>
        <family val="2"/>
      </rPr>
      <t xml:space="preserve"> (cf. 4.2.4).</t>
    </r>
  </si>
  <si>
    <r>
      <t xml:space="preserve">Une </t>
    </r>
    <r>
      <rPr>
        <b/>
        <sz val="8"/>
        <color indexed="10"/>
        <rFont val="Arial"/>
        <family val="2"/>
      </rPr>
      <t xml:space="preserve">procédure documentée </t>
    </r>
    <r>
      <rPr>
        <sz val="8"/>
        <rFont val="Arial"/>
        <family val="2"/>
      </rPr>
      <t>est établie pour définir les exigences pour procéder à la revue des non-conformités, déterminer les causes de non-conformité, évaluer le besoin d'entreprendre des actions correctives, déterminer et mettre en œuvre les actions correctives, enregistrer les résultats des investigations et actions, procéder à la revue des actions mises en oeuvre et de leur efficacité.</t>
    </r>
  </si>
  <si>
    <r>
      <t xml:space="preserve">Une </t>
    </r>
    <r>
      <rPr>
        <b/>
        <sz val="8"/>
        <color indexed="10"/>
        <rFont val="Arial"/>
        <family val="2"/>
      </rPr>
      <t xml:space="preserve">procédure documentée </t>
    </r>
    <r>
      <rPr>
        <sz val="8"/>
        <rFont val="Arial"/>
        <family val="2"/>
      </rPr>
      <t>est établie pour définir les exigences pour procéder déterminer les non-conformités potentielles et leurs causes, évaluer le besoin d'entreprendre des actions préventives, déterminer et mettre en œuvre les actions préventives, enregistrer les résultats des investigations et actions menées, procéder à la revue des actions mises en oeuvre et de leur efficacité.</t>
    </r>
  </si>
  <si>
    <t>Niveaux NF</t>
  </si>
  <si>
    <t>Evaluations NF</t>
  </si>
  <si>
    <r>
      <t xml:space="preserve">L'exploitant établit des </t>
    </r>
    <r>
      <rPr>
        <sz val="8"/>
        <color indexed="53"/>
        <rFont val="Arial"/>
        <family val="2"/>
      </rPr>
      <t>procédures</t>
    </r>
    <r>
      <rPr>
        <sz val="8"/>
        <rFont val="Arial"/>
        <family val="2"/>
      </rPr>
      <t xml:space="preserve">  pour la diffusion et la mise en œuvre de fiches d'avertissement à destination des clients (cf. 7.1.3).</t>
    </r>
  </si>
  <si>
    <r>
      <t xml:space="preserve">Les </t>
    </r>
    <r>
      <rPr>
        <b/>
        <sz val="8"/>
        <color indexed="10"/>
        <rFont val="Arial"/>
        <family val="2"/>
      </rPr>
      <t>enregistrements</t>
    </r>
    <r>
      <rPr>
        <sz val="8"/>
        <rFont val="Arial"/>
        <family val="2"/>
      </rPr>
      <t xml:space="preserve"> de toutes les investigations liées aux réclamations des clients sont </t>
    </r>
    <r>
      <rPr>
        <sz val="8"/>
        <color indexed="10"/>
        <rFont val="Arial"/>
        <family val="2"/>
      </rPr>
      <t>conservés.</t>
    </r>
  </si>
  <si>
    <t>Niveaux de Conformité NF</t>
  </si>
  <si>
    <t>Taux NF</t>
  </si>
  <si>
    <t>Bilan, Commentaires et Plans d'action prioritaires pour l'amélioration du niveau de Conformité(1)</t>
  </si>
  <si>
    <t>Bilan, Commentaires et Plans d'action prioritaires pour l'amélioration du niveau de Conformité(2)</t>
  </si>
  <si>
    <t>Le niveau de satisfaction des exigences du client est utilisé comme une des mesures de la performance du système de management de la maintenance des DM.</t>
  </si>
  <si>
    <t xml:space="preserve">Responsable </t>
  </si>
  <si>
    <t>Coordonnées du Responsable</t>
  </si>
  <si>
    <t>Coordonnées de 
l'évaluateur</t>
  </si>
  <si>
    <t xml:space="preserve">6.3
</t>
  </si>
  <si>
    <t>Article 
ISO 4,6</t>
  </si>
  <si>
    <t>Article
NF 4.1</t>
  </si>
  <si>
    <t>Article ISO 4,5</t>
  </si>
  <si>
    <t>Article NF 4.2</t>
  </si>
  <si>
    <t>Article NF 5</t>
  </si>
  <si>
    <t>Article
 NF 5.1</t>
  </si>
  <si>
    <t>Article 
ISO 5</t>
  </si>
  <si>
    <t>Article 
NF 5.2</t>
  </si>
  <si>
    <t>Article
ISO 5</t>
  </si>
  <si>
    <t>Article NF 5.3</t>
  </si>
  <si>
    <t>Article NF 5.4</t>
  </si>
  <si>
    <t>Article
ISO 6</t>
  </si>
  <si>
    <t>Article NF  5.5</t>
  </si>
  <si>
    <t>Article NF 5.6</t>
  </si>
  <si>
    <t>Article NF  6.1</t>
  </si>
  <si>
    <t>Article
ISO 7</t>
  </si>
  <si>
    <t>Article NF 6.2</t>
  </si>
  <si>
    <t>Article NF 6.3</t>
  </si>
  <si>
    <t>Article NF 6.4</t>
  </si>
  <si>
    <t>Article NF 7</t>
  </si>
  <si>
    <t>Article NF 7.1</t>
  </si>
  <si>
    <t>Article
ISO 4,7,8</t>
  </si>
  <si>
    <t>Article
ISO 4,8</t>
  </si>
  <si>
    <t>Article NF 7.3</t>
  </si>
  <si>
    <t>Article
ISO 8</t>
  </si>
  <si>
    <t>Article NF 7.4</t>
  </si>
  <si>
    <t>Article NF 7.5</t>
  </si>
  <si>
    <t>Article NF 7.6</t>
  </si>
  <si>
    <t>Article
ISO 7,8</t>
  </si>
  <si>
    <t>Article NF 8</t>
  </si>
  <si>
    <t>Article NF 8.1</t>
  </si>
  <si>
    <t>Article
ISO 9,10</t>
  </si>
  <si>
    <t>Article
ISO 9</t>
  </si>
  <si>
    <t>Article
ISO 10</t>
  </si>
  <si>
    <t>Article NF 8.3</t>
  </si>
  <si>
    <t>Article NF 8.2</t>
  </si>
  <si>
    <t>Article NF 8.4</t>
  </si>
  <si>
    <t>Article
ISO 7,9</t>
  </si>
  <si>
    <t>Article NF 8.5</t>
  </si>
  <si>
    <t>Article
ISO 7,10</t>
  </si>
  <si>
    <t>Article ISO 7</t>
  </si>
  <si>
    <t xml:space="preserve">Exigences de l'ISO qui n'apparaissent pas dans la NF </t>
  </si>
  <si>
    <t>Informations sur l'autodiagnostic</t>
  </si>
  <si>
    <t xml:space="preserve">Email: </t>
  </si>
  <si>
    <r>
      <t>jj/m</t>
    </r>
    <r>
      <rPr>
        <sz val="10"/>
        <color theme="3" tint="0.39997558519241921"/>
        <rFont val="Arial"/>
        <family val="2"/>
      </rPr>
      <t>m/aaa</t>
    </r>
    <r>
      <rPr>
        <sz val="10"/>
        <color theme="4"/>
        <rFont val="Arial"/>
        <family val="2"/>
      </rPr>
      <t>a</t>
    </r>
  </si>
  <si>
    <t>Nom et Prénom</t>
  </si>
  <si>
    <t>xxxx</t>
  </si>
  <si>
    <t>Article
ISO 4,6</t>
  </si>
  <si>
    <t xml:space="preserve">5.2 </t>
  </si>
  <si>
    <t xml:space="preserve">4.2.3
</t>
  </si>
  <si>
    <t xml:space="preserve">4.2.4
</t>
  </si>
  <si>
    <t xml:space="preserve">4.3 </t>
  </si>
  <si>
    <t>4.4</t>
  </si>
  <si>
    <t xml:space="preserve">7.1.5 </t>
  </si>
  <si>
    <t xml:space="preserve">7.1.6 </t>
  </si>
  <si>
    <t xml:space="preserve">7.2 </t>
  </si>
  <si>
    <t xml:space="preserve">7.3 </t>
  </si>
  <si>
    <t xml:space="preserve">7.4 </t>
  </si>
  <si>
    <t xml:space="preserve">7.5.1 </t>
  </si>
  <si>
    <t xml:space="preserve">7.5.2 </t>
  </si>
  <si>
    <t xml:space="preserve">7.5.3.1 </t>
  </si>
  <si>
    <t xml:space="preserve">7.5.3.2 </t>
  </si>
  <si>
    <t xml:space="preserve">7.5.2.2
</t>
  </si>
  <si>
    <t xml:space="preserve">8.2.2
</t>
  </si>
  <si>
    <t xml:space="preserve">8.4
</t>
  </si>
  <si>
    <t>Codes couleur</t>
  </si>
  <si>
    <t>Cellule contenant du texte en bleu</t>
  </si>
  <si>
    <t>Le texte est modifiable</t>
  </si>
  <si>
    <t>Les angles rouges en haut à droite</t>
  </si>
  <si>
    <t>Ces cellules contiennent des commentaires pour guider l'utilisateur</t>
  </si>
  <si>
    <t>XXXXX</t>
  </si>
  <si>
    <t>Ces XXX signifient que les cellules sont automatiquement remplies (intuitivité de l'outil)</t>
  </si>
  <si>
    <t>Autres informations sur la gestion de l'Outil</t>
  </si>
  <si>
    <t>Ils sont  imprimables en format A4 pour faciliter les enregistrements</t>
  </si>
  <si>
    <t>Impression des onglets</t>
  </si>
  <si>
    <t>Protection des feuilles</t>
  </si>
  <si>
    <t>Pour éviter toutes modifications involontaires, toutes les cellules non modifiables sont protégées</t>
  </si>
  <si>
    <t>Les métadonnées</t>
  </si>
  <si>
    <t xml:space="preserve">Remplir les métadonnées de façon rigoureuse permet de faciliter le classement des enregistrements </t>
  </si>
  <si>
    <t>N° Article NF</t>
  </si>
  <si>
    <r>
      <rPr>
        <b/>
        <sz val="6"/>
        <color theme="1"/>
        <rFont val="Verdana"/>
        <family val="2"/>
      </rPr>
      <t>Evaluations</t>
    </r>
    <r>
      <rPr>
        <b/>
        <sz val="7"/>
        <color theme="1"/>
        <rFont val="Verdana"/>
        <family val="2"/>
      </rPr>
      <t xml:space="preserve"> NF+ISO</t>
    </r>
  </si>
  <si>
    <t>N° Article</t>
  </si>
  <si>
    <t>Intitulé des critères</t>
  </si>
  <si>
    <t>Conformité NF (%)</t>
  </si>
  <si>
    <t>Recommandations</t>
  </si>
  <si>
    <t>ISO 5,6</t>
  </si>
  <si>
    <t xml:space="preserve">Conformité % NF+ ISO </t>
  </si>
  <si>
    <t>Taux NF + ISO</t>
  </si>
  <si>
    <t>Niveaux de Conformité NF + ISO</t>
  </si>
  <si>
    <t>Conformité NF+ISO (%)</t>
  </si>
  <si>
    <t>Niveaux NF+ISO</t>
  </si>
  <si>
    <t>Taux NF+ISO</t>
  </si>
  <si>
    <t>Répartition des conformités des 24 sous-articles</t>
  </si>
  <si>
    <t>Taux moyens obtenus sur les articles NF + ISO évalués</t>
  </si>
  <si>
    <t xml:space="preserve">Article NF 4 </t>
  </si>
  <si>
    <t>8.5.4</t>
  </si>
  <si>
    <r>
      <t xml:space="preserve">Il existe des </t>
    </r>
    <r>
      <rPr>
        <sz val="8"/>
        <color indexed="53"/>
        <rFont val="Arial"/>
        <family val="2"/>
      </rPr>
      <t>procédures</t>
    </r>
    <r>
      <rPr>
        <sz val="8"/>
        <rFont val="Arial"/>
        <family val="2"/>
      </rPr>
      <t xml:space="preserve"> ou des instructions de travail relatives à la surveillance et à la maîtrise des conditions d'environnement de travail lorsque celles-ci peuvent avoir une influence négative sur la qualité de la maintenance.</t>
    </r>
  </si>
  <si>
    <t>TABLEAU de SYNTHÈSE des RÉSULTATS associés au respect des critères</t>
  </si>
  <si>
    <t>Répartition de la véracité selon les critères NF(216) + ISO(112)</t>
  </si>
  <si>
    <t>Taux de CONFORMITÉ aux critères pour les 23 SOUS-ARTICLES de la norme NF S99-170 spécifique</t>
  </si>
  <si>
    <r>
      <t xml:space="preserve">Objet de la Déclaration: </t>
    </r>
    <r>
      <rPr>
        <b/>
        <sz val="8"/>
        <color theme="1"/>
        <rFont val="Verdana"/>
        <family val="2"/>
      </rPr>
      <t>Niveau de Conformité aux Critères de la norme NF S99-170</t>
    </r>
  </si>
  <si>
    <r>
      <t xml:space="preserve">Nous soussignés, déclarons </t>
    </r>
    <r>
      <rPr>
        <b/>
        <sz val="9"/>
        <color theme="1"/>
        <rFont val="Arial"/>
        <family val="2"/>
      </rPr>
      <t>sous notre propre responsabilité</t>
    </r>
    <r>
      <rPr>
        <sz val="9"/>
        <color theme="1"/>
        <rFont val="Arial"/>
        <family val="2"/>
      </rPr>
      <t xml:space="preserve"> que </t>
    </r>
    <r>
      <rPr>
        <b/>
        <sz val="9"/>
        <color theme="1"/>
        <rFont val="Arial"/>
        <family val="2"/>
      </rPr>
      <t>les niveaux de conformité de nos pratiques professionnelles</t>
    </r>
    <r>
      <rPr>
        <sz val="9"/>
        <color theme="1"/>
        <rFont val="Arial"/>
        <family val="2"/>
      </rPr>
      <t xml:space="preserve"> ont été mesurés d'après les critères de la norme NF S99-170. Nous avons appliqué </t>
    </r>
    <r>
      <rPr>
        <b/>
        <sz val="9"/>
        <color theme="1"/>
        <rFont val="Arial"/>
        <family val="2"/>
      </rPr>
      <t>la meilleure rigueur d'élaboration et d'analyse</t>
    </r>
    <r>
      <rPr>
        <sz val="9"/>
        <color theme="1"/>
        <rFont val="Arial"/>
        <family val="2"/>
      </rPr>
      <t xml:space="preserve"> (évaluation par plusieurs personnes compétentes) et nous avons respecté </t>
    </r>
    <r>
      <rPr>
        <b/>
        <sz val="9"/>
        <color theme="1"/>
        <rFont val="Arial"/>
        <family val="2"/>
      </rPr>
      <t>les règles d'éthique professionnelle.</t>
    </r>
    <r>
      <rPr>
        <sz val="9"/>
        <color theme="1"/>
        <rFont val="Arial"/>
        <family val="2"/>
      </rPr>
      <t xml:space="preserve"> </t>
    </r>
  </si>
  <si>
    <t>Moyenne globale NF+ISO</t>
  </si>
  <si>
    <t>Moyennes NF+ISO</t>
  </si>
  <si>
    <t>Article 8</t>
  </si>
  <si>
    <t>Article 7</t>
  </si>
  <si>
    <t>Article 5</t>
  </si>
  <si>
    <t>Conformité % NF</t>
  </si>
  <si>
    <r>
      <t>Onglet</t>
    </r>
    <r>
      <rPr>
        <i/>
        <sz val="8"/>
        <color theme="1"/>
        <rFont val="Arial"/>
        <family val="2"/>
      </rPr>
      <t xml:space="preserve"> Critères</t>
    </r>
  </si>
  <si>
    <r>
      <t>1) Compléter l'Onglet Critère</t>
    </r>
    <r>
      <rPr>
        <i/>
        <sz val="8"/>
        <color theme="1"/>
        <rFont val="Arial"/>
        <family val="2"/>
      </rPr>
      <t>s</t>
    </r>
  </si>
  <si>
    <t>Libellés des niveaux de véracité pour la réalisation des actions associées aux critères</t>
  </si>
  <si>
    <t>ISO/DIS 9001:2015 "Système de Management de la Qualité"</t>
  </si>
  <si>
    <t>Outil d'autodiagnostic pour les services biomédicaux de la norme NF S99-170 intégrant les évolutions de la norme ISO/DIS 9001:2015</t>
  </si>
  <si>
    <t>Outil d'autodiagnostic de la norme NF S99-170 intégrant les évolutions de la norme ISO/DIS 9001:2015</t>
  </si>
  <si>
    <t>N° Article ISO/DIS 9001:2015</t>
  </si>
  <si>
    <t>Outil d'autodignostic de la norme NF S99-170 intégrant les évolutions de la norme ISO/DIS 9001:2015</t>
  </si>
  <si>
    <t>Tableaux de Bord sur les niveaux de conformité et de réalisation pour respecter les critères de la norme NF S99-170 + ISO/DIS 9001:2015</t>
  </si>
  <si>
    <t>Taux de CONFORMITÉ aux critères pour les 24 SOUS-ARTICLES de la norme NF S99-170 + ISO/DIS 9001:2015</t>
  </si>
  <si>
    <t>Les cellules de cette couleur correspondent aux critères communs des normes  ISO/DIS 9001:20015 et  NF S99-170</t>
  </si>
  <si>
    <t>Les cellules de cette couleur correspondent aux critères globaux</t>
  </si>
  <si>
    <t>Les cellules de cette couleur correspondent aux critères spécifiques ISO/DIS 9001:20015 absentes de la norme NF S99-170</t>
  </si>
  <si>
    <t>Article NF 6</t>
  </si>
  <si>
    <r>
      <rPr>
        <b/>
        <sz val="9"/>
        <color theme="1"/>
        <rFont val="Arial"/>
        <family val="2"/>
      </rPr>
      <t>Responsable</t>
    </r>
    <r>
      <rPr>
        <sz val="9"/>
        <color theme="1"/>
        <rFont val="Arial"/>
        <family val="2"/>
      </rPr>
      <t xml:space="preserve"> de l'organisme</t>
    </r>
  </si>
  <si>
    <t>Adresse de la personne indépendante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</si>
</sst>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67" x14ac:knownFonts="1">
    <font>
      <sz val="10"/>
      <color theme="1"/>
      <name val="Arial"/>
      <family val="2"/>
    </font>
    <font>
      <sz val="12"/>
      <color theme="1"/>
      <name val="Elephant"/>
      <family val="1"/>
    </font>
    <font>
      <sz val="8"/>
      <color theme="1"/>
      <name val="Verdana"/>
      <family val="2"/>
    </font>
    <font>
      <sz val="8"/>
      <color theme="1"/>
      <name val="Arial"/>
      <family val="2"/>
    </font>
    <font>
      <sz val="9"/>
      <color indexed="81"/>
      <name val="Tahoma"/>
      <family val="2"/>
    </font>
    <font>
      <b/>
      <sz val="9"/>
      <color indexed="81"/>
      <name val="Tahoma"/>
      <family val="2"/>
    </font>
    <font>
      <i/>
      <sz val="9"/>
      <color indexed="81"/>
      <name val="Tahoma"/>
      <family val="2"/>
    </font>
    <font>
      <b/>
      <sz val="10"/>
      <color theme="1"/>
      <name val="Verdana"/>
      <family val="2"/>
    </font>
    <font>
      <b/>
      <sz val="8"/>
      <color theme="1"/>
      <name val="Verdana"/>
      <family val="2"/>
    </font>
    <font>
      <sz val="11"/>
      <color theme="1"/>
      <name val="Elephant"/>
      <family val="1"/>
    </font>
    <font>
      <i/>
      <sz val="8"/>
      <color theme="1"/>
      <name val="Arial"/>
      <family val="2"/>
    </font>
    <font>
      <b/>
      <sz val="8"/>
      <color theme="1"/>
      <name val="Arial"/>
      <family val="2"/>
    </font>
    <font>
      <sz val="8"/>
      <color theme="4"/>
      <name val="Arial"/>
      <family val="2"/>
    </font>
    <font>
      <sz val="10"/>
      <color theme="4"/>
      <name val="Arial"/>
      <family val="2"/>
    </font>
    <font>
      <i/>
      <sz val="7"/>
      <color theme="1"/>
      <name val="Arial"/>
      <family val="2"/>
    </font>
    <font>
      <b/>
      <sz val="10"/>
      <color theme="1"/>
      <name val="Arial"/>
      <family val="2"/>
    </font>
    <font>
      <b/>
      <sz val="9"/>
      <color theme="1"/>
      <name val="Verdana"/>
      <family val="2"/>
    </font>
    <font>
      <sz val="10"/>
      <color theme="1"/>
      <name val="Eras Demi ITC"/>
      <family val="2"/>
    </font>
    <font>
      <sz val="9"/>
      <color theme="1"/>
      <name val="Arial"/>
      <family val="2"/>
    </font>
    <font>
      <sz val="10"/>
      <color theme="3"/>
      <name val="Arial"/>
      <family val="2"/>
    </font>
    <font>
      <b/>
      <sz val="9"/>
      <color theme="1"/>
      <name val="Arial"/>
      <family val="2"/>
    </font>
    <font>
      <b/>
      <sz val="7"/>
      <color theme="1"/>
      <name val="Arial"/>
      <family val="2"/>
    </font>
    <font>
      <sz val="12"/>
      <color theme="1"/>
      <name val="Eras Demi ITC"/>
      <family val="2"/>
    </font>
    <font>
      <sz val="8"/>
      <name val="Arial"/>
      <family val="2"/>
    </font>
    <font>
      <sz val="10"/>
      <color theme="1"/>
      <name val="Arial"/>
      <family val="2"/>
    </font>
    <font>
      <sz val="10"/>
      <name val="Arial"/>
      <family val="2"/>
    </font>
    <font>
      <b/>
      <sz val="9"/>
      <color indexed="81"/>
      <name val="Calibri"/>
      <family val="2"/>
    </font>
    <font>
      <sz val="9"/>
      <color indexed="81"/>
      <name val="Calibri"/>
      <family val="2"/>
    </font>
    <font>
      <sz val="8"/>
      <name val="Arial Narrow"/>
      <family val="2"/>
    </font>
    <font>
      <b/>
      <sz val="8"/>
      <color indexed="10"/>
      <name val="Arial Narrow"/>
      <family val="2"/>
    </font>
    <font>
      <b/>
      <sz val="8"/>
      <name val="Arial Narrow"/>
      <family val="2"/>
    </font>
    <font>
      <sz val="8"/>
      <color indexed="10"/>
      <name val="Arial Narrow"/>
      <family val="2"/>
    </font>
    <font>
      <sz val="8"/>
      <color indexed="53"/>
      <name val="Arial Narrow"/>
      <family val="2"/>
    </font>
    <font>
      <i/>
      <sz val="8"/>
      <name val="Arial Narrow"/>
      <family val="2"/>
    </font>
    <font>
      <b/>
      <sz val="8"/>
      <name val="Arial"/>
      <family val="2"/>
    </font>
    <font>
      <b/>
      <sz val="7"/>
      <color theme="1"/>
      <name val="Verdana"/>
      <family val="2"/>
    </font>
    <font>
      <sz val="10"/>
      <color theme="1"/>
      <name val="Verdana"/>
      <family val="2"/>
    </font>
    <font>
      <i/>
      <sz val="10"/>
      <color theme="1"/>
      <name val="Arial"/>
      <family val="2"/>
    </font>
    <font>
      <sz val="10"/>
      <color rgb="FF000000"/>
      <name val="Arial"/>
      <family val="2"/>
    </font>
    <font>
      <sz val="8"/>
      <color rgb="FF000000"/>
      <name val="Arial"/>
      <family val="2"/>
    </font>
    <font>
      <b/>
      <sz val="8"/>
      <color indexed="10"/>
      <name val="Arial"/>
      <family val="2"/>
    </font>
    <font>
      <sz val="8"/>
      <color indexed="10"/>
      <name val="Arial"/>
      <family val="2"/>
    </font>
    <font>
      <sz val="8"/>
      <color indexed="53"/>
      <name val="Arial"/>
      <family val="2"/>
    </font>
    <font>
      <sz val="11"/>
      <color rgb="FF000000"/>
      <name val="Calibri"/>
      <family val="2"/>
    </font>
    <font>
      <b/>
      <sz val="10"/>
      <color theme="0"/>
      <name val="Arial"/>
      <family val="2"/>
    </font>
    <font>
      <sz val="10"/>
      <color theme="0"/>
      <name val="Arial"/>
      <family val="2"/>
    </font>
    <font>
      <sz val="8"/>
      <color theme="0"/>
      <name val="Arial"/>
      <family val="2"/>
    </font>
    <font>
      <sz val="7"/>
      <color theme="4"/>
      <name val="Arial"/>
      <family val="2"/>
    </font>
    <font>
      <sz val="7"/>
      <color theme="1"/>
      <name val="Arial"/>
      <family val="2"/>
    </font>
    <font>
      <sz val="8"/>
      <color theme="0"/>
      <name val="Arial Narrow"/>
      <family val="2"/>
    </font>
    <font>
      <sz val="8"/>
      <color theme="0"/>
      <name val="Calibri"/>
      <family val="2"/>
    </font>
    <font>
      <b/>
      <sz val="11"/>
      <color theme="1"/>
      <name val="Arial"/>
      <family val="2"/>
    </font>
    <font>
      <b/>
      <sz val="6"/>
      <color theme="1"/>
      <name val="Verdana"/>
      <family val="2"/>
    </font>
    <font>
      <b/>
      <sz val="6.2"/>
      <color theme="1"/>
      <name val="Verdana"/>
      <family val="2"/>
    </font>
    <font>
      <sz val="7"/>
      <name val="Arial"/>
      <family val="2"/>
    </font>
    <font>
      <sz val="9"/>
      <name val="Arial"/>
      <family val="2"/>
    </font>
    <font>
      <sz val="10"/>
      <color theme="3" tint="0.39997558519241921"/>
      <name val="Arial"/>
      <family val="2"/>
    </font>
    <font>
      <sz val="8"/>
      <color theme="3" tint="0.39997558519241921"/>
      <name val="Arial"/>
      <family val="2"/>
    </font>
    <font>
      <sz val="14"/>
      <color theme="3" tint="-0.249977111117893"/>
      <name val="Eras Demi ITC"/>
      <family val="2"/>
    </font>
    <font>
      <sz val="16"/>
      <color theme="3" tint="-0.249977111117893"/>
      <name val="Eras Demi ITC"/>
      <family val="2"/>
    </font>
    <font>
      <sz val="10"/>
      <color theme="3" tint="-0.249977111117893"/>
      <name val="Arial"/>
      <family val="2"/>
    </font>
    <font>
      <sz val="10"/>
      <color rgb="FFFF0000"/>
      <name val="Arial"/>
      <family val="2"/>
    </font>
    <font>
      <sz val="10"/>
      <color rgb="FF000000"/>
      <name val="Calibri"/>
      <family val="2"/>
    </font>
    <font>
      <sz val="11"/>
      <name val="Calibri"/>
      <family val="2"/>
    </font>
    <font>
      <sz val="10"/>
      <color rgb="FFC00000"/>
      <name val="Arial"/>
      <family val="2"/>
    </font>
    <font>
      <b/>
      <sz val="10"/>
      <color theme="3" tint="0.39997558519241921"/>
      <name val="Arial"/>
    </font>
    <font>
      <b/>
      <sz val="14"/>
      <color theme="3" tint="-0.249977111117893"/>
      <name val="Eras Demi ITC"/>
    </font>
  </fonts>
  <fills count="18">
    <fill>
      <patternFill patternType="none"/>
    </fill>
    <fill>
      <patternFill patternType="gray125"/>
    </fill>
    <fill>
      <patternFill patternType="solid">
        <fgColor theme="4"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DDDDDD"/>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7" tint="0.39997558519241921"/>
        <bgColor indexed="64"/>
      </patternFill>
    </fill>
    <fill>
      <patternFill patternType="solid">
        <fgColor theme="5" tint="0.39997558519241921"/>
        <bgColor indexed="64"/>
      </patternFill>
    </fill>
  </fills>
  <borders count="46">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medium">
        <color auto="1"/>
      </bottom>
      <diagonal/>
    </border>
    <border>
      <left style="double">
        <color auto="1"/>
      </left>
      <right/>
      <top style="thin">
        <color auto="1"/>
      </top>
      <bottom style="thin">
        <color auto="1"/>
      </bottom>
      <diagonal/>
    </border>
    <border>
      <left/>
      <right style="thin">
        <color auto="1"/>
      </right>
      <top/>
      <bottom/>
      <diagonal/>
    </border>
    <border>
      <left/>
      <right style="double">
        <color auto="1"/>
      </right>
      <top/>
      <bottom/>
      <diagonal/>
    </border>
    <border>
      <left/>
      <right style="double">
        <color auto="1"/>
      </right>
      <top style="thin">
        <color auto="1"/>
      </top>
      <bottom/>
      <diagonal/>
    </border>
    <border>
      <left/>
      <right style="double">
        <color auto="1"/>
      </right>
      <top/>
      <bottom style="thin">
        <color auto="1"/>
      </bottom>
      <diagonal/>
    </border>
    <border>
      <left style="thin">
        <color auto="1"/>
      </left>
      <right style="thin">
        <color auto="1"/>
      </right>
      <top style="thin">
        <color auto="1"/>
      </top>
      <bottom/>
      <diagonal/>
    </border>
    <border>
      <left/>
      <right style="double">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bottom/>
      <diagonal/>
    </border>
    <border>
      <left/>
      <right style="double">
        <color auto="1"/>
      </right>
      <top style="thin">
        <color auto="1"/>
      </top>
      <bottom style="thin">
        <color auto="1"/>
      </bottom>
      <diagonal/>
    </border>
    <border>
      <left/>
      <right/>
      <top style="medium">
        <color auto="1"/>
      </top>
      <bottom style="thin">
        <color auto="1"/>
      </bottom>
      <diagonal/>
    </border>
    <border>
      <left style="double">
        <color auto="1"/>
      </left>
      <right/>
      <top style="thin">
        <color auto="1"/>
      </top>
      <bottom/>
      <diagonal/>
    </border>
    <border>
      <left style="double">
        <color auto="1"/>
      </left>
      <right/>
      <top/>
      <bottom style="medium">
        <color auto="1"/>
      </bottom>
      <diagonal/>
    </border>
    <border>
      <left style="double">
        <color auto="1"/>
      </left>
      <right/>
      <top style="medium">
        <color auto="1"/>
      </top>
      <bottom style="thin">
        <color auto="1"/>
      </bottom>
      <diagonal/>
    </border>
  </borders>
  <cellStyleXfs count="4">
    <xf numFmtId="0" fontId="0" fillId="0" borderId="0"/>
    <xf numFmtId="9" fontId="24" fillId="0" borderId="0" applyFont="0" applyFill="0" applyBorder="0" applyAlignment="0" applyProtection="0"/>
    <xf numFmtId="0" fontId="25" fillId="0" borderId="0"/>
    <xf numFmtId="164" fontId="24" fillId="0" borderId="0" applyFont="0" applyFill="0" applyBorder="0" applyAlignment="0" applyProtection="0"/>
  </cellStyleXfs>
  <cellXfs count="669">
    <xf numFmtId="0" fontId="0" fillId="0" borderId="0" xfId="0"/>
    <xf numFmtId="0" fontId="0" fillId="0" borderId="0" xfId="0" applyFill="1"/>
    <xf numFmtId="0" fontId="3" fillId="0" borderId="3" xfId="0" applyFont="1" applyBorder="1" applyAlignment="1">
      <alignment horizontal="left" vertical="center"/>
    </xf>
    <xf numFmtId="0" fontId="0" fillId="0" borderId="0" xfId="0" applyBorder="1"/>
    <xf numFmtId="0" fontId="0" fillId="0" borderId="4" xfId="0" applyBorder="1" applyAlignment="1">
      <alignment horizontal="center" vertical="center"/>
    </xf>
    <xf numFmtId="0" fontId="3" fillId="0" borderId="0" xfId="0" applyFont="1" applyFill="1" applyBorder="1" applyAlignment="1">
      <alignment vertical="top" wrapText="1"/>
    </xf>
    <xf numFmtId="0" fontId="3" fillId="0" borderId="0" xfId="0" applyFont="1" applyBorder="1" applyAlignment="1">
      <alignment vertical="top" wrapText="1"/>
    </xf>
    <xf numFmtId="0" fontId="15" fillId="0" borderId="0" xfId="0" applyFont="1"/>
    <xf numFmtId="0" fontId="15" fillId="7" borderId="0" xfId="0" applyFont="1" applyFill="1"/>
    <xf numFmtId="0" fontId="0" fillId="0" borderId="0" xfId="0" applyFill="1" applyBorder="1"/>
    <xf numFmtId="0" fontId="0" fillId="4" borderId="0" xfId="0" applyFill="1" applyBorder="1"/>
    <xf numFmtId="0" fontId="0" fillId="0" borderId="9" xfId="0" applyBorder="1" applyAlignment="1">
      <alignment horizontal="center"/>
    </xf>
    <xf numFmtId="0" fontId="0" fillId="0" borderId="0" xfId="0" applyBorder="1" applyAlignment="1">
      <alignment horizontal="center"/>
    </xf>
    <xf numFmtId="0" fontId="1" fillId="2" borderId="20"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21" xfId="0" applyFont="1" applyFill="1" applyBorder="1" applyAlignment="1">
      <alignment horizontal="center" vertical="top" wrapText="1"/>
    </xf>
    <xf numFmtId="0" fontId="7" fillId="8" borderId="4" xfId="0" applyFont="1" applyFill="1" applyBorder="1" applyAlignment="1">
      <alignment horizontal="center" vertical="center"/>
    </xf>
    <xf numFmtId="0" fontId="15" fillId="8" borderId="4" xfId="0" applyFont="1" applyFill="1" applyBorder="1" applyAlignment="1">
      <alignment horizontal="center" vertical="center"/>
    </xf>
    <xf numFmtId="0" fontId="3" fillId="8" borderId="4" xfId="0" applyFont="1" applyFill="1" applyBorder="1"/>
    <xf numFmtId="0" fontId="3" fillId="8" borderId="4" xfId="0" applyFont="1" applyFill="1" applyBorder="1" applyAlignment="1">
      <alignment wrapText="1"/>
    </xf>
    <xf numFmtId="0" fontId="3" fillId="8" borderId="4" xfId="0" applyFont="1" applyFill="1" applyBorder="1" applyAlignment="1">
      <alignment vertical="top" wrapText="1"/>
    </xf>
    <xf numFmtId="0" fontId="16" fillId="8" borderId="31" xfId="0" applyFont="1" applyFill="1" applyBorder="1" applyAlignment="1">
      <alignment horizontal="center" vertical="center" wrapText="1"/>
    </xf>
    <xf numFmtId="0" fontId="13" fillId="0" borderId="2" xfId="0" applyFont="1" applyBorder="1" applyAlignment="1">
      <alignment vertical="top" wrapText="1"/>
    </xf>
    <xf numFmtId="0" fontId="0" fillId="0" borderId="9" xfId="0" applyFill="1" applyBorder="1" applyAlignment="1">
      <alignment horizontal="center"/>
    </xf>
    <xf numFmtId="0" fontId="0" fillId="0" borderId="0" xfId="0" applyFill="1" applyBorder="1" applyAlignment="1">
      <alignment horizontal="center"/>
    </xf>
    <xf numFmtId="0" fontId="8" fillId="0" borderId="9" xfId="0" applyFont="1" applyFill="1" applyBorder="1" applyAlignment="1">
      <alignment horizontal="center" vertical="top" wrapText="1"/>
    </xf>
    <xf numFmtId="0" fontId="8" fillId="0" borderId="0" xfId="0" applyFont="1" applyFill="1" applyBorder="1" applyAlignment="1">
      <alignment horizontal="center" vertical="top" wrapText="1"/>
    </xf>
    <xf numFmtId="0" fontId="0" fillId="0" borderId="9" xfId="0" applyFill="1" applyBorder="1" applyAlignment="1">
      <alignment horizontal="left"/>
    </xf>
    <xf numFmtId="0" fontId="0" fillId="0" borderId="0" xfId="0" applyFill="1" applyBorder="1" applyAlignment="1">
      <alignment horizontal="left"/>
    </xf>
    <xf numFmtId="0" fontId="13" fillId="0" borderId="9" xfId="0" applyFont="1" applyFill="1" applyBorder="1" applyAlignment="1">
      <alignment horizontal="left" vertical="top"/>
    </xf>
    <xf numFmtId="0" fontId="13" fillId="0" borderId="0" xfId="0" applyFont="1" applyFill="1" applyBorder="1" applyAlignment="1">
      <alignment horizontal="left" vertical="top"/>
    </xf>
    <xf numFmtId="0" fontId="13" fillId="0" borderId="0" xfId="0" applyFont="1" applyBorder="1" applyAlignment="1">
      <alignment horizontal="left" vertical="top" wrapText="1"/>
    </xf>
    <xf numFmtId="0" fontId="16" fillId="8" borderId="31" xfId="0" applyFont="1" applyFill="1" applyBorder="1" applyAlignment="1">
      <alignment horizontal="center" vertical="center"/>
    </xf>
    <xf numFmtId="0" fontId="1" fillId="2" borderId="9"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27" xfId="0" applyFont="1" applyFill="1" applyBorder="1" applyAlignment="1">
      <alignment horizontal="center" vertical="top" wrapText="1"/>
    </xf>
    <xf numFmtId="0" fontId="13" fillId="0" borderId="0" xfId="0" applyFont="1" applyBorder="1" applyAlignment="1">
      <alignment horizontal="left" vertical="top"/>
    </xf>
    <xf numFmtId="0" fontId="0" fillId="9" borderId="0" xfId="0" applyFill="1"/>
    <xf numFmtId="0" fontId="0" fillId="9" borderId="4" xfId="0" applyFill="1" applyBorder="1"/>
    <xf numFmtId="0" fontId="15" fillId="9" borderId="0" xfId="0" applyFont="1" applyFill="1"/>
    <xf numFmtId="0" fontId="0" fillId="9" borderId="0" xfId="0" applyFill="1" applyBorder="1"/>
    <xf numFmtId="0" fontId="0" fillId="0" borderId="0" xfId="0" applyBorder="1" applyAlignment="1">
      <alignment horizontal="center" vertical="center"/>
    </xf>
    <xf numFmtId="0" fontId="15" fillId="8" borderId="4" xfId="0" applyFont="1" applyFill="1" applyBorder="1" applyAlignment="1">
      <alignment horizontal="center" vertical="center" wrapText="1"/>
    </xf>
    <xf numFmtId="0" fontId="0" fillId="5" borderId="4" xfId="0" applyFill="1" applyBorder="1" applyAlignment="1">
      <alignment horizontal="center" vertical="center"/>
    </xf>
    <xf numFmtId="0" fontId="1" fillId="0" borderId="0"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0" xfId="0" applyFont="1" applyFill="1" applyBorder="1" applyAlignment="1">
      <alignment horizontal="center" vertical="top" wrapText="1"/>
    </xf>
    <xf numFmtId="0" fontId="0" fillId="0" borderId="9"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9" xfId="0" applyBorder="1" applyAlignment="1"/>
    <xf numFmtId="0" fontId="0" fillId="0" borderId="0" xfId="0" applyBorder="1" applyAlignment="1"/>
    <xf numFmtId="0" fontId="0" fillId="0" borderId="27" xfId="0" applyBorder="1" applyAlignment="1"/>
    <xf numFmtId="0" fontId="0" fillId="0" borderId="20" xfId="0" applyBorder="1" applyAlignment="1"/>
    <xf numFmtId="0" fontId="0" fillId="0" borderId="1" xfId="0" applyBorder="1" applyAlignment="1"/>
    <xf numFmtId="0" fontId="0" fillId="0" borderId="21" xfId="0" applyBorder="1" applyAlignment="1"/>
    <xf numFmtId="0" fontId="13" fillId="0" borderId="0" xfId="0" applyFont="1" applyFill="1" applyBorder="1" applyAlignment="1">
      <alignment horizontal="left" vertical="top" wrapText="1"/>
    </xf>
    <xf numFmtId="0" fontId="16" fillId="8" borderId="17" xfId="0" applyFont="1" applyFill="1" applyBorder="1" applyAlignment="1">
      <alignment horizontal="center" vertical="center" wrapText="1"/>
    </xf>
    <xf numFmtId="0" fontId="45" fillId="0" borderId="0" xfId="0" applyFont="1"/>
    <xf numFmtId="0" fontId="45" fillId="0" borderId="0" xfId="0" applyFont="1" applyFill="1"/>
    <xf numFmtId="9" fontId="45" fillId="0" borderId="0" xfId="0" applyNumberFormat="1" applyFont="1" applyFill="1"/>
    <xf numFmtId="0" fontId="46" fillId="0" borderId="0" xfId="0" applyFont="1" applyFill="1" applyBorder="1" applyAlignment="1">
      <alignment vertical="top" wrapText="1"/>
    </xf>
    <xf numFmtId="9" fontId="45" fillId="0" borderId="0" xfId="0" applyNumberFormat="1" applyFont="1"/>
    <xf numFmtId="0" fontId="46" fillId="0" borderId="0" xfId="0" applyFont="1" applyBorder="1" applyAlignment="1">
      <alignment vertical="top" wrapText="1"/>
    </xf>
    <xf numFmtId="0" fontId="46" fillId="0" borderId="0" xfId="0" applyFont="1" applyBorder="1" applyAlignment="1">
      <alignment vertical="center"/>
    </xf>
    <xf numFmtId="0" fontId="46" fillId="0" borderId="0" xfId="0" applyFont="1" applyBorder="1" applyAlignment="1">
      <alignment vertical="center" wrapText="1"/>
    </xf>
    <xf numFmtId="0" fontId="46" fillId="0" borderId="0" xfId="0" applyFont="1" applyBorder="1" applyAlignment="1">
      <alignment vertical="top"/>
    </xf>
    <xf numFmtId="0" fontId="45" fillId="0" borderId="0" xfId="0" applyFont="1" applyBorder="1"/>
    <xf numFmtId="0" fontId="45" fillId="0" borderId="0" xfId="0" applyFont="1" applyFill="1" applyBorder="1"/>
    <xf numFmtId="9" fontId="49" fillId="0" borderId="0" xfId="0" applyNumberFormat="1" applyFont="1" applyFill="1" applyBorder="1" applyAlignment="1">
      <alignment horizontal="center" vertical="center"/>
    </xf>
    <xf numFmtId="9" fontId="49" fillId="0" borderId="0" xfId="0" applyNumberFormat="1" applyFont="1" applyFill="1" applyBorder="1" applyAlignment="1">
      <alignment vertical="center"/>
    </xf>
    <xf numFmtId="0" fontId="50" fillId="0" borderId="0" xfId="0" applyFont="1" applyFill="1" applyBorder="1"/>
    <xf numFmtId="0" fontId="46" fillId="0" borderId="0" xfId="0" applyFont="1" applyFill="1" applyBorder="1" applyAlignment="1">
      <alignment vertical="center"/>
    </xf>
    <xf numFmtId="0" fontId="46" fillId="0" borderId="0" xfId="0" applyFont="1" applyFill="1" applyBorder="1" applyAlignment="1">
      <alignment vertical="center" wrapText="1"/>
    </xf>
    <xf numFmtId="0" fontId="44" fillId="0" borderId="0" xfId="0" applyFont="1" applyFill="1"/>
    <xf numFmtId="0" fontId="15" fillId="0" borderId="0" xfId="0" applyFont="1" applyFill="1"/>
    <xf numFmtId="0" fontId="0" fillId="0" borderId="0" xfId="0" applyBorder="1" applyAlignment="1" applyProtection="1">
      <alignment horizontal="center"/>
      <protection hidden="1"/>
    </xf>
    <xf numFmtId="0" fontId="0" fillId="0" borderId="0" xfId="0" applyBorder="1" applyProtection="1">
      <protection hidden="1"/>
    </xf>
    <xf numFmtId="9" fontId="0" fillId="5" borderId="4" xfId="1" applyNumberFormat="1" applyFont="1" applyFill="1" applyBorder="1" applyAlignment="1" applyProtection="1">
      <alignment horizontal="center" vertical="center"/>
      <protection hidden="1"/>
    </xf>
    <xf numFmtId="0" fontId="0" fillId="0" borderId="0" xfId="0" applyFill="1" applyBorder="1" applyAlignment="1" applyProtection="1">
      <alignment wrapText="1"/>
      <protection hidden="1"/>
    </xf>
    <xf numFmtId="0" fontId="0" fillId="0" borderId="0" xfId="0" applyFill="1" applyBorder="1" applyProtection="1">
      <protection hidden="1"/>
    </xf>
    <xf numFmtId="0" fontId="0" fillId="0" borderId="4" xfId="0" applyBorder="1" applyProtection="1">
      <protection hidden="1"/>
    </xf>
    <xf numFmtId="0" fontId="0" fillId="0" borderId="0" xfId="0" applyProtection="1">
      <protection hidden="1"/>
    </xf>
    <xf numFmtId="0" fontId="0" fillId="0" borderId="0" xfId="0" applyBorder="1" applyAlignment="1" applyProtection="1">
      <alignment horizontal="center" vertical="center"/>
      <protection hidden="1"/>
    </xf>
    <xf numFmtId="0" fontId="0" fillId="0" borderId="0" xfId="0" applyFill="1" applyBorder="1" applyAlignment="1" applyProtection="1">
      <alignment vertical="center" wrapText="1"/>
      <protection hidden="1"/>
    </xf>
    <xf numFmtId="0" fontId="0" fillId="0" borderId="0" xfId="0"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0" fillId="0" borderId="0" xfId="0" applyFill="1" applyProtection="1">
      <protection hidden="1"/>
    </xf>
    <xf numFmtId="0" fontId="45" fillId="0" borderId="0" xfId="0" applyFont="1" applyProtection="1">
      <protection hidden="1"/>
    </xf>
    <xf numFmtId="0" fontId="46" fillId="0" borderId="0" xfId="0" applyFont="1" applyBorder="1" applyAlignment="1" applyProtection="1">
      <alignment vertical="center"/>
      <protection hidden="1"/>
    </xf>
    <xf numFmtId="0" fontId="46" fillId="0" borderId="0" xfId="0" applyFont="1" applyBorder="1" applyAlignment="1" applyProtection="1">
      <alignment vertical="center" wrapText="1"/>
      <protection hidden="1"/>
    </xf>
    <xf numFmtId="0" fontId="45" fillId="0" borderId="0" xfId="0" applyFont="1" applyFill="1" applyBorder="1" applyAlignment="1" applyProtection="1">
      <alignment vertical="center"/>
      <protection hidden="1"/>
    </xf>
    <xf numFmtId="0" fontId="46" fillId="0" borderId="0" xfId="0" applyFont="1" applyBorder="1" applyAlignment="1" applyProtection="1">
      <alignment vertical="top" wrapText="1"/>
      <protection hidden="1"/>
    </xf>
    <xf numFmtId="0" fontId="45" fillId="0" borderId="0" xfId="0" applyFont="1" applyFill="1" applyBorder="1" applyAlignment="1" applyProtection="1">
      <alignment wrapText="1"/>
      <protection hidden="1"/>
    </xf>
    <xf numFmtId="0" fontId="48" fillId="0" borderId="0" xfId="0" applyFont="1" applyFill="1" applyBorder="1" applyAlignment="1" applyProtection="1">
      <alignment horizontal="center" wrapText="1"/>
      <protection hidden="1"/>
    </xf>
    <xf numFmtId="0" fontId="48"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4" xfId="0" applyBorder="1" applyAlignment="1" applyProtection="1">
      <alignment horizontal="center"/>
      <protection hidden="1"/>
    </xf>
    <xf numFmtId="0" fontId="0" fillId="5" borderId="4" xfId="0" applyFill="1" applyBorder="1" applyAlignment="1" applyProtection="1">
      <alignment horizontal="center" vertical="center"/>
      <protection hidden="1"/>
    </xf>
    <xf numFmtId="0" fontId="18" fillId="5" borderId="4" xfId="0" applyFont="1" applyFill="1" applyBorder="1" applyAlignment="1" applyProtection="1">
      <alignment horizontal="center" vertical="center"/>
      <protection hidden="1"/>
    </xf>
    <xf numFmtId="9" fontId="0" fillId="7" borderId="4" xfId="0" applyNumberFormat="1" applyFill="1" applyBorder="1" applyAlignment="1" applyProtection="1">
      <alignment horizontal="center" vertical="center" wrapText="1"/>
      <protection hidden="1"/>
    </xf>
    <xf numFmtId="9" fontId="18" fillId="7" borderId="4" xfId="0" applyNumberFormat="1"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9" fontId="0" fillId="0" borderId="4" xfId="1" applyNumberFormat="1" applyFont="1" applyFill="1" applyBorder="1" applyAlignment="1" applyProtection="1">
      <alignment horizontal="center" vertical="center"/>
      <protection hidden="1"/>
    </xf>
    <xf numFmtId="0" fontId="18" fillId="0" borderId="4" xfId="0" applyFont="1" applyFill="1" applyBorder="1" applyAlignment="1" applyProtection="1">
      <alignment horizontal="center" vertical="center"/>
      <protection hidden="1"/>
    </xf>
    <xf numFmtId="9" fontId="0" fillId="0" borderId="4" xfId="0" applyNumberFormat="1" applyFill="1" applyBorder="1" applyAlignment="1" applyProtection="1">
      <alignment horizontal="center" vertical="center" wrapText="1"/>
      <protection hidden="1"/>
    </xf>
    <xf numFmtId="9" fontId="18" fillId="0" borderId="4" xfId="0" applyNumberFormat="1" applyFont="1" applyFill="1" applyBorder="1" applyAlignment="1" applyProtection="1">
      <alignment horizontal="center" vertical="center" wrapText="1"/>
      <protection hidden="1"/>
    </xf>
    <xf numFmtId="0" fontId="0" fillId="7" borderId="4" xfId="0" applyFill="1" applyBorder="1" applyAlignment="1" applyProtection="1">
      <alignment horizontal="center" vertical="center"/>
      <protection hidden="1"/>
    </xf>
    <xf numFmtId="9" fontId="0" fillId="7" borderId="4" xfId="1" applyNumberFormat="1" applyFont="1" applyFill="1" applyBorder="1" applyAlignment="1" applyProtection="1">
      <alignment horizontal="center" vertical="center"/>
      <protection hidden="1"/>
    </xf>
    <xf numFmtId="0" fontId="18" fillId="7" borderId="4" xfId="0" applyFont="1" applyFill="1" applyBorder="1" applyAlignment="1" applyProtection="1">
      <alignment horizontal="center" vertical="center"/>
      <protection hidden="1"/>
    </xf>
    <xf numFmtId="9" fontId="0" fillId="7" borderId="4" xfId="1" applyFont="1" applyFill="1" applyBorder="1" applyAlignment="1" applyProtection="1">
      <alignment horizontal="center" vertical="center"/>
      <protection hidden="1"/>
    </xf>
    <xf numFmtId="9" fontId="18" fillId="7" borderId="4" xfId="1" applyFont="1" applyFill="1" applyBorder="1" applyAlignment="1" applyProtection="1">
      <alignment horizontal="center" vertical="center"/>
      <protection hidden="1"/>
    </xf>
    <xf numFmtId="0" fontId="0" fillId="0" borderId="0" xfId="0" applyBorder="1" applyAlignment="1" applyProtection="1">
      <alignment horizontal="center"/>
    </xf>
    <xf numFmtId="0" fontId="0" fillId="0" borderId="4" xfId="0"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0" xfId="0" applyFill="1" applyBorder="1" applyAlignment="1" applyProtection="1">
      <alignment wrapText="1"/>
    </xf>
    <xf numFmtId="0" fontId="0" fillId="0" borderId="0" xfId="0" applyFill="1" applyBorder="1" applyProtection="1"/>
    <xf numFmtId="0" fontId="0" fillId="0" borderId="0" xfId="0" applyBorder="1" applyProtection="1"/>
    <xf numFmtId="0" fontId="0" fillId="0" borderId="4" xfId="0" applyBorder="1" applyProtection="1"/>
    <xf numFmtId="0" fontId="0" fillId="0" borderId="0" xfId="0" applyBorder="1" applyAlignment="1" applyProtection="1">
      <alignment horizontal="center" vertical="center"/>
    </xf>
    <xf numFmtId="0" fontId="35" fillId="8" borderId="4"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53" fillId="8" borderId="4" xfId="0" applyFont="1" applyFill="1" applyBorder="1" applyAlignment="1" applyProtection="1">
      <alignment horizontal="center" vertical="center" wrapText="1" shrinkToFit="1"/>
    </xf>
    <xf numFmtId="0" fontId="11" fillId="5" borderId="4"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8" fillId="8" borderId="4" xfId="0" applyFont="1" applyFill="1" applyBorder="1" applyAlignment="1" applyProtection="1">
      <alignment horizontal="center" vertical="center" wrapText="1"/>
    </xf>
    <xf numFmtId="9" fontId="18" fillId="0" borderId="4" xfId="0" applyNumberFormat="1" applyFont="1" applyFill="1" applyBorder="1" applyAlignment="1" applyProtection="1">
      <alignment horizontal="center" vertical="center" shrinkToFit="1"/>
      <protection hidden="1"/>
    </xf>
    <xf numFmtId="0" fontId="3" fillId="0" borderId="20" xfId="0" applyFont="1" applyBorder="1" applyAlignment="1" applyProtection="1">
      <alignment vertical="top"/>
      <protection locked="0"/>
    </xf>
    <xf numFmtId="0" fontId="3" fillId="0" borderId="26" xfId="0" applyFont="1" applyBorder="1" applyAlignment="1" applyProtection="1">
      <alignment vertical="center"/>
    </xf>
    <xf numFmtId="0" fontId="3" fillId="0" borderId="17" xfId="0" applyFont="1" applyBorder="1" applyAlignment="1" applyProtection="1">
      <protection locked="0"/>
    </xf>
    <xf numFmtId="0" fontId="22" fillId="2" borderId="9" xfId="0" applyFont="1" applyFill="1" applyBorder="1" applyAlignment="1">
      <alignment vertical="top" wrapText="1"/>
    </xf>
    <xf numFmtId="0" fontId="22" fillId="2" borderId="0" xfId="0" applyFont="1" applyFill="1" applyBorder="1" applyAlignment="1">
      <alignment vertical="top" wrapText="1"/>
    </xf>
    <xf numFmtId="0" fontId="22" fillId="2" borderId="27" xfId="0" applyFont="1" applyFill="1" applyBorder="1" applyAlignment="1">
      <alignment vertical="top" wrapText="1"/>
    </xf>
    <xf numFmtId="0" fontId="22" fillId="2" borderId="20" xfId="0" applyFont="1" applyFill="1" applyBorder="1" applyAlignment="1">
      <alignment vertical="top" wrapText="1"/>
    </xf>
    <xf numFmtId="0" fontId="22" fillId="2" borderId="1" xfId="0" applyFont="1" applyFill="1" applyBorder="1" applyAlignment="1">
      <alignment vertical="top" wrapText="1"/>
    </xf>
    <xf numFmtId="0" fontId="22" fillId="2" borderId="21" xfId="0" applyFont="1" applyFill="1" applyBorder="1" applyAlignment="1">
      <alignment vertical="top" wrapText="1"/>
    </xf>
    <xf numFmtId="0" fontId="57" fillId="0" borderId="14" xfId="0" applyFont="1" applyBorder="1" applyAlignment="1" applyProtection="1">
      <alignment horizontal="center" vertical="center" wrapText="1"/>
      <protection locked="0"/>
    </xf>
    <xf numFmtId="0" fontId="57" fillId="0" borderId="3" xfId="0" applyFont="1" applyBorder="1" applyAlignment="1" applyProtection="1">
      <alignment horizontal="center" vertical="center" wrapText="1"/>
      <protection locked="0"/>
    </xf>
    <xf numFmtId="0" fontId="1" fillId="2" borderId="9" xfId="0" applyFont="1" applyFill="1" applyBorder="1" applyAlignment="1">
      <alignment vertical="top" wrapText="1"/>
    </xf>
    <xf numFmtId="0" fontId="1" fillId="2" borderId="0" xfId="0" applyFont="1" applyFill="1" applyBorder="1" applyAlignment="1">
      <alignment vertical="top" wrapText="1"/>
    </xf>
    <xf numFmtId="0" fontId="1" fillId="2" borderId="27" xfId="0" applyFont="1" applyFill="1" applyBorder="1" applyAlignment="1">
      <alignment vertical="top" wrapText="1"/>
    </xf>
    <xf numFmtId="0" fontId="25" fillId="0" borderId="4" xfId="0" applyFont="1" applyFill="1" applyBorder="1" applyAlignment="1" applyProtection="1">
      <alignment horizontal="center" vertical="center" wrapText="1"/>
      <protection hidden="1"/>
    </xf>
    <xf numFmtId="0" fontId="0" fillId="0" borderId="4" xfId="0" applyBorder="1"/>
    <xf numFmtId="0" fontId="0" fillId="0" borderId="6" xfId="0" applyBorder="1"/>
    <xf numFmtId="0" fontId="23" fillId="11" borderId="3" xfId="0" applyFont="1" applyFill="1" applyBorder="1" applyAlignment="1" applyProtection="1">
      <alignment vertical="center" wrapText="1"/>
    </xf>
    <xf numFmtId="0" fontId="0" fillId="10" borderId="4" xfId="0" applyFont="1" applyFill="1" applyBorder="1" applyAlignment="1" applyProtection="1">
      <alignment horizontal="center" vertical="center" wrapText="1"/>
    </xf>
    <xf numFmtId="0" fontId="54" fillId="10" borderId="4" xfId="0" applyFont="1" applyFill="1" applyBorder="1" applyAlignment="1" applyProtection="1">
      <alignment horizontal="center" vertical="center" wrapText="1"/>
      <protection hidden="1"/>
    </xf>
    <xf numFmtId="9" fontId="25" fillId="10" borderId="4" xfId="1" applyNumberFormat="1" applyFont="1" applyFill="1" applyBorder="1" applyAlignment="1" applyProtection="1">
      <alignment horizontal="left" vertical="center"/>
      <protection hidden="1"/>
    </xf>
    <xf numFmtId="0" fontId="3" fillId="10" borderId="4" xfId="0" applyFont="1" applyFill="1" applyBorder="1" applyAlignment="1" applyProtection="1">
      <alignment vertical="center" wrapText="1"/>
    </xf>
    <xf numFmtId="9" fontId="0" fillId="10" borderId="4" xfId="1" applyNumberFormat="1" applyFont="1" applyFill="1" applyBorder="1" applyAlignment="1" applyProtection="1">
      <alignment horizontal="center" vertical="center" wrapText="1"/>
    </xf>
    <xf numFmtId="9" fontId="0" fillId="10" borderId="4" xfId="1" applyNumberFormat="1" applyFont="1" applyFill="1" applyBorder="1" applyAlignment="1" applyProtection="1">
      <alignment horizontal="center" vertical="center"/>
      <protection hidden="1"/>
    </xf>
    <xf numFmtId="0" fontId="3" fillId="10" borderId="1" xfId="0" applyFont="1" applyFill="1" applyBorder="1" applyAlignment="1" applyProtection="1">
      <alignment vertical="center" wrapText="1"/>
    </xf>
    <xf numFmtId="9" fontId="0" fillId="10" borderId="4" xfId="0" applyNumberFormat="1" applyFill="1" applyBorder="1" applyAlignment="1" applyProtection="1">
      <alignment horizontal="center" vertical="center"/>
      <protection hidden="1"/>
    </xf>
    <xf numFmtId="9" fontId="0" fillId="10" borderId="4" xfId="0" applyNumberFormat="1" applyFill="1" applyBorder="1" applyAlignment="1" applyProtection="1">
      <alignment horizontal="left" vertical="center"/>
      <protection hidden="1"/>
    </xf>
    <xf numFmtId="0" fontId="3" fillId="10" borderId="3" xfId="0" applyFont="1" applyFill="1" applyBorder="1" applyAlignment="1" applyProtection="1">
      <alignment vertical="center" wrapText="1"/>
    </xf>
    <xf numFmtId="9" fontId="0" fillId="10" borderId="4" xfId="1" applyNumberFormat="1" applyFont="1" applyFill="1" applyBorder="1" applyAlignment="1" applyProtection="1">
      <alignment horizontal="left" vertical="center"/>
      <protection hidden="1"/>
    </xf>
    <xf numFmtId="0" fontId="25" fillId="11" borderId="4" xfId="0" applyFont="1" applyFill="1" applyBorder="1" applyAlignment="1" applyProtection="1">
      <alignment horizontal="center" vertical="center" wrapText="1"/>
    </xf>
    <xf numFmtId="9" fontId="24" fillId="10" borderId="4" xfId="1" applyNumberFormat="1" applyFont="1" applyFill="1" applyBorder="1" applyAlignment="1" applyProtection="1">
      <alignment horizontal="left" vertical="center"/>
      <protection hidden="1"/>
    </xf>
    <xf numFmtId="9" fontId="24" fillId="10" borderId="4" xfId="1" applyNumberFormat="1" applyFont="1" applyFill="1" applyBorder="1" applyAlignment="1" applyProtection="1">
      <alignment horizontal="center" vertical="center"/>
      <protection hidden="1"/>
    </xf>
    <xf numFmtId="0" fontId="23" fillId="11" borderId="4" xfId="0" applyFont="1" applyFill="1" applyBorder="1" applyAlignment="1" applyProtection="1">
      <alignment vertical="center" wrapText="1"/>
    </xf>
    <xf numFmtId="0" fontId="25" fillId="11" borderId="3" xfId="0" applyFont="1" applyFill="1" applyBorder="1" applyAlignment="1" applyProtection="1">
      <alignment horizontal="center" vertical="center" wrapText="1"/>
    </xf>
    <xf numFmtId="0" fontId="25" fillId="11" borderId="3" xfId="0" applyFont="1" applyFill="1" applyBorder="1" applyAlignment="1" applyProtection="1">
      <alignment vertical="center" wrapText="1"/>
    </xf>
    <xf numFmtId="0" fontId="25" fillId="11" borderId="4" xfId="0" applyFont="1" applyFill="1" applyBorder="1" applyAlignment="1" applyProtection="1">
      <alignment vertical="center" wrapText="1"/>
    </xf>
    <xf numFmtId="0" fontId="55" fillId="11" borderId="3" xfId="0" applyFont="1" applyFill="1" applyBorder="1" applyAlignment="1" applyProtection="1">
      <alignment vertical="center" wrapText="1"/>
    </xf>
    <xf numFmtId="0" fontId="25" fillId="10" borderId="4" xfId="0" applyFont="1" applyFill="1" applyBorder="1" applyAlignment="1" applyProtection="1">
      <alignment horizontal="center" vertical="center" wrapText="1"/>
      <protection hidden="1"/>
    </xf>
    <xf numFmtId="0" fontId="0" fillId="12" borderId="4" xfId="0" applyFill="1" applyBorder="1" applyAlignment="1" applyProtection="1">
      <alignment horizontal="center" vertical="center"/>
    </xf>
    <xf numFmtId="0" fontId="3" fillId="12" borderId="3" xfId="0" applyFont="1" applyFill="1" applyBorder="1" applyAlignment="1" applyProtection="1">
      <alignment vertical="center" wrapText="1"/>
    </xf>
    <xf numFmtId="0" fontId="0" fillId="12" borderId="4" xfId="0" applyFont="1" applyFill="1" applyBorder="1" applyAlignment="1" applyProtection="1">
      <alignment horizontal="center" vertical="center" wrapText="1"/>
    </xf>
    <xf numFmtId="0" fontId="47" fillId="12" borderId="4" xfId="0" applyFont="1" applyFill="1" applyBorder="1" applyAlignment="1" applyProtection="1">
      <alignment horizontal="center" vertical="center" wrapText="1"/>
      <protection locked="0" hidden="1"/>
    </xf>
    <xf numFmtId="0" fontId="23" fillId="13" borderId="3" xfId="0" applyFont="1" applyFill="1" applyBorder="1" applyAlignment="1" applyProtection="1">
      <alignment vertical="top" wrapText="1"/>
    </xf>
    <xf numFmtId="0" fontId="25" fillId="13" borderId="4" xfId="0" applyFont="1" applyFill="1" applyBorder="1" applyAlignment="1" applyProtection="1">
      <alignment horizontal="center" vertical="center" wrapText="1"/>
    </xf>
    <xf numFmtId="0" fontId="0" fillId="12" borderId="4" xfId="0" applyFill="1" applyBorder="1" applyAlignment="1" applyProtection="1">
      <alignment horizontal="center" vertical="center" wrapText="1"/>
    </xf>
    <xf numFmtId="0" fontId="23" fillId="13" borderId="3" xfId="0" applyFont="1" applyFill="1" applyBorder="1" applyAlignment="1" applyProtection="1">
      <alignment vertical="center" wrapText="1"/>
    </xf>
    <xf numFmtId="0" fontId="23" fillId="13" borderId="4" xfId="0" applyFont="1" applyFill="1" applyBorder="1" applyAlignment="1" applyProtection="1">
      <alignment vertical="center" wrapText="1"/>
    </xf>
    <xf numFmtId="0" fontId="0" fillId="12" borderId="4" xfId="0" applyFont="1" applyFill="1" applyBorder="1" applyAlignment="1" applyProtection="1">
      <alignment horizontal="center" vertical="center"/>
    </xf>
    <xf numFmtId="0" fontId="23" fillId="13" borderId="4" xfId="0" applyFont="1" applyFill="1" applyBorder="1" applyAlignment="1" applyProtection="1">
      <alignment horizontal="center" vertical="center" wrapText="1"/>
    </xf>
    <xf numFmtId="0" fontId="0" fillId="14" borderId="4" xfId="0" applyFill="1" applyBorder="1" applyAlignment="1" applyProtection="1">
      <alignment horizontal="center" vertical="center" wrapText="1"/>
    </xf>
    <xf numFmtId="0" fontId="3" fillId="14" borderId="3" xfId="0" applyFont="1" applyFill="1" applyBorder="1" applyAlignment="1" applyProtection="1">
      <alignment vertical="center" wrapText="1"/>
    </xf>
    <xf numFmtId="0" fontId="47" fillId="14" borderId="4" xfId="0" applyFont="1" applyFill="1" applyBorder="1" applyAlignment="1" applyProtection="1">
      <alignment horizontal="center" vertical="center" wrapText="1"/>
      <protection locked="0" hidden="1"/>
    </xf>
    <xf numFmtId="0" fontId="3" fillId="14" borderId="4" xfId="0" applyFont="1" applyFill="1" applyBorder="1" applyAlignment="1" applyProtection="1">
      <alignment horizontal="left" vertical="top" wrapText="1"/>
    </xf>
    <xf numFmtId="0" fontId="3" fillId="14" borderId="3" xfId="0" applyFont="1" applyFill="1" applyBorder="1" applyAlignment="1" applyProtection="1">
      <alignment vertical="center" wrapText="1"/>
      <protection hidden="1"/>
    </xf>
    <xf numFmtId="0" fontId="0" fillId="14" borderId="8" xfId="0" applyFill="1" applyBorder="1" applyAlignment="1" applyProtection="1">
      <alignment horizontal="center" vertical="center" wrapText="1"/>
    </xf>
    <xf numFmtId="0" fontId="3" fillId="14" borderId="15" xfId="0" applyFont="1" applyFill="1" applyBorder="1" applyAlignment="1" applyProtection="1">
      <alignment vertical="center" wrapText="1"/>
      <protection hidden="1"/>
    </xf>
    <xf numFmtId="0" fontId="23" fillId="15" borderId="3" xfId="0" applyFont="1" applyFill="1" applyBorder="1" applyAlignment="1" applyProtection="1">
      <alignment vertical="center" wrapText="1"/>
    </xf>
    <xf numFmtId="0" fontId="23" fillId="15" borderId="4" xfId="0" applyFont="1" applyFill="1" applyBorder="1" applyAlignment="1" applyProtection="1">
      <alignment horizontal="center" vertical="center" wrapText="1"/>
    </xf>
    <xf numFmtId="0" fontId="3" fillId="14" borderId="4" xfId="0" applyFont="1" applyFill="1" applyBorder="1" applyAlignment="1" applyProtection="1">
      <alignment horizontal="center" vertical="center" wrapText="1"/>
    </xf>
    <xf numFmtId="0" fontId="23" fillId="15" borderId="4" xfId="0" applyFont="1" applyFill="1" applyBorder="1" applyAlignment="1" applyProtection="1">
      <alignment vertical="center" wrapText="1"/>
    </xf>
    <xf numFmtId="0" fontId="0" fillId="14" borderId="4" xfId="0" applyFont="1" applyFill="1" applyBorder="1" applyAlignment="1" applyProtection="1">
      <alignment horizontal="center" vertical="center"/>
    </xf>
    <xf numFmtId="0" fontId="23" fillId="15" borderId="2" xfId="0" applyFont="1" applyFill="1" applyBorder="1" applyAlignment="1" applyProtection="1">
      <alignment vertical="center" wrapText="1"/>
    </xf>
    <xf numFmtId="0" fontId="25" fillId="15" borderId="4" xfId="0" applyFont="1" applyFill="1" applyBorder="1" applyAlignment="1" applyProtection="1">
      <alignment horizontal="center" vertical="center" wrapText="1"/>
    </xf>
    <xf numFmtId="0" fontId="23" fillId="15" borderId="3" xfId="0" applyFont="1" applyFill="1" applyBorder="1" applyAlignment="1" applyProtection="1">
      <alignment vertical="top" wrapText="1"/>
    </xf>
    <xf numFmtId="0" fontId="0" fillId="14" borderId="4" xfId="0" applyFill="1" applyBorder="1" applyAlignment="1" applyProtection="1">
      <alignment horizontal="center" vertical="center"/>
    </xf>
    <xf numFmtId="0" fontId="39" fillId="14" borderId="3" xfId="0" applyFont="1" applyFill="1" applyBorder="1" applyAlignment="1" applyProtection="1">
      <alignment vertical="center" wrapText="1"/>
    </xf>
    <xf numFmtId="0" fontId="0" fillId="14" borderId="4" xfId="0" applyFont="1" applyFill="1" applyBorder="1" applyAlignment="1" applyProtection="1">
      <alignment horizontal="center" vertical="center" wrapText="1"/>
    </xf>
    <xf numFmtId="0" fontId="24" fillId="14" borderId="4" xfId="0" applyFont="1" applyFill="1" applyBorder="1" applyAlignment="1" applyProtection="1">
      <alignment horizontal="center" vertical="center"/>
    </xf>
    <xf numFmtId="0" fontId="38" fillId="14" borderId="4" xfId="0" applyFont="1" applyFill="1" applyBorder="1" applyAlignment="1" applyProtection="1">
      <alignment horizontal="center" vertical="center" wrapText="1"/>
    </xf>
    <xf numFmtId="9" fontId="25" fillId="0" borderId="4" xfId="0" applyNumberFormat="1" applyFont="1" applyBorder="1" applyAlignment="1">
      <alignment horizontal="center" vertical="center"/>
    </xf>
    <xf numFmtId="9" fontId="0" fillId="0" borderId="4" xfId="0" applyNumberFormat="1" applyFont="1" applyFill="1" applyBorder="1" applyAlignment="1" applyProtection="1">
      <alignment horizontal="center" vertical="center" wrapText="1"/>
    </xf>
    <xf numFmtId="9" fontId="0" fillId="0" borderId="4" xfId="0" applyNumberFormat="1" applyBorder="1" applyAlignment="1" applyProtection="1">
      <alignment horizontal="center" vertical="center"/>
    </xf>
    <xf numFmtId="9" fontId="0" fillId="0" borderId="4" xfId="0" applyNumberFormat="1" applyBorder="1" applyAlignment="1">
      <alignment horizontal="center"/>
    </xf>
    <xf numFmtId="9" fontId="0" fillId="0" borderId="4" xfId="0" applyNumberFormat="1" applyBorder="1" applyAlignment="1" applyProtection="1">
      <alignment horizontal="center"/>
      <protection hidden="1"/>
    </xf>
    <xf numFmtId="9" fontId="0" fillId="0" borderId="20" xfId="0" applyNumberFormat="1" applyBorder="1" applyAlignment="1" applyProtection="1">
      <alignment horizontal="center" vertical="center"/>
      <protection hidden="1"/>
    </xf>
    <xf numFmtId="0" fontId="0" fillId="0" borderId="6" xfId="0" applyBorder="1" applyAlignment="1" applyProtection="1">
      <alignment horizontal="center"/>
      <protection hidden="1"/>
    </xf>
    <xf numFmtId="0" fontId="11" fillId="0" borderId="4" xfId="0" applyFont="1" applyFill="1" applyBorder="1" applyAlignment="1">
      <alignment horizontal="center" vertical="center" wrapText="1"/>
    </xf>
    <xf numFmtId="0" fontId="61" fillId="0" borderId="0" xfId="0" applyFont="1" applyFill="1"/>
    <xf numFmtId="165" fontId="45" fillId="0" borderId="0" xfId="3" applyNumberFormat="1" applyFont="1" applyBorder="1"/>
    <xf numFmtId="0" fontId="23" fillId="15" borderId="13" xfId="0" applyFont="1" applyFill="1" applyBorder="1" applyAlignment="1" applyProtection="1">
      <alignment horizontal="center" vertical="center" wrapText="1"/>
    </xf>
    <xf numFmtId="0" fontId="23" fillId="13" borderId="13" xfId="0" applyFont="1" applyFill="1" applyBorder="1" applyAlignment="1" applyProtection="1">
      <alignment horizontal="center" vertical="center" wrapText="1"/>
    </xf>
    <xf numFmtId="0" fontId="47" fillId="14" borderId="31" xfId="0" applyFont="1" applyFill="1" applyBorder="1" applyAlignment="1" applyProtection="1">
      <alignment horizontal="center" vertical="center" wrapText="1"/>
      <protection locked="0" hidden="1"/>
    </xf>
    <xf numFmtId="0" fontId="47" fillId="12" borderId="6" xfId="0" applyFont="1" applyFill="1" applyBorder="1" applyAlignment="1" applyProtection="1">
      <alignment horizontal="center" vertical="center" wrapText="1"/>
      <protection locked="0" hidden="1"/>
    </xf>
    <xf numFmtId="0" fontId="47" fillId="12" borderId="31" xfId="0" applyFont="1" applyFill="1" applyBorder="1" applyAlignment="1" applyProtection="1">
      <alignment horizontal="center" vertical="center" wrapText="1"/>
      <protection locked="0" hidden="1"/>
    </xf>
    <xf numFmtId="0" fontId="54" fillId="10" borderId="6" xfId="0" applyFont="1" applyFill="1" applyBorder="1" applyAlignment="1" applyProtection="1">
      <alignment horizontal="center" vertical="center" wrapText="1"/>
      <protection hidden="1"/>
    </xf>
    <xf numFmtId="0" fontId="47" fillId="14" borderId="6" xfId="0" applyFont="1" applyFill="1" applyBorder="1" applyAlignment="1" applyProtection="1">
      <alignment horizontal="center" vertical="center" wrapText="1"/>
      <protection locked="0" hidden="1"/>
    </xf>
    <xf numFmtId="0" fontId="25" fillId="11" borderId="13" xfId="0" applyFont="1" applyFill="1" applyBorder="1" applyAlignment="1" applyProtection="1">
      <alignment horizontal="center" vertical="center" wrapText="1"/>
    </xf>
    <xf numFmtId="9" fontId="24" fillId="10" borderId="14" xfId="1" applyNumberFormat="1" applyFont="1" applyFill="1" applyBorder="1" applyAlignment="1" applyProtection="1">
      <alignment horizontal="left" vertical="center"/>
      <protection hidden="1"/>
    </xf>
    <xf numFmtId="0" fontId="0" fillId="14" borderId="13" xfId="0" applyFill="1" applyBorder="1" applyAlignment="1" applyProtection="1">
      <alignment horizontal="center" vertical="center" wrapText="1"/>
    </xf>
    <xf numFmtId="0" fontId="45" fillId="0" borderId="9" xfId="0" applyFont="1" applyBorder="1" applyAlignment="1"/>
    <xf numFmtId="0" fontId="45" fillId="0" borderId="0" xfId="0" applyFont="1" applyBorder="1" applyAlignment="1"/>
    <xf numFmtId="0" fontId="45" fillId="0" borderId="27" xfId="0" applyFont="1" applyBorder="1" applyAlignment="1"/>
    <xf numFmtId="165" fontId="45" fillId="0" borderId="0" xfId="0" applyNumberFormat="1" applyFont="1" applyBorder="1"/>
    <xf numFmtId="0" fontId="64" fillId="0" borderId="0" xfId="0" applyFont="1" applyBorder="1"/>
    <xf numFmtId="0" fontId="47" fillId="14" borderId="8" xfId="0" applyFont="1" applyFill="1" applyBorder="1" applyAlignment="1" applyProtection="1">
      <alignment horizontal="center" vertical="center" wrapText="1"/>
      <protection locked="0" hidden="1"/>
    </xf>
    <xf numFmtId="0" fontId="23" fillId="0" borderId="4"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8" borderId="17" xfId="0" applyFont="1" applyFill="1" applyBorder="1" applyAlignment="1">
      <alignment horizontal="center"/>
    </xf>
    <xf numFmtId="0" fontId="8" fillId="8" borderId="2" xfId="0" applyFont="1" applyFill="1" applyBorder="1" applyAlignment="1">
      <alignment horizontal="center"/>
    </xf>
    <xf numFmtId="0" fontId="8" fillId="8" borderId="18" xfId="0" applyFont="1" applyFill="1" applyBorder="1" applyAlignment="1">
      <alignment horizontal="center"/>
    </xf>
    <xf numFmtId="0" fontId="0" fillId="5" borderId="4" xfId="0" applyFill="1" applyBorder="1" applyAlignment="1">
      <alignment horizontal="center"/>
    </xf>
    <xf numFmtId="0" fontId="3" fillId="0" borderId="13" xfId="0" applyFont="1" applyBorder="1" applyAlignment="1">
      <alignment horizontal="left" vertical="top" wrapText="1"/>
    </xf>
    <xf numFmtId="0" fontId="3" fillId="0" borderId="3" xfId="0" applyFont="1" applyBorder="1" applyAlignment="1">
      <alignment horizontal="left" vertical="top" wrapText="1"/>
    </xf>
    <xf numFmtId="0" fontId="3" fillId="0" borderId="14" xfId="0" applyFont="1" applyBorder="1" applyAlignment="1">
      <alignment horizontal="left" vertical="top" wrapText="1"/>
    </xf>
    <xf numFmtId="9" fontId="23" fillId="0" borderId="4" xfId="0" applyNumberFormat="1" applyFont="1" applyBorder="1" applyAlignment="1">
      <alignment horizontal="center" vertical="center"/>
    </xf>
    <xf numFmtId="0" fontId="3" fillId="0" borderId="4" xfId="0" applyFont="1" applyBorder="1" applyAlignment="1">
      <alignment horizontal="left" vertical="top" wrapText="1"/>
    </xf>
    <xf numFmtId="9" fontId="25" fillId="0" borderId="4" xfId="0" applyNumberFormat="1" applyFont="1" applyBorder="1" applyAlignment="1">
      <alignment horizontal="center" vertical="center"/>
    </xf>
    <xf numFmtId="0" fontId="25" fillId="0" borderId="4" xfId="0" applyFont="1" applyBorder="1" applyAlignment="1">
      <alignment horizontal="center" vertical="center"/>
    </xf>
    <xf numFmtId="0" fontId="3" fillId="0" borderId="4" xfId="0" applyFont="1" applyFill="1" applyBorder="1" applyAlignment="1">
      <alignment horizontal="left" vertical="top"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9" fontId="23" fillId="0" borderId="4" xfId="0" applyNumberFormat="1" applyFont="1" applyFill="1" applyBorder="1" applyAlignment="1">
      <alignment horizontal="center" vertical="center"/>
    </xf>
    <xf numFmtId="0" fontId="23" fillId="0" borderId="4" xfId="0" applyFont="1" applyFill="1" applyBorder="1" applyAlignment="1">
      <alignment horizontal="center" vertical="center"/>
    </xf>
    <xf numFmtId="0" fontId="0" fillId="5" borderId="13" xfId="0" applyFill="1" applyBorder="1" applyAlignment="1">
      <alignment horizontal="center"/>
    </xf>
    <xf numFmtId="0" fontId="0" fillId="5" borderId="14" xfId="0" applyFill="1" applyBorder="1" applyAlignment="1">
      <alignment horizontal="center"/>
    </xf>
    <xf numFmtId="0" fontId="8" fillId="8" borderId="9" xfId="0" applyFont="1" applyFill="1" applyBorder="1" applyAlignment="1">
      <alignment horizontal="left"/>
    </xf>
    <xf numFmtId="0" fontId="8" fillId="8" borderId="0" xfId="0" applyFont="1" applyFill="1" applyBorder="1" applyAlignment="1">
      <alignment horizontal="left"/>
    </xf>
    <xf numFmtId="0" fontId="8" fillId="8" borderId="27" xfId="0" applyFont="1" applyFill="1" applyBorder="1" applyAlignment="1">
      <alignment horizontal="left"/>
    </xf>
    <xf numFmtId="0" fontId="3" fillId="0" borderId="14" xfId="0" applyFont="1" applyBorder="1" applyAlignment="1">
      <alignment horizontal="left"/>
    </xf>
    <xf numFmtId="0" fontId="3" fillId="0" borderId="4" xfId="0" applyFont="1" applyBorder="1" applyAlignment="1">
      <alignment horizontal="left"/>
    </xf>
    <xf numFmtId="0" fontId="8" fillId="8" borderId="17" xfId="0" applyFont="1" applyFill="1" applyBorder="1" applyAlignment="1">
      <alignment horizontal="left"/>
    </xf>
    <xf numFmtId="0" fontId="8" fillId="8" borderId="29" xfId="0" applyFont="1" applyFill="1" applyBorder="1" applyAlignment="1">
      <alignment horizontal="left"/>
    </xf>
    <xf numFmtId="0" fontId="3" fillId="8" borderId="9" xfId="0" applyFont="1" applyFill="1" applyBorder="1" applyAlignment="1">
      <alignment horizontal="center" wrapText="1"/>
    </xf>
    <xf numFmtId="0" fontId="3" fillId="8" borderId="28" xfId="0" applyFont="1" applyFill="1" applyBorder="1" applyAlignment="1">
      <alignment horizontal="center" wrapText="1"/>
    </xf>
    <xf numFmtId="0" fontId="3" fillId="8" borderId="12" xfId="0" applyFont="1" applyFill="1" applyBorder="1" applyAlignment="1">
      <alignment horizontal="center" wrapText="1"/>
    </xf>
    <xf numFmtId="0" fontId="3" fillId="8" borderId="32" xfId="0" applyFont="1" applyFill="1" applyBorder="1" applyAlignment="1">
      <alignment horizontal="center" wrapText="1"/>
    </xf>
    <xf numFmtId="0" fontId="3" fillId="0" borderId="3" xfId="0" applyFont="1" applyBorder="1" applyAlignment="1">
      <alignment horizontal="left"/>
    </xf>
    <xf numFmtId="0" fontId="3" fillId="0" borderId="0" xfId="0" applyFont="1" applyBorder="1" applyAlignment="1">
      <alignment horizontal="left"/>
    </xf>
    <xf numFmtId="0" fontId="3" fillId="0" borderId="27" xfId="0" applyFont="1" applyBorder="1" applyAlignment="1">
      <alignment horizontal="left"/>
    </xf>
    <xf numFmtId="0" fontId="3" fillId="8" borderId="17"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33" xfId="0" applyFont="1" applyFill="1" applyBorder="1" applyAlignment="1">
      <alignment horizontal="center" vertical="center"/>
    </xf>
    <xf numFmtId="0" fontId="3" fillId="0" borderId="2" xfId="0" applyFont="1" applyBorder="1" applyAlignment="1">
      <alignment horizontal="left"/>
    </xf>
    <xf numFmtId="0" fontId="3" fillId="0" borderId="18" xfId="0" applyFont="1" applyBorder="1" applyAlignment="1">
      <alignment horizontal="left"/>
    </xf>
    <xf numFmtId="0" fontId="8" fillId="8" borderId="4" xfId="0" applyFont="1" applyFill="1" applyBorder="1" applyAlignment="1">
      <alignment horizontal="left"/>
    </xf>
    <xf numFmtId="0" fontId="8" fillId="8" borderId="23" xfId="0" applyFont="1" applyFill="1" applyBorder="1" applyAlignment="1">
      <alignment horizontal="left"/>
    </xf>
    <xf numFmtId="0" fontId="3" fillId="8" borderId="20" xfId="0" applyFont="1" applyFill="1" applyBorder="1" applyAlignment="1">
      <alignment horizontal="center"/>
    </xf>
    <xf numFmtId="0" fontId="3" fillId="8" borderId="30" xfId="0" applyFont="1" applyFill="1" applyBorder="1" applyAlignment="1">
      <alignment horizontal="center"/>
    </xf>
    <xf numFmtId="0" fontId="8" fillId="8" borderId="17" xfId="0" applyFont="1" applyFill="1" applyBorder="1" applyAlignment="1">
      <alignment horizontal="left" vertical="top"/>
    </xf>
    <xf numFmtId="0" fontId="8" fillId="8" borderId="29" xfId="0" applyFont="1" applyFill="1" applyBorder="1" applyAlignment="1">
      <alignment horizontal="left" vertical="top"/>
    </xf>
    <xf numFmtId="0" fontId="10" fillId="8" borderId="20" xfId="0" applyFont="1" applyFill="1" applyBorder="1" applyAlignment="1">
      <alignment horizontal="center" vertical="center"/>
    </xf>
    <xf numFmtId="0" fontId="10" fillId="8" borderId="30" xfId="0" applyFont="1" applyFill="1" applyBorder="1" applyAlignment="1">
      <alignment horizontal="center" vertical="center"/>
    </xf>
    <xf numFmtId="0" fontId="3" fillId="0" borderId="2" xfId="0" applyFont="1" applyBorder="1" applyAlignment="1">
      <alignment horizontal="left" vertical="top"/>
    </xf>
    <xf numFmtId="0" fontId="3" fillId="0" borderId="18" xfId="0" applyFont="1" applyBorder="1" applyAlignment="1">
      <alignment horizontal="left" vertical="top"/>
    </xf>
    <xf numFmtId="0" fontId="3" fillId="0" borderId="1" xfId="0" applyFont="1" applyBorder="1" applyAlignment="1">
      <alignment horizontal="left" vertical="top"/>
    </xf>
    <xf numFmtId="0" fontId="3" fillId="0" borderId="21" xfId="0" applyFont="1" applyBorder="1" applyAlignment="1">
      <alignment horizontal="left" vertical="top"/>
    </xf>
    <xf numFmtId="0" fontId="8" fillId="8" borderId="4" xfId="0" applyFont="1" applyFill="1" applyBorder="1" applyAlignment="1">
      <alignment horizontal="left" vertical="center"/>
    </xf>
    <xf numFmtId="0" fontId="8" fillId="8" borderId="23" xfId="0" applyFont="1" applyFill="1" applyBorder="1" applyAlignment="1">
      <alignment horizontal="left" vertical="center"/>
    </xf>
    <xf numFmtId="0" fontId="8" fillId="8" borderId="4" xfId="0" applyFont="1" applyFill="1" applyBorder="1" applyAlignment="1">
      <alignment horizontal="left" vertical="center" wrapText="1"/>
    </xf>
    <xf numFmtId="0" fontId="8" fillId="8" borderId="23" xfId="0" applyFont="1" applyFill="1" applyBorder="1" applyAlignment="1">
      <alignment horizontal="left" vertical="center" wrapText="1"/>
    </xf>
    <xf numFmtId="0" fontId="8" fillId="8" borderId="8" xfId="0" applyFont="1" applyFill="1" applyBorder="1" applyAlignment="1">
      <alignment horizontal="left" vertical="center" wrapText="1"/>
    </xf>
    <xf numFmtId="0" fontId="8" fillId="8" borderId="25" xfId="0" applyFont="1" applyFill="1" applyBorder="1" applyAlignment="1">
      <alignment horizontal="left" vertical="center" wrapText="1"/>
    </xf>
    <xf numFmtId="0" fontId="56" fillId="0" borderId="45" xfId="0" applyFont="1" applyBorder="1" applyAlignment="1" applyProtection="1">
      <alignment horizontal="center" vertical="center"/>
      <protection locked="0"/>
    </xf>
    <xf numFmtId="0" fontId="56" fillId="0" borderId="42" xfId="0" applyFont="1" applyBorder="1" applyAlignment="1" applyProtection="1">
      <alignment horizontal="center" vertical="center"/>
      <protection locked="0"/>
    </xf>
    <xf numFmtId="0" fontId="56" fillId="0" borderId="35" xfId="0" applyFont="1" applyBorder="1" applyAlignment="1" applyProtection="1">
      <alignment horizontal="center" vertical="center"/>
      <protection locked="0"/>
    </xf>
    <xf numFmtId="0" fontId="56" fillId="0" borderId="26" xfId="0" applyFont="1" applyBorder="1" applyAlignment="1" applyProtection="1">
      <alignment horizontal="center" vertical="center"/>
      <protection locked="0"/>
    </xf>
    <xf numFmtId="0" fontId="56" fillId="0" borderId="3" xfId="0" applyFont="1" applyBorder="1" applyAlignment="1" applyProtection="1">
      <alignment horizontal="center" vertical="center"/>
      <protection locked="0"/>
    </xf>
    <xf numFmtId="0" fontId="56" fillId="0" borderId="14" xfId="0" applyFont="1" applyBorder="1" applyAlignment="1" applyProtection="1">
      <alignment horizontal="center" vertical="center"/>
      <protection locked="0"/>
    </xf>
    <xf numFmtId="0" fontId="56" fillId="0" borderId="43" xfId="0" applyFont="1" applyBorder="1" applyAlignment="1" applyProtection="1">
      <alignment horizontal="center" vertical="center"/>
      <protection locked="0"/>
    </xf>
    <xf numFmtId="0" fontId="56" fillId="0" borderId="2"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6" fillId="0" borderId="44" xfId="0" applyFont="1" applyBorder="1" applyAlignment="1" applyProtection="1">
      <alignment horizontal="center" vertical="center"/>
      <protection locked="0"/>
    </xf>
    <xf numFmtId="0" fontId="56" fillId="0" borderId="7" xfId="0" applyFont="1" applyBorder="1" applyAlignment="1" applyProtection="1">
      <alignment horizontal="center" vertical="center"/>
      <protection locked="0"/>
    </xf>
    <xf numFmtId="0" fontId="56" fillId="0" borderId="19" xfId="0" applyFont="1" applyBorder="1" applyAlignment="1" applyProtection="1">
      <alignment horizontal="center" vertical="center"/>
      <protection locked="0"/>
    </xf>
    <xf numFmtId="0" fontId="8" fillId="8" borderId="13" xfId="0" applyFont="1" applyFill="1" applyBorder="1" applyAlignment="1">
      <alignment horizontal="left" vertical="center"/>
    </xf>
    <xf numFmtId="0" fontId="8" fillId="8" borderId="3" xfId="0" applyFont="1" applyFill="1" applyBorder="1" applyAlignment="1">
      <alignment horizontal="left" vertical="center"/>
    </xf>
    <xf numFmtId="0" fontId="8" fillId="8" borderId="41" xfId="0" applyFont="1" applyFill="1" applyBorder="1" applyAlignment="1">
      <alignment horizontal="left" vertical="center"/>
    </xf>
    <xf numFmtId="0" fontId="22" fillId="2" borderId="17"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18" xfId="0" applyFont="1" applyFill="1" applyBorder="1" applyAlignment="1">
      <alignment horizontal="center" vertical="top" wrapText="1"/>
    </xf>
    <xf numFmtId="0" fontId="22" fillId="2" borderId="9"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27" xfId="0" applyFont="1" applyFill="1" applyBorder="1" applyAlignment="1">
      <alignment horizontal="center" vertical="top"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20" xfId="0" applyFont="1" applyBorder="1" applyAlignment="1">
      <alignment horizontal="left" vertical="center" wrapText="1"/>
    </xf>
    <xf numFmtId="0" fontId="2" fillId="0" borderId="1" xfId="0" applyFont="1" applyBorder="1" applyAlignment="1">
      <alignment horizontal="left" vertical="center" wrapText="1"/>
    </xf>
    <xf numFmtId="0" fontId="2" fillId="0" borderId="21" xfId="0" applyFont="1" applyBorder="1" applyAlignment="1">
      <alignment horizontal="left" vertical="center" wrapText="1"/>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27"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19" xfId="0" applyFont="1" applyBorder="1" applyAlignment="1">
      <alignment horizontal="left" vertical="center"/>
    </xf>
    <xf numFmtId="0" fontId="14" fillId="0" borderId="1" xfId="0" applyFont="1" applyBorder="1" applyAlignment="1">
      <alignment horizontal="left" vertical="center" wrapText="1"/>
    </xf>
    <xf numFmtId="0" fontId="8" fillId="8" borderId="22" xfId="0" applyFont="1" applyFill="1" applyBorder="1" applyAlignment="1">
      <alignment horizontal="left" vertical="center"/>
    </xf>
    <xf numFmtId="0" fontId="8" fillId="8" borderId="24" xfId="0" applyFont="1" applyFill="1" applyBorder="1" applyAlignment="1">
      <alignment horizontal="left" vertical="center"/>
    </xf>
    <xf numFmtId="0" fontId="13" fillId="8" borderId="17"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1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27"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1" xfId="0" applyFont="1" applyFill="1" applyBorder="1" applyAlignment="1">
      <alignment horizontal="center" vertical="center"/>
    </xf>
    <xf numFmtId="0" fontId="13" fillId="8" borderId="21" xfId="0" applyFont="1" applyFill="1" applyBorder="1" applyAlignment="1">
      <alignment horizontal="center" vertical="center"/>
    </xf>
    <xf numFmtId="0" fontId="0" fillId="0" borderId="17"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0" fontId="0" fillId="0" borderId="21" xfId="0" applyBorder="1" applyAlignment="1">
      <alignment horizontal="left" vertical="center" wrapText="1"/>
    </xf>
    <xf numFmtId="9" fontId="0" fillId="14" borderId="17" xfId="0" applyNumberFormat="1" applyFill="1" applyBorder="1" applyAlignment="1" applyProtection="1">
      <alignment horizontal="left" vertical="top" wrapText="1"/>
      <protection hidden="1"/>
    </xf>
    <xf numFmtId="9" fontId="0" fillId="14" borderId="2" xfId="0" applyNumberFormat="1" applyFill="1" applyBorder="1" applyAlignment="1" applyProtection="1">
      <alignment horizontal="left" vertical="top" wrapText="1"/>
      <protection hidden="1"/>
    </xf>
    <xf numFmtId="9" fontId="0" fillId="14" borderId="18" xfId="0" applyNumberFormat="1" applyFill="1" applyBorder="1" applyAlignment="1" applyProtection="1">
      <alignment horizontal="left" vertical="top" wrapText="1"/>
      <protection hidden="1"/>
    </xf>
    <xf numFmtId="9" fontId="0" fillId="14" borderId="20" xfId="0" applyNumberFormat="1" applyFill="1" applyBorder="1" applyAlignment="1" applyProtection="1">
      <alignment horizontal="left" vertical="top" wrapText="1"/>
      <protection hidden="1"/>
    </xf>
    <xf numFmtId="9" fontId="0" fillId="14" borderId="1" xfId="0" applyNumberFormat="1" applyFill="1" applyBorder="1" applyAlignment="1" applyProtection="1">
      <alignment horizontal="left" vertical="top" wrapText="1"/>
      <protection hidden="1"/>
    </xf>
    <xf numFmtId="9" fontId="0" fillId="14" borderId="21" xfId="0" applyNumberFormat="1" applyFill="1" applyBorder="1" applyAlignment="1" applyProtection="1">
      <alignment horizontal="left" vertical="top" wrapText="1"/>
      <protection hidden="1"/>
    </xf>
    <xf numFmtId="0" fontId="13" fillId="8" borderId="4" xfId="0" applyFont="1" applyFill="1" applyBorder="1" applyAlignment="1">
      <alignment horizontal="center"/>
    </xf>
    <xf numFmtId="0" fontId="0" fillId="0" borderId="13" xfId="0" applyBorder="1" applyAlignment="1">
      <alignment horizontal="left"/>
    </xf>
    <xf numFmtId="0" fontId="0" fillId="0" borderId="3" xfId="0" applyBorder="1" applyAlignment="1">
      <alignment horizontal="left"/>
    </xf>
    <xf numFmtId="0" fontId="0" fillId="0" borderId="14" xfId="0" applyBorder="1" applyAlignment="1">
      <alignment horizontal="left"/>
    </xf>
    <xf numFmtId="0" fontId="0" fillId="0" borderId="17" xfId="0" applyBorder="1" applyAlignment="1">
      <alignment horizontal="left" vertical="top" wrapText="1"/>
    </xf>
    <xf numFmtId="0" fontId="0" fillId="0" borderId="2"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 xfId="0" applyBorder="1" applyAlignment="1">
      <alignment horizontal="left" vertical="top" wrapText="1"/>
    </xf>
    <xf numFmtId="0" fontId="0" fillId="0" borderId="21" xfId="0" applyBorder="1" applyAlignment="1">
      <alignment horizontal="left" vertical="top" wrapText="1"/>
    </xf>
    <xf numFmtId="0" fontId="0" fillId="8" borderId="17" xfId="0" applyFill="1" applyBorder="1" applyAlignment="1">
      <alignment horizontal="center" vertical="center"/>
    </xf>
    <xf numFmtId="0" fontId="0" fillId="8" borderId="2" xfId="0" applyFill="1" applyBorder="1" applyAlignment="1">
      <alignment horizontal="center" vertical="center"/>
    </xf>
    <xf numFmtId="0" fontId="0" fillId="8" borderId="18" xfId="0" applyFill="1" applyBorder="1" applyAlignment="1">
      <alignment horizontal="center" vertical="center"/>
    </xf>
    <xf numFmtId="0" fontId="0" fillId="8" borderId="20" xfId="0" applyFill="1" applyBorder="1" applyAlignment="1">
      <alignment horizontal="center" vertical="center"/>
    </xf>
    <xf numFmtId="0" fontId="0" fillId="8" borderId="1" xfId="0" applyFill="1" applyBorder="1" applyAlignment="1">
      <alignment horizontal="center" vertical="center"/>
    </xf>
    <xf numFmtId="0" fontId="0" fillId="8" borderId="21" xfId="0" applyFill="1" applyBorder="1" applyAlignment="1">
      <alignment horizontal="center" vertical="center"/>
    </xf>
    <xf numFmtId="0" fontId="0" fillId="16" borderId="4" xfId="0" applyFill="1" applyBorder="1" applyAlignment="1">
      <alignment horizontal="left" vertical="center" wrapText="1"/>
    </xf>
    <xf numFmtId="0" fontId="0" fillId="17" borderId="4" xfId="0" applyFill="1" applyBorder="1" applyAlignment="1">
      <alignment horizontal="left" vertical="center" wrapText="1"/>
    </xf>
    <xf numFmtId="0" fontId="0" fillId="8" borderId="4" xfId="0" applyFill="1" applyBorder="1" applyAlignment="1">
      <alignment horizontal="center" vertical="center"/>
    </xf>
    <xf numFmtId="0" fontId="0" fillId="0" borderId="4" xfId="0" applyBorder="1" applyAlignment="1">
      <alignment horizontal="left" vertical="center" wrapText="1"/>
    </xf>
    <xf numFmtId="0" fontId="0" fillId="8" borderId="9" xfId="0" applyFill="1" applyBorder="1" applyAlignment="1">
      <alignment horizontal="center" vertical="center"/>
    </xf>
    <xf numFmtId="0" fontId="0" fillId="8" borderId="0" xfId="0" applyFill="1" applyBorder="1" applyAlignment="1">
      <alignment horizontal="center" vertical="center"/>
    </xf>
    <xf numFmtId="0" fontId="0" fillId="8" borderId="27" xfId="0" applyFill="1" applyBorder="1" applyAlignment="1">
      <alignment horizontal="center" vertical="center"/>
    </xf>
    <xf numFmtId="0" fontId="0" fillId="12" borderId="4" xfId="0" applyFill="1" applyBorder="1" applyAlignment="1" applyProtection="1">
      <alignment horizontal="center" vertical="center" wrapText="1"/>
      <protection hidden="1"/>
    </xf>
    <xf numFmtId="0" fontId="0" fillId="10" borderId="4" xfId="0" applyFill="1" applyBorder="1" applyAlignment="1" applyProtection="1">
      <alignment horizontal="center" vertical="center" wrapText="1"/>
      <protection hidden="1"/>
    </xf>
    <xf numFmtId="0" fontId="0" fillId="14" borderId="4" xfId="0" applyFill="1" applyBorder="1" applyAlignment="1" applyProtection="1">
      <alignment horizontal="center" vertical="center" wrapText="1"/>
      <protection hidden="1"/>
    </xf>
    <xf numFmtId="0" fontId="0" fillId="10" borderId="13" xfId="0"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11" fillId="5" borderId="4" xfId="0" applyFont="1" applyFill="1" applyBorder="1" applyAlignment="1" applyProtection="1">
      <alignment horizontal="center" vertical="center"/>
    </xf>
    <xf numFmtId="0" fontId="11" fillId="5" borderId="13"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14" xfId="0" applyFont="1" applyFill="1" applyBorder="1" applyAlignment="1" applyProtection="1">
      <alignment horizontal="center" vertical="center" wrapText="1"/>
    </xf>
    <xf numFmtId="9" fontId="0" fillId="12" borderId="13" xfId="0" applyNumberFormat="1" applyFill="1" applyBorder="1" applyAlignment="1" applyProtection="1">
      <alignment horizontal="center" vertical="center"/>
      <protection hidden="1"/>
    </xf>
    <xf numFmtId="9" fontId="0" fillId="12" borderId="3" xfId="0" applyNumberFormat="1" applyFill="1" applyBorder="1" applyAlignment="1" applyProtection="1">
      <alignment horizontal="center" vertical="center"/>
      <protection hidden="1"/>
    </xf>
    <xf numFmtId="9" fontId="0" fillId="12" borderId="14" xfId="0" applyNumberFormat="1" applyFill="1" applyBorder="1" applyAlignment="1" applyProtection="1">
      <alignment horizontal="center" vertical="center"/>
      <protection hidden="1"/>
    </xf>
    <xf numFmtId="9" fontId="0" fillId="14" borderId="13" xfId="0" applyNumberFormat="1" applyFill="1" applyBorder="1" applyAlignment="1" applyProtection="1">
      <alignment horizontal="center" vertical="center"/>
      <protection hidden="1"/>
    </xf>
    <xf numFmtId="9" fontId="0" fillId="14" borderId="3" xfId="0" applyNumberFormat="1" applyFill="1" applyBorder="1" applyAlignment="1" applyProtection="1">
      <alignment horizontal="center" vertical="center"/>
      <protection hidden="1"/>
    </xf>
    <xf numFmtId="9" fontId="0" fillId="14" borderId="14" xfId="0" applyNumberForma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4" fillId="0" borderId="1" xfId="0" applyFont="1" applyBorder="1" applyAlignment="1" applyProtection="1">
      <alignment horizontal="left" wrapText="1"/>
      <protection hidden="1"/>
    </xf>
    <xf numFmtId="0" fontId="22" fillId="2" borderId="17" xfId="0" applyFont="1" applyFill="1" applyBorder="1" applyAlignment="1" applyProtection="1">
      <alignment horizontal="center" vertical="top" wrapText="1"/>
      <protection hidden="1"/>
    </xf>
    <xf numFmtId="0" fontId="22" fillId="2" borderId="2" xfId="0" applyFont="1" applyFill="1" applyBorder="1" applyAlignment="1" applyProtection="1">
      <alignment horizontal="center" vertical="top" wrapText="1"/>
      <protection hidden="1"/>
    </xf>
    <xf numFmtId="0" fontId="22" fillId="2" borderId="18" xfId="0" applyFont="1" applyFill="1" applyBorder="1" applyAlignment="1" applyProtection="1">
      <alignment horizontal="center" vertical="top" wrapText="1"/>
      <protection hidden="1"/>
    </xf>
    <xf numFmtId="0" fontId="22" fillId="2" borderId="9" xfId="0" applyFont="1" applyFill="1" applyBorder="1" applyAlignment="1" applyProtection="1">
      <alignment horizontal="center" vertical="top" wrapText="1"/>
      <protection hidden="1"/>
    </xf>
    <xf numFmtId="0" fontId="22" fillId="2" borderId="0" xfId="0" applyFont="1" applyFill="1" applyBorder="1" applyAlignment="1" applyProtection="1">
      <alignment horizontal="center" vertical="top" wrapText="1"/>
      <protection hidden="1"/>
    </xf>
    <xf numFmtId="0" fontId="22" fillId="2" borderId="27" xfId="0" applyFont="1" applyFill="1" applyBorder="1" applyAlignment="1" applyProtection="1">
      <alignment horizontal="center" vertical="top" wrapText="1"/>
      <protection hidden="1"/>
    </xf>
    <xf numFmtId="0" fontId="22" fillId="2" borderId="20" xfId="0" applyFont="1" applyFill="1" applyBorder="1" applyAlignment="1" applyProtection="1">
      <alignment horizontal="center" vertical="top" wrapText="1"/>
      <protection hidden="1"/>
    </xf>
    <xf numFmtId="0" fontId="22" fillId="2" borderId="1" xfId="0" applyFont="1" applyFill="1" applyBorder="1" applyAlignment="1" applyProtection="1">
      <alignment horizontal="center" vertical="top" wrapText="1"/>
      <protection hidden="1"/>
    </xf>
    <xf numFmtId="0" fontId="22" fillId="2" borderId="21" xfId="0" applyFont="1" applyFill="1" applyBorder="1" applyAlignment="1" applyProtection="1">
      <alignment horizontal="center" vertical="top" wrapText="1"/>
      <protection hidden="1"/>
    </xf>
    <xf numFmtId="0" fontId="51" fillId="3" borderId="34" xfId="0" applyFont="1" applyFill="1" applyBorder="1" applyAlignment="1" applyProtection="1">
      <alignment horizontal="center" vertical="center"/>
      <protection hidden="1"/>
    </xf>
    <xf numFmtId="0" fontId="51" fillId="3" borderId="42" xfId="0" applyFont="1" applyFill="1" applyBorder="1" applyAlignment="1" applyProtection="1">
      <alignment horizontal="center" vertical="center"/>
      <protection hidden="1"/>
    </xf>
    <xf numFmtId="0" fontId="51" fillId="3" borderId="35" xfId="0" applyFont="1" applyFill="1" applyBorder="1" applyAlignment="1" applyProtection="1">
      <alignment horizontal="center" vertical="center"/>
      <protection hidden="1"/>
    </xf>
    <xf numFmtId="0" fontId="8" fillId="8" borderId="13" xfId="0" applyFont="1" applyFill="1" applyBorder="1" applyAlignment="1" applyProtection="1">
      <alignment horizontal="left" vertical="center" wrapText="1"/>
    </xf>
    <xf numFmtId="0" fontId="8" fillId="8" borderId="14" xfId="0" applyFont="1" applyFill="1" applyBorder="1" applyAlignment="1" applyProtection="1">
      <alignment horizontal="left" vertical="center" wrapText="1"/>
    </xf>
    <xf numFmtId="0" fontId="56" fillId="0" borderId="13" xfId="0" applyFont="1" applyBorder="1" applyAlignment="1" applyProtection="1">
      <alignment horizontal="center" vertical="center"/>
      <protection locked="0"/>
    </xf>
    <xf numFmtId="0" fontId="56" fillId="0" borderId="15" xfId="0" applyFont="1" applyBorder="1" applyAlignment="1" applyProtection="1">
      <alignment horizontal="center" vertical="center"/>
      <protection locked="0"/>
    </xf>
    <xf numFmtId="0" fontId="56" fillId="0" borderId="5" xfId="0" applyFont="1" applyBorder="1" applyAlignment="1" applyProtection="1">
      <alignment horizontal="center" vertical="center"/>
      <protection locked="0"/>
    </xf>
    <xf numFmtId="0" fontId="56" fillId="0" borderId="16" xfId="0" applyFont="1" applyBorder="1" applyAlignment="1" applyProtection="1">
      <alignment horizontal="center" vertical="center"/>
      <protection locked="0"/>
    </xf>
    <xf numFmtId="0" fontId="8" fillId="8" borderId="13" xfId="0" applyFont="1" applyFill="1" applyBorder="1" applyAlignment="1" applyProtection="1">
      <alignment horizontal="left" vertical="center"/>
    </xf>
    <xf numFmtId="0" fontId="8" fillId="8" borderId="14" xfId="0" applyFont="1" applyFill="1" applyBorder="1" applyAlignment="1" applyProtection="1">
      <alignment horizontal="left" vertical="center"/>
    </xf>
    <xf numFmtId="0" fontId="8" fillId="8" borderId="4" xfId="0" applyFont="1" applyFill="1" applyBorder="1" applyAlignment="1" applyProtection="1">
      <alignment horizontal="center" vertical="center" wrapText="1"/>
    </xf>
    <xf numFmtId="0" fontId="0" fillId="12" borderId="13" xfId="0" applyFill="1" applyBorder="1" applyAlignment="1" applyProtection="1">
      <alignment horizontal="center" vertical="center" wrapText="1"/>
      <protection hidden="1"/>
    </xf>
    <xf numFmtId="0" fontId="0" fillId="12" borderId="14" xfId="0" applyFill="1" applyBorder="1" applyAlignment="1" applyProtection="1">
      <alignment horizontal="center" vertical="center" wrapText="1"/>
      <protection hidden="1"/>
    </xf>
    <xf numFmtId="0" fontId="0" fillId="14" borderId="13" xfId="0" applyFill="1" applyBorder="1" applyAlignment="1" applyProtection="1">
      <alignment horizontal="center" vertical="center" wrapText="1"/>
      <protection hidden="1"/>
    </xf>
    <xf numFmtId="0" fontId="0" fillId="14" borderId="14" xfId="0" applyFill="1" applyBorder="1" applyAlignment="1" applyProtection="1">
      <alignment horizontal="center" vertical="center" wrapText="1"/>
      <protection hidden="1"/>
    </xf>
    <xf numFmtId="0" fontId="0" fillId="14" borderId="15" xfId="0" applyFill="1" applyBorder="1" applyAlignment="1" applyProtection="1">
      <alignment horizontal="center" vertical="center" wrapText="1"/>
      <protection hidden="1"/>
    </xf>
    <xf numFmtId="0" fontId="0" fillId="14" borderId="16" xfId="0" applyFill="1" applyBorder="1" applyAlignment="1" applyProtection="1">
      <alignment horizontal="center" vertical="center" wrapText="1"/>
      <protection hidden="1"/>
    </xf>
    <xf numFmtId="9" fontId="25" fillId="12" borderId="13" xfId="0" applyNumberFormat="1" applyFont="1" applyFill="1" applyBorder="1" applyAlignment="1" applyProtection="1">
      <alignment horizontal="center" vertical="center"/>
      <protection hidden="1"/>
    </xf>
    <xf numFmtId="9" fontId="25" fillId="12" borderId="3" xfId="0" applyNumberFormat="1" applyFont="1" applyFill="1" applyBorder="1" applyAlignment="1" applyProtection="1">
      <alignment horizontal="center" vertical="center"/>
      <protection hidden="1"/>
    </xf>
    <xf numFmtId="9" fontId="25" fillId="12" borderId="14" xfId="0" applyNumberFormat="1" applyFont="1" applyFill="1" applyBorder="1" applyAlignment="1" applyProtection="1">
      <alignment horizontal="center" vertical="center"/>
      <protection hidden="1"/>
    </xf>
    <xf numFmtId="9" fontId="0" fillId="14" borderId="15" xfId="0" applyNumberFormat="1" applyFill="1" applyBorder="1" applyAlignment="1" applyProtection="1">
      <alignment horizontal="center" vertical="center"/>
      <protection hidden="1"/>
    </xf>
    <xf numFmtId="9" fontId="0" fillId="14" borderId="5" xfId="0" applyNumberFormat="1" applyFill="1" applyBorder="1" applyAlignment="1" applyProtection="1">
      <alignment horizontal="center" vertical="center"/>
      <protection hidden="1"/>
    </xf>
    <xf numFmtId="9" fontId="0" fillId="14" borderId="16" xfId="0" applyNumberFormat="1" applyFill="1" applyBorder="1" applyAlignment="1" applyProtection="1">
      <alignment horizontal="center" vertical="center"/>
      <protection hidden="1"/>
    </xf>
    <xf numFmtId="0" fontId="22" fillId="2" borderId="17"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9" fillId="2" borderId="0" xfId="0" applyFont="1" applyFill="1" applyBorder="1" applyAlignment="1">
      <alignment horizontal="center" vertical="center" wrapText="1"/>
    </xf>
    <xf numFmtId="0" fontId="7" fillId="8" borderId="34" xfId="0" applyFont="1" applyFill="1" applyBorder="1" applyAlignment="1">
      <alignment horizontal="center" vertical="center"/>
    </xf>
    <xf numFmtId="0" fontId="7" fillId="8" borderId="42" xfId="0" applyFont="1" applyFill="1" applyBorder="1" applyAlignment="1">
      <alignment horizontal="center" vertical="center"/>
    </xf>
    <xf numFmtId="0" fontId="0" fillId="7" borderId="4" xfId="0" applyFill="1" applyBorder="1" applyAlignment="1" applyProtection="1">
      <alignment horizontal="left" vertical="center" wrapText="1"/>
      <protection hidden="1"/>
    </xf>
    <xf numFmtId="0" fontId="0" fillId="0" borderId="13"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10" fontId="25" fillId="0" borderId="4" xfId="0" applyNumberFormat="1" applyFont="1" applyBorder="1" applyAlignment="1">
      <alignment horizontal="center" vertical="center"/>
    </xf>
    <xf numFmtId="0" fontId="16" fillId="8" borderId="17" xfId="0" applyFont="1" applyFill="1" applyBorder="1" applyAlignment="1">
      <alignment horizontal="center" vertical="center"/>
    </xf>
    <xf numFmtId="0" fontId="16" fillId="8" borderId="2" xfId="0" applyFont="1" applyFill="1" applyBorder="1" applyAlignment="1">
      <alignment horizontal="center" vertical="center"/>
    </xf>
    <xf numFmtId="0" fontId="16" fillId="8" borderId="18" xfId="0" applyFont="1" applyFill="1" applyBorder="1" applyAlignment="1">
      <alignment horizontal="center" vertical="center"/>
    </xf>
    <xf numFmtId="9" fontId="0" fillId="7" borderId="13" xfId="0" applyNumberFormat="1" applyFill="1" applyBorder="1" applyAlignment="1" applyProtection="1">
      <alignment horizontal="center" vertical="center" wrapText="1"/>
      <protection hidden="1"/>
    </xf>
    <xf numFmtId="9" fontId="0" fillId="7" borderId="14" xfId="0" applyNumberFormat="1" applyFill="1" applyBorder="1" applyAlignment="1" applyProtection="1">
      <alignment horizontal="center" vertical="center" wrapText="1"/>
      <protection hidden="1"/>
    </xf>
    <xf numFmtId="0" fontId="16" fillId="8" borderId="13"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56" fillId="0" borderId="13" xfId="0" applyFont="1" applyBorder="1" applyAlignment="1" applyProtection="1">
      <alignment horizontal="center" vertical="center" wrapText="1"/>
      <protection locked="0"/>
    </xf>
    <xf numFmtId="0" fontId="56" fillId="0" borderId="3" xfId="0" applyFont="1" applyBorder="1" applyAlignment="1" applyProtection="1">
      <alignment horizontal="center" vertical="center" wrapText="1"/>
      <protection locked="0"/>
    </xf>
    <xf numFmtId="0" fontId="56" fillId="0" borderId="14" xfId="0" applyFont="1" applyBorder="1" applyAlignment="1" applyProtection="1">
      <alignment horizontal="center" vertical="center" wrapText="1"/>
      <protection locked="0"/>
    </xf>
    <xf numFmtId="0" fontId="13" fillId="0" borderId="17" xfId="0" applyFont="1" applyBorder="1" applyAlignment="1" applyProtection="1">
      <alignment horizontal="left" vertical="top"/>
      <protection locked="0"/>
    </xf>
    <xf numFmtId="0" fontId="13" fillId="0" borderId="2" xfId="0" applyFont="1" applyBorder="1" applyAlignment="1" applyProtection="1">
      <alignment horizontal="left" vertical="top"/>
      <protection locked="0"/>
    </xf>
    <xf numFmtId="0" fontId="13" fillId="0" borderId="18" xfId="0" applyFont="1" applyBorder="1" applyAlignment="1" applyProtection="1">
      <alignment horizontal="left" vertical="top"/>
      <protection locked="0"/>
    </xf>
    <xf numFmtId="0" fontId="13" fillId="0" borderId="9"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7" xfId="0" applyFont="1" applyBorder="1" applyAlignment="1" applyProtection="1">
      <alignment horizontal="left" vertical="top"/>
      <protection locked="0"/>
    </xf>
    <xf numFmtId="0" fontId="13" fillId="0" borderId="20" xfId="0" applyFont="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3" fillId="0" borderId="4"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7"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43" fillId="0" borderId="17" xfId="0" applyFont="1" applyBorder="1" applyAlignment="1">
      <alignment horizontal="center"/>
    </xf>
    <xf numFmtId="0" fontId="43" fillId="0" borderId="2" xfId="0" applyFont="1" applyBorder="1" applyAlignment="1">
      <alignment horizontal="center"/>
    </xf>
    <xf numFmtId="0" fontId="63" fillId="0" borderId="17" xfId="0" applyFont="1" applyBorder="1" applyAlignment="1">
      <alignment horizontal="center"/>
    </xf>
    <xf numFmtId="0" fontId="63" fillId="0" borderId="2" xfId="0" applyFont="1" applyBorder="1" applyAlignment="1">
      <alignment horizontal="center"/>
    </xf>
    <xf numFmtId="0" fontId="63" fillId="0" borderId="18" xfId="0" applyFont="1" applyBorder="1" applyAlignment="1">
      <alignment horizontal="center"/>
    </xf>
    <xf numFmtId="0" fontId="62" fillId="0" borderId="17" xfId="0" applyFont="1" applyBorder="1" applyAlignment="1">
      <alignment horizontal="center"/>
    </xf>
    <xf numFmtId="0" fontId="62" fillId="0" borderId="2" xfId="0" applyFont="1" applyBorder="1" applyAlignment="1">
      <alignment horizontal="center"/>
    </xf>
    <xf numFmtId="0" fontId="62" fillId="0" borderId="18" xfId="0" applyFont="1" applyBorder="1" applyAlignment="1">
      <alignment horizontal="center"/>
    </xf>
    <xf numFmtId="0" fontId="0" fillId="0" borderId="4" xfId="0" applyFill="1" applyBorder="1" applyAlignment="1" applyProtection="1">
      <alignment horizontal="left" vertical="center"/>
      <protection hidden="1"/>
    </xf>
    <xf numFmtId="0" fontId="0" fillId="7" borderId="4" xfId="0" applyFill="1" applyBorder="1" applyAlignment="1" applyProtection="1">
      <alignment horizontal="left" vertical="center"/>
      <protection hidden="1"/>
    </xf>
    <xf numFmtId="0" fontId="0" fillId="0" borderId="4" xfId="0" applyFill="1" applyBorder="1" applyAlignment="1" applyProtection="1">
      <alignment horizontal="center" vertical="center" wrapText="1"/>
      <protection hidden="1"/>
    </xf>
    <xf numFmtId="0" fontId="0" fillId="7" borderId="4" xfId="0" applyFill="1" applyBorder="1" applyAlignment="1" applyProtection="1">
      <alignment horizontal="center" vertical="center" wrapText="1"/>
      <protection hidden="1"/>
    </xf>
    <xf numFmtId="0" fontId="14" fillId="0" borderId="1" xfId="0" applyFont="1" applyBorder="1" applyAlignment="1">
      <alignment horizontal="center" vertical="center"/>
    </xf>
    <xf numFmtId="0" fontId="14" fillId="0" borderId="1" xfId="0" applyFont="1" applyBorder="1" applyAlignment="1">
      <alignment horizontal="center"/>
    </xf>
    <xf numFmtId="0" fontId="51" fillId="3" borderId="17" xfId="0" applyFont="1" applyFill="1" applyBorder="1" applyAlignment="1">
      <alignment horizontal="center" vertical="center"/>
    </xf>
    <xf numFmtId="0" fontId="51" fillId="3" borderId="2" xfId="0" applyFont="1" applyFill="1" applyBorder="1" applyAlignment="1">
      <alignment horizontal="center" vertical="center"/>
    </xf>
    <xf numFmtId="0" fontId="51" fillId="3" borderId="18" xfId="0" applyFont="1" applyFill="1" applyBorder="1" applyAlignment="1">
      <alignment horizontal="center" vertical="center"/>
    </xf>
    <xf numFmtId="0" fontId="0" fillId="0" borderId="17" xfId="0" applyBorder="1" applyAlignment="1">
      <alignment horizontal="center"/>
    </xf>
    <xf numFmtId="0" fontId="0" fillId="0" borderId="2" xfId="0" applyBorder="1" applyAlignment="1">
      <alignment horizontal="center"/>
    </xf>
    <xf numFmtId="0" fontId="0" fillId="0" borderId="18" xfId="0" applyBorder="1" applyAlignment="1">
      <alignment horizontal="center"/>
    </xf>
    <xf numFmtId="0" fontId="15" fillId="3" borderId="9"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27" xfId="0" applyFont="1" applyFill="1" applyBorder="1" applyAlignment="1">
      <alignment horizontal="center" vertical="center"/>
    </xf>
    <xf numFmtId="0" fontId="7" fillId="8" borderId="13" xfId="0" applyFont="1" applyFill="1" applyBorder="1" applyAlignment="1">
      <alignment horizontal="center"/>
    </xf>
    <xf numFmtId="0" fontId="7" fillId="8" borderId="3" xfId="0" applyFont="1" applyFill="1" applyBorder="1" applyAlignment="1">
      <alignment horizontal="center"/>
    </xf>
    <xf numFmtId="0" fontId="7" fillId="8" borderId="14" xfId="0" applyFont="1" applyFill="1" applyBorder="1" applyAlignment="1">
      <alignment horizontal="center"/>
    </xf>
    <xf numFmtId="0" fontId="36" fillId="5" borderId="13" xfId="0" applyFont="1" applyFill="1" applyBorder="1" applyAlignment="1">
      <alignment horizontal="left" vertical="top" wrapText="1"/>
    </xf>
    <xf numFmtId="0" fontId="36" fillId="5" borderId="14" xfId="0" applyFont="1" applyFill="1" applyBorder="1" applyAlignment="1">
      <alignment horizontal="left" vertical="top" wrapText="1"/>
    </xf>
    <xf numFmtId="0" fontId="36" fillId="5" borderId="13" xfId="0" applyFont="1" applyFill="1" applyBorder="1" applyAlignment="1">
      <alignment horizontal="left" vertical="top"/>
    </xf>
    <xf numFmtId="0" fontId="36" fillId="5" borderId="3" xfId="0" applyFont="1" applyFill="1" applyBorder="1" applyAlignment="1">
      <alignment horizontal="left" vertical="top"/>
    </xf>
    <xf numFmtId="0" fontId="36" fillId="5" borderId="14" xfId="0" applyFont="1" applyFill="1" applyBorder="1" applyAlignment="1">
      <alignment horizontal="left" vertical="top"/>
    </xf>
    <xf numFmtId="0" fontId="37" fillId="0" borderId="13" xfId="0" applyFont="1" applyBorder="1" applyAlignment="1">
      <alignment horizontal="center"/>
    </xf>
    <xf numFmtId="0" fontId="37" fillId="0" borderId="3" xfId="0" applyFont="1" applyBorder="1" applyAlignment="1">
      <alignment horizontal="center"/>
    </xf>
    <xf numFmtId="0" fontId="37" fillId="0" borderId="14" xfId="0" applyFont="1" applyBorder="1" applyAlignment="1">
      <alignment horizontal="center"/>
    </xf>
    <xf numFmtId="0" fontId="37" fillId="0" borderId="20" xfId="0" applyFont="1" applyBorder="1" applyAlignment="1">
      <alignment horizontal="center"/>
    </xf>
    <xf numFmtId="0" fontId="37" fillId="0" borderId="1" xfId="0" applyFont="1" applyBorder="1" applyAlignment="1">
      <alignment horizontal="center"/>
    </xf>
    <xf numFmtId="0" fontId="37" fillId="0" borderId="21" xfId="0" applyFont="1" applyBorder="1" applyAlignment="1">
      <alignment horizontal="center"/>
    </xf>
    <xf numFmtId="0" fontId="51" fillId="3" borderId="9" xfId="0" applyFont="1" applyFill="1" applyBorder="1" applyAlignment="1">
      <alignment horizontal="center" vertical="center"/>
    </xf>
    <xf numFmtId="0" fontId="56" fillId="0" borderId="17" xfId="0" applyFont="1" applyBorder="1" applyAlignment="1" applyProtection="1">
      <alignment horizontal="center"/>
      <protection locked="0"/>
    </xf>
    <xf numFmtId="0" fontId="56" fillId="0" borderId="2" xfId="0" applyFont="1" applyBorder="1" applyAlignment="1" applyProtection="1">
      <alignment horizontal="center"/>
      <protection locked="0"/>
    </xf>
    <xf numFmtId="0" fontId="56" fillId="0" borderId="18" xfId="0" applyFont="1" applyBorder="1" applyAlignment="1" applyProtection="1">
      <alignment horizontal="center"/>
      <protection locked="0"/>
    </xf>
    <xf numFmtId="0" fontId="56" fillId="0" borderId="9" xfId="0" applyFont="1" applyBorder="1" applyAlignment="1" applyProtection="1">
      <alignment horizontal="center"/>
      <protection locked="0"/>
    </xf>
    <xf numFmtId="0" fontId="56" fillId="0" borderId="0" xfId="0" applyFont="1" applyBorder="1" applyAlignment="1" applyProtection="1">
      <alignment horizontal="center"/>
      <protection locked="0"/>
    </xf>
    <xf numFmtId="0" fontId="56" fillId="0" borderId="27" xfId="0" applyFont="1" applyBorder="1" applyAlignment="1" applyProtection="1">
      <alignment horizontal="center"/>
      <protection locked="0"/>
    </xf>
    <xf numFmtId="0" fontId="56" fillId="0" borderId="20" xfId="0" applyFont="1" applyBorder="1" applyAlignment="1" applyProtection="1">
      <alignment horizontal="center"/>
      <protection locked="0"/>
    </xf>
    <xf numFmtId="0" fontId="56" fillId="0" borderId="1" xfId="0" applyFont="1" applyBorder="1" applyAlignment="1" applyProtection="1">
      <alignment horizontal="center"/>
      <protection locked="0"/>
    </xf>
    <xf numFmtId="0" fontId="56" fillId="0" borderId="21" xfId="0" applyFont="1" applyBorder="1" applyAlignment="1" applyProtection="1">
      <alignment horizontal="center"/>
      <protection locked="0"/>
    </xf>
    <xf numFmtId="0" fontId="7" fillId="8" borderId="13"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14" xfId="0" applyFont="1" applyFill="1" applyBorder="1" applyAlignment="1">
      <alignment horizontal="center" vertical="center"/>
    </xf>
    <xf numFmtId="0" fontId="12" fillId="0" borderId="13"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36" fillId="5" borderId="3" xfId="0" applyFont="1" applyFill="1" applyBorder="1" applyAlignment="1">
      <alignment horizontal="left" vertical="top" wrapText="1"/>
    </xf>
    <xf numFmtId="0" fontId="0" fillId="0" borderId="9" xfId="0" applyBorder="1" applyAlignment="1">
      <alignment horizontal="center"/>
    </xf>
    <xf numFmtId="0" fontId="0" fillId="0" borderId="0" xfId="0" applyBorder="1" applyAlignment="1">
      <alignment horizontal="center"/>
    </xf>
    <xf numFmtId="0" fontId="1" fillId="0" borderId="4"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20" xfId="0" applyBorder="1" applyAlignment="1">
      <alignment horizontal="center"/>
    </xf>
    <xf numFmtId="0" fontId="0" fillId="0" borderId="1" xfId="0" applyBorder="1" applyAlignment="1">
      <alignment horizontal="center"/>
    </xf>
    <xf numFmtId="0" fontId="0" fillId="0" borderId="21" xfId="0" applyBorder="1" applyAlignment="1">
      <alignment horizontal="center"/>
    </xf>
    <xf numFmtId="0" fontId="36" fillId="5" borderId="17" xfId="0" applyFont="1" applyFill="1" applyBorder="1" applyAlignment="1">
      <alignment horizontal="left" vertical="center" wrapText="1"/>
    </xf>
    <xf numFmtId="0" fontId="36" fillId="5" borderId="18" xfId="0" applyFont="1" applyFill="1" applyBorder="1" applyAlignment="1">
      <alignment horizontal="left" vertical="center" wrapText="1"/>
    </xf>
    <xf numFmtId="0" fontId="36" fillId="5" borderId="20" xfId="0" applyFont="1" applyFill="1" applyBorder="1" applyAlignment="1">
      <alignment horizontal="left" vertical="center" wrapText="1"/>
    </xf>
    <xf numFmtId="0" fontId="36" fillId="5" borderId="21" xfId="0" applyFont="1" applyFill="1" applyBorder="1" applyAlignment="1">
      <alignment horizontal="left" vertical="center" wrapText="1"/>
    </xf>
    <xf numFmtId="0" fontId="11" fillId="8" borderId="4" xfId="0" applyFont="1" applyFill="1" applyBorder="1" applyAlignment="1">
      <alignment horizontal="center" vertical="top" wrapText="1"/>
    </xf>
    <xf numFmtId="0" fontId="0" fillId="0" borderId="4" xfId="0" applyFill="1" applyBorder="1" applyAlignment="1" applyProtection="1">
      <alignment horizontal="left" vertical="center" wrapText="1"/>
      <protection hidden="1"/>
    </xf>
    <xf numFmtId="0" fontId="0" fillId="5" borderId="13" xfId="0" applyFill="1" applyBorder="1" applyAlignment="1">
      <alignment horizontal="center" vertical="top"/>
    </xf>
    <xf numFmtId="0" fontId="0" fillId="5" borderId="3" xfId="0" applyFill="1" applyBorder="1" applyAlignment="1">
      <alignment horizontal="center" vertical="top"/>
    </xf>
    <xf numFmtId="0" fontId="0" fillId="5" borderId="14" xfId="0" applyFill="1" applyBorder="1" applyAlignment="1">
      <alignment horizontal="center" vertical="top"/>
    </xf>
    <xf numFmtId="0" fontId="57" fillId="0" borderId="2" xfId="0" applyFont="1" applyBorder="1" applyAlignment="1" applyProtection="1">
      <alignment horizontal="center" vertical="center" wrapText="1"/>
      <protection locked="0"/>
    </xf>
    <xf numFmtId="0" fontId="57" fillId="0" borderId="18" xfId="0" applyFont="1" applyBorder="1" applyAlignment="1" applyProtection="1">
      <alignment horizontal="center" vertical="center" wrapText="1"/>
      <protection locked="0"/>
    </xf>
    <xf numFmtId="0" fontId="57" fillId="0" borderId="1" xfId="0" applyFont="1" applyBorder="1" applyAlignment="1" applyProtection="1">
      <alignment horizontal="center" vertical="top" wrapText="1"/>
      <protection locked="0"/>
    </xf>
    <xf numFmtId="0" fontId="57" fillId="0" borderId="21" xfId="0" applyFont="1" applyBorder="1" applyAlignment="1" applyProtection="1">
      <alignment horizontal="center" vertical="top" wrapText="1"/>
      <protection locked="0"/>
    </xf>
    <xf numFmtId="0" fontId="9" fillId="3" borderId="15"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6" xfId="0" applyFont="1" applyFill="1" applyBorder="1" applyAlignment="1">
      <alignment horizontal="center" vertical="center"/>
    </xf>
    <xf numFmtId="0" fontId="11" fillId="8" borderId="4" xfId="0" applyFont="1" applyFill="1" applyBorder="1" applyAlignment="1">
      <alignment horizontal="center" vertical="center" wrapText="1"/>
    </xf>
    <xf numFmtId="0" fontId="0" fillId="0" borderId="27" xfId="0" applyBorder="1" applyAlignment="1">
      <alignment horizontal="center"/>
    </xf>
    <xf numFmtId="0" fontId="25" fillId="0" borderId="1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4" xfId="0" applyFont="1" applyBorder="1" applyAlignment="1">
      <alignment horizontal="center" vertical="center" wrapText="1"/>
    </xf>
    <xf numFmtId="0" fontId="1" fillId="0" borderId="13"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4" xfId="0" applyFont="1" applyFill="1" applyBorder="1" applyAlignment="1">
      <alignment horizontal="center" vertical="top" wrapText="1"/>
    </xf>
    <xf numFmtId="0" fontId="51" fillId="3" borderId="15" xfId="0" applyFont="1" applyFill="1" applyBorder="1" applyAlignment="1">
      <alignment horizontal="center" vertical="center"/>
    </xf>
    <xf numFmtId="0" fontId="51" fillId="3" borderId="5" xfId="0" applyFont="1" applyFill="1" applyBorder="1" applyAlignment="1">
      <alignment horizontal="center" vertical="center"/>
    </xf>
    <xf numFmtId="0" fontId="51" fillId="3" borderId="16" xfId="0" applyFont="1" applyFill="1" applyBorder="1" applyAlignment="1">
      <alignment horizontal="center" vertical="center"/>
    </xf>
    <xf numFmtId="0" fontId="11" fillId="8" borderId="34"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4" fillId="0" borderId="17" xfId="0" applyFont="1" applyBorder="1" applyAlignment="1">
      <alignment horizontal="center"/>
    </xf>
    <xf numFmtId="0" fontId="14" fillId="0" borderId="2" xfId="0" applyFont="1" applyBorder="1" applyAlignment="1">
      <alignment horizontal="center"/>
    </xf>
    <xf numFmtId="0" fontId="14" fillId="0" borderId="18" xfId="0" applyFont="1" applyBorder="1" applyAlignment="1">
      <alignment horizontal="center"/>
    </xf>
    <xf numFmtId="0" fontId="0" fillId="5" borderId="4" xfId="0" applyFill="1" applyBorder="1" applyAlignment="1">
      <alignment horizontal="center" vertical="center"/>
    </xf>
    <xf numFmtId="0" fontId="0" fillId="5" borderId="4" xfId="0"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27"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27" xfId="0" applyFont="1" applyFill="1" applyBorder="1" applyAlignment="1">
      <alignment horizontal="center" vertical="top" wrapText="1"/>
    </xf>
    <xf numFmtId="0" fontId="19" fillId="0" borderId="13" xfId="0" applyFont="1" applyBorder="1" applyAlignment="1" applyProtection="1">
      <alignment horizontal="left"/>
      <protection locked="0"/>
    </xf>
    <xf numFmtId="0" fontId="19" fillId="0" borderId="3" xfId="0" applyFont="1" applyBorder="1" applyAlignment="1" applyProtection="1">
      <alignment horizontal="left"/>
      <protection locked="0"/>
    </xf>
    <xf numFmtId="0" fontId="19" fillId="0" borderId="14" xfId="0" applyFont="1" applyBorder="1" applyAlignment="1" applyProtection="1">
      <alignment horizontal="left"/>
      <protection locked="0"/>
    </xf>
    <xf numFmtId="0" fontId="15" fillId="5" borderId="6"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60" fillId="0" borderId="20" xfId="0" applyFont="1" applyBorder="1" applyAlignment="1" applyProtection="1">
      <alignment horizontal="center" vertical="center"/>
      <protection locked="0"/>
    </xf>
    <xf numFmtId="0" fontId="60" fillId="0" borderId="1" xfId="0" applyFont="1" applyBorder="1" applyAlignment="1" applyProtection="1">
      <alignment horizontal="center" vertical="center"/>
      <protection locked="0"/>
    </xf>
    <xf numFmtId="0" fontId="60" fillId="0" borderId="21" xfId="0" applyFont="1" applyBorder="1" applyAlignment="1" applyProtection="1">
      <alignment horizontal="center" vertical="center"/>
      <protection locked="0"/>
    </xf>
    <xf numFmtId="0" fontId="18" fillId="0" borderId="9" xfId="0" applyFont="1" applyBorder="1" applyAlignment="1">
      <alignment horizontal="left" vertical="top" wrapText="1"/>
    </xf>
    <xf numFmtId="0" fontId="18" fillId="0" borderId="0" xfId="0" applyFont="1" applyBorder="1" applyAlignment="1">
      <alignment horizontal="left" vertical="top" wrapText="1"/>
    </xf>
    <xf numFmtId="0" fontId="18" fillId="0" borderId="27" xfId="0" applyFont="1" applyBorder="1" applyAlignment="1">
      <alignment horizontal="left" vertical="top" wrapText="1"/>
    </xf>
    <xf numFmtId="0" fontId="7" fillId="8" borderId="4" xfId="0" applyFont="1" applyFill="1" applyBorder="1" applyAlignment="1">
      <alignment horizontal="center"/>
    </xf>
    <xf numFmtId="0" fontId="0" fillId="5" borderId="6" xfId="0" applyFill="1" applyBorder="1" applyAlignment="1">
      <alignment horizontal="center"/>
    </xf>
    <xf numFmtId="9" fontId="0" fillId="0" borderId="4" xfId="0" applyNumberFormat="1" applyBorder="1" applyAlignment="1">
      <alignment horizontal="center"/>
    </xf>
    <xf numFmtId="0" fontId="0" fillId="0" borderId="4" xfId="0" applyBorder="1" applyAlignment="1">
      <alignment horizontal="center"/>
    </xf>
    <xf numFmtId="0" fontId="0" fillId="0" borderId="4" xfId="0" applyBorder="1" applyAlignment="1">
      <alignment horizontal="left" vertical="top"/>
    </xf>
    <xf numFmtId="10" fontId="0" fillId="0" borderId="4" xfId="0" applyNumberFormat="1" applyBorder="1" applyAlignment="1">
      <alignment horizontal="center"/>
    </xf>
    <xf numFmtId="0" fontId="16" fillId="8" borderId="17" xfId="0" applyFont="1" applyFill="1" applyBorder="1" applyAlignment="1">
      <alignment horizontal="center"/>
    </xf>
    <xf numFmtId="0" fontId="16" fillId="8" borderId="2" xfId="0" applyFont="1" applyFill="1" applyBorder="1" applyAlignment="1">
      <alignment horizontal="center"/>
    </xf>
    <xf numFmtId="0" fontId="16" fillId="8" borderId="18" xfId="0" applyFont="1" applyFill="1" applyBorder="1" applyAlignment="1">
      <alignment horizontal="center"/>
    </xf>
    <xf numFmtId="0" fontId="10" fillId="8" borderId="12" xfId="0" applyFont="1" applyFill="1" applyBorder="1" applyAlignment="1">
      <alignment horizontal="center" wrapText="1"/>
    </xf>
    <xf numFmtId="0" fontId="10" fillId="8" borderId="7" xfId="0" applyFont="1" applyFill="1" applyBorder="1" applyAlignment="1">
      <alignment horizontal="center" wrapText="1"/>
    </xf>
    <xf numFmtId="0" fontId="10" fillId="8" borderId="19" xfId="0" applyFont="1" applyFill="1" applyBorder="1" applyAlignment="1">
      <alignment horizontal="center" wrapText="1"/>
    </xf>
    <xf numFmtId="0" fontId="0" fillId="0" borderId="4" xfId="0" applyBorder="1" applyAlignment="1">
      <alignment horizontal="left" vertical="top" wrapText="1"/>
    </xf>
    <xf numFmtId="0" fontId="19" fillId="0" borderId="4" xfId="0" applyFont="1" applyBorder="1" applyAlignment="1" applyProtection="1">
      <alignment horizontal="left" vertical="top" wrapText="1"/>
      <protection locked="0"/>
    </xf>
    <xf numFmtId="0" fontId="18" fillId="5" borderId="6" xfId="0" applyFont="1" applyFill="1" applyBorder="1" applyAlignment="1">
      <alignment horizontal="center"/>
    </xf>
    <xf numFmtId="0" fontId="18" fillId="5" borderId="6" xfId="0" applyFont="1" applyFill="1" applyBorder="1" applyAlignment="1">
      <alignment horizontal="center" vertical="top"/>
    </xf>
    <xf numFmtId="0" fontId="60" fillId="0" borderId="13" xfId="0" applyFont="1" applyBorder="1" applyAlignment="1" applyProtection="1">
      <alignment horizontal="center" vertical="center"/>
      <protection locked="0"/>
    </xf>
    <xf numFmtId="0" fontId="60" fillId="0" borderId="3" xfId="0" applyFont="1" applyBorder="1" applyAlignment="1" applyProtection="1">
      <alignment horizontal="center" vertical="center"/>
      <protection locked="0"/>
    </xf>
    <xf numFmtId="0" fontId="60" fillId="0" borderId="14" xfId="0" applyFont="1" applyBorder="1" applyAlignment="1" applyProtection="1">
      <alignment horizontal="center" vertical="center"/>
      <protection locked="0"/>
    </xf>
    <xf numFmtId="0" fontId="60" fillId="0" borderId="4" xfId="0" applyFont="1" applyBorder="1" applyAlignment="1" applyProtection="1">
      <alignment horizontal="center" vertical="center"/>
      <protection locked="0"/>
    </xf>
    <xf numFmtId="0" fontId="18" fillId="5" borderId="13" xfId="0" applyFont="1" applyFill="1" applyBorder="1" applyAlignment="1">
      <alignment horizontal="center"/>
    </xf>
    <xf numFmtId="0" fontId="18" fillId="5" borderId="3" xfId="0" applyFont="1" applyFill="1" applyBorder="1" applyAlignment="1">
      <alignment horizontal="center"/>
    </xf>
    <xf numFmtId="0" fontId="18" fillId="5" borderId="14" xfId="0" applyFont="1" applyFill="1" applyBorder="1" applyAlignment="1">
      <alignment horizontal="center"/>
    </xf>
    <xf numFmtId="0" fontId="18" fillId="5" borderId="4" xfId="0" applyFont="1" applyFill="1" applyBorder="1" applyAlignment="1">
      <alignment horizontal="center"/>
    </xf>
    <xf numFmtId="0" fontId="0" fillId="4" borderId="4" xfId="0" applyFill="1" applyBorder="1" applyAlignment="1">
      <alignment horizontal="center"/>
    </xf>
    <xf numFmtId="0" fontId="60" fillId="6" borderId="4" xfId="0" applyFont="1" applyFill="1" applyBorder="1" applyAlignment="1" applyProtection="1">
      <alignment horizontal="center" vertical="center"/>
      <protection locked="0"/>
    </xf>
    <xf numFmtId="0" fontId="14" fillId="0" borderId="0" xfId="0" applyFont="1" applyAlignment="1">
      <alignment horizontal="left" vertical="center"/>
    </xf>
    <xf numFmtId="0" fontId="17" fillId="2" borderId="0" xfId="0" applyFont="1" applyFill="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0" fillId="2" borderId="36" xfId="0" applyFill="1" applyBorder="1" applyAlignment="1">
      <alignment horizontal="center"/>
    </xf>
    <xf numFmtId="0" fontId="11" fillId="8" borderId="0" xfId="0" applyFont="1" applyFill="1" applyBorder="1" applyAlignment="1">
      <alignment horizontal="center" vertical="center"/>
    </xf>
    <xf numFmtId="0" fontId="11" fillId="8" borderId="40" xfId="0" applyFont="1" applyFill="1" applyBorder="1" applyAlignment="1">
      <alignment horizontal="center" vertical="center"/>
    </xf>
    <xf numFmtId="0" fontId="21" fillId="3" borderId="37" xfId="0" applyFont="1" applyFill="1" applyBorder="1" applyAlignment="1">
      <alignment horizontal="center" wrapText="1"/>
    </xf>
    <xf numFmtId="0" fontId="21" fillId="3" borderId="38" xfId="0" applyFont="1" applyFill="1" applyBorder="1" applyAlignment="1">
      <alignment horizontal="center" wrapText="1"/>
    </xf>
    <xf numFmtId="0" fontId="21" fillId="3" borderId="39" xfId="0" applyFont="1" applyFill="1" applyBorder="1" applyAlignment="1">
      <alignment horizontal="center" wrapText="1"/>
    </xf>
    <xf numFmtId="0" fontId="15" fillId="8" borderId="4" xfId="0" applyFont="1" applyFill="1" applyBorder="1" applyAlignment="1">
      <alignment horizontal="center"/>
    </xf>
    <xf numFmtId="0" fontId="11" fillId="0" borderId="0" xfId="0" applyFont="1" applyFill="1" applyBorder="1" applyAlignment="1">
      <alignment horizontal="center"/>
    </xf>
    <xf numFmtId="0" fontId="3" fillId="8" borderId="4" xfId="0" applyFont="1" applyFill="1" applyBorder="1" applyAlignment="1">
      <alignment horizontal="left" vertical="center"/>
    </xf>
    <xf numFmtId="0" fontId="13"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2" fillId="0" borderId="4" xfId="0" applyFont="1" applyBorder="1" applyAlignment="1" applyProtection="1">
      <alignment horizont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5" fillId="8" borderId="4" xfId="0" applyFont="1" applyFill="1" applyBorder="1" applyAlignment="1">
      <alignment horizontal="center" vertical="center"/>
    </xf>
    <xf numFmtId="0" fontId="18" fillId="0" borderId="17" xfId="0" applyFont="1" applyBorder="1" applyAlignment="1">
      <alignment horizontal="left" vertical="center" wrapText="1"/>
    </xf>
    <xf numFmtId="0" fontId="18" fillId="0" borderId="2" xfId="0" applyFont="1" applyBorder="1" applyAlignment="1">
      <alignment horizontal="left" vertical="center" wrapText="1"/>
    </xf>
    <xf numFmtId="0" fontId="18" fillId="0" borderId="18" xfId="0" applyFont="1" applyBorder="1" applyAlignment="1">
      <alignment horizontal="left" vertical="center" wrapText="1"/>
    </xf>
    <xf numFmtId="0" fontId="18" fillId="0" borderId="17" xfId="0" applyFont="1" applyBorder="1" applyAlignment="1">
      <alignment horizontal="center" wrapText="1"/>
    </xf>
    <xf numFmtId="0" fontId="18" fillId="0" borderId="2" xfId="0" applyFont="1" applyBorder="1" applyAlignment="1">
      <alignment horizontal="center" wrapText="1"/>
    </xf>
    <xf numFmtId="0" fontId="18" fillId="0" borderId="18" xfId="0" applyFont="1" applyBorder="1" applyAlignment="1">
      <alignment horizontal="center" wrapText="1"/>
    </xf>
    <xf numFmtId="0" fontId="17" fillId="3" borderId="17" xfId="0" applyFont="1" applyFill="1" applyBorder="1" applyAlignment="1">
      <alignment horizontal="center"/>
    </xf>
    <xf numFmtId="0" fontId="17" fillId="3" borderId="29" xfId="0" applyFont="1" applyFill="1" applyBorder="1" applyAlignment="1">
      <alignment horizontal="center"/>
    </xf>
    <xf numFmtId="0" fontId="17" fillId="3" borderId="2" xfId="0" applyFont="1" applyFill="1" applyBorder="1" applyAlignment="1">
      <alignment horizontal="center"/>
    </xf>
    <xf numFmtId="0" fontId="17" fillId="3" borderId="18" xfId="0" applyFont="1" applyFill="1" applyBorder="1" applyAlignment="1">
      <alignment horizontal="center"/>
    </xf>
    <xf numFmtId="0" fontId="14" fillId="3" borderId="9" xfId="0" applyFont="1" applyFill="1" applyBorder="1" applyAlignment="1">
      <alignment horizontal="center"/>
    </xf>
    <xf numFmtId="0" fontId="14" fillId="3" borderId="28" xfId="0" applyFont="1" applyFill="1" applyBorder="1" applyAlignment="1">
      <alignment horizontal="center"/>
    </xf>
    <xf numFmtId="0" fontId="14" fillId="3" borderId="0" xfId="0" applyFont="1" applyFill="1" applyBorder="1" applyAlignment="1">
      <alignment horizontal="center"/>
    </xf>
    <xf numFmtId="0" fontId="14" fillId="3" borderId="27" xfId="0" applyFont="1" applyFill="1" applyBorder="1" applyAlignment="1">
      <alignment horizontal="center"/>
    </xf>
    <xf numFmtId="0" fontId="18" fillId="0" borderId="17" xfId="0" applyFont="1" applyBorder="1" applyAlignment="1">
      <alignment horizontal="left" vertical="top" wrapText="1"/>
    </xf>
    <xf numFmtId="0" fontId="18" fillId="0" borderId="2" xfId="0" applyFont="1" applyBorder="1" applyAlignment="1">
      <alignment horizontal="left" vertical="top" wrapText="1"/>
    </xf>
    <xf numFmtId="0" fontId="18" fillId="0" borderId="18" xfId="0" applyFont="1" applyBorder="1" applyAlignment="1">
      <alignment horizontal="left" vertical="top"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45" fillId="0" borderId="0" xfId="0" applyFont="1" applyAlignment="1" applyProtection="1">
      <alignment vertical="center"/>
      <protection hidden="1"/>
    </xf>
    <xf numFmtId="0" fontId="0" fillId="0" borderId="0" xfId="0" applyFill="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65" fillId="0" borderId="13" xfId="0" applyFont="1" applyBorder="1" applyAlignment="1" applyProtection="1">
      <alignment horizontal="center" vertical="center"/>
      <protection locked="0"/>
    </xf>
    <xf numFmtId="0" fontId="65" fillId="0" borderId="3" xfId="0" applyFont="1"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66" fillId="2" borderId="0" xfId="0" applyFont="1" applyFill="1" applyBorder="1" applyAlignment="1">
      <alignment horizontal="center" vertical="center" wrapText="1"/>
    </xf>
    <xf numFmtId="0" fontId="60" fillId="0" borderId="9" xfId="0" applyFont="1" applyBorder="1" applyAlignment="1" applyProtection="1">
      <alignment horizontal="center" vertical="center"/>
      <protection locked="0"/>
    </xf>
    <xf numFmtId="0" fontId="60" fillId="0" borderId="0" xfId="0" applyFont="1" applyBorder="1" applyAlignment="1" applyProtection="1">
      <alignment horizontal="center" vertical="center"/>
      <protection locked="0"/>
    </xf>
    <xf numFmtId="0" fontId="60" fillId="0" borderId="27" xfId="0" applyFont="1" applyBorder="1" applyAlignment="1" applyProtection="1">
      <alignment horizontal="center" vertical="center"/>
      <protection locked="0"/>
    </xf>
    <xf numFmtId="0" fontId="2" fillId="8" borderId="17"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20"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21" xfId="0" applyFont="1" applyFill="1" applyBorder="1" applyAlignment="1">
      <alignment horizontal="center" vertical="center"/>
    </xf>
    <xf numFmtId="0" fontId="60" fillId="6" borderId="13" xfId="0" applyFont="1" applyFill="1" applyBorder="1" applyAlignment="1" applyProtection="1">
      <alignment horizontal="center" vertical="center"/>
      <protection locked="0"/>
    </xf>
    <xf numFmtId="0" fontId="60" fillId="6" borderId="3" xfId="0" applyFont="1" applyFill="1" applyBorder="1" applyAlignment="1" applyProtection="1">
      <alignment horizontal="center" vertical="center"/>
      <protection locked="0"/>
    </xf>
    <xf numFmtId="0" fontId="60" fillId="6" borderId="14" xfId="0" applyFont="1" applyFill="1" applyBorder="1" applyAlignment="1" applyProtection="1">
      <alignment horizontal="center" vertical="center"/>
      <protection locked="0"/>
    </xf>
    <xf numFmtId="0" fontId="0" fillId="6" borderId="13"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6" borderId="4" xfId="0" applyFill="1" applyBorder="1" applyAlignment="1" applyProtection="1">
      <alignment horizontal="center"/>
      <protection locked="0"/>
    </xf>
  </cellXfs>
  <cellStyles count="4">
    <cellStyle name="Milliers" xfId="3" builtinId="3"/>
    <cellStyle name="Normal" xfId="0" builtinId="0"/>
    <cellStyle name="Normal 2" xfId="2"/>
    <cellStyle name="Pourcentage" xfId="1" builtinId="5"/>
  </cellStyles>
  <dxfs count="0"/>
  <tableStyles count="0" defaultTableStyle="TableStyleMedium2" defaultPivotStyle="PivotStyleLight16"/>
  <colors>
    <mruColors>
      <color rgb="FFFFFF99"/>
      <color rgb="FFFFFF66"/>
      <color rgb="FFFFFFCC"/>
      <color rgb="FF99FFCC"/>
      <color rgb="FF66FF99"/>
      <color rgb="FF00FF00"/>
      <color rgb="FFCCFF66"/>
      <color rgb="FFD97D8A"/>
      <color rgb="FFE3C6BD"/>
      <color rgb="FFA7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8616003575794"/>
          <c:y val="0.260272848361064"/>
          <c:w val="0.45563620714252"/>
          <c:h val="0.509812103014665"/>
        </c:manualLayout>
      </c:layout>
      <c:radarChart>
        <c:radarStyle val="filled"/>
        <c:varyColors val="0"/>
        <c:ser>
          <c:idx val="0"/>
          <c:order val="0"/>
          <c:spPr>
            <a:solidFill>
              <a:schemeClr val="accent1">
                <a:alpha val="90000"/>
              </a:schemeClr>
            </a:solidFill>
            <a:ln w="19050">
              <a:solidFill>
                <a:schemeClr val="tx1"/>
              </a:solidFill>
            </a:ln>
          </c:spPr>
          <c:cat>
            <c:multiLvlStrRef>
              <c:f>('Résultats et Actions'!$A$162:$G$162,'Résultats et Actions'!$A$165:$G$165,'Résultats et Actions'!$A$172:$G$172,'Résultats et Actions'!$A$178:$G$178,'Résultats et Actions'!$A$185:$G$185)</c:f>
              <c:multiLvlStrCache>
                <c:ptCount val="5"/>
                <c:lvl>
                  <c:pt idx="0">
                    <c:v>Système de management de la qualité de la maintenance et de la gestion des risques associés</c:v>
                  </c:pt>
                  <c:pt idx="1">
                    <c:v>Responsabilité de la direction</c:v>
                  </c:pt>
                  <c:pt idx="2">
                    <c:v>Management des ressources</c:v>
                  </c:pt>
                  <c:pt idx="3">
                    <c:v>Réalisation de la maintenance</c:v>
                  </c:pt>
                  <c:pt idx="4">
                    <c:v>Mesures, analyse et amélioration</c:v>
                  </c:pt>
                </c:lvl>
                <c:lvl>
                  <c:pt idx="0">
                    <c:v>Article NF 4 </c:v>
                  </c:pt>
                  <c:pt idx="1">
                    <c:v>Article NF 5</c:v>
                  </c:pt>
                  <c:pt idx="2">
                    <c:v>Article NF 6</c:v>
                  </c:pt>
                  <c:pt idx="3">
                    <c:v>Article NF 7</c:v>
                  </c:pt>
                  <c:pt idx="4">
                    <c:v>Article NF 8</c:v>
                  </c:pt>
                </c:lvl>
              </c:multiLvlStrCache>
            </c:multiLvlStrRef>
          </c:cat>
          <c:val>
            <c:numRef>
              <c:f>('Résultats et Actions'!$J$162,'Résultats et Actions'!$J$165,'Résultats et Actions'!$J$172,'Résultats et Actions'!$J$178,'Résultats et Actions'!$J$185)</c:f>
              <c:numCache>
                <c:formatCode>0%</c:formatCode>
                <c:ptCount val="5"/>
                <c:pt idx="0">
                  <c:v>0.0</c:v>
                </c:pt>
                <c:pt idx="1">
                  <c:v>0.0</c:v>
                </c:pt>
                <c:pt idx="2">
                  <c:v>0.0</c:v>
                </c:pt>
                <c:pt idx="3">
                  <c:v>0.0</c:v>
                </c:pt>
                <c:pt idx="4">
                  <c:v>0.0</c:v>
                </c:pt>
              </c:numCache>
            </c:numRef>
          </c:val>
        </c:ser>
        <c:dLbls>
          <c:showLegendKey val="0"/>
          <c:showVal val="0"/>
          <c:showCatName val="0"/>
          <c:showSerName val="0"/>
          <c:showPercent val="0"/>
          <c:showBubbleSize val="0"/>
        </c:dLbls>
        <c:axId val="-2019274808"/>
        <c:axId val="-2019266184"/>
      </c:radarChart>
      <c:catAx>
        <c:axId val="-2019274808"/>
        <c:scaling>
          <c:orientation val="minMax"/>
        </c:scaling>
        <c:delete val="0"/>
        <c:axPos val="b"/>
        <c:majorGridlines/>
        <c:numFmt formatCode="General" sourceLinked="0"/>
        <c:majorTickMark val="out"/>
        <c:minorTickMark val="none"/>
        <c:tickLblPos val="nextTo"/>
        <c:crossAx val="-2019266184"/>
        <c:crosses val="autoZero"/>
        <c:auto val="1"/>
        <c:lblAlgn val="ctr"/>
        <c:lblOffset val="100"/>
        <c:noMultiLvlLbl val="0"/>
      </c:catAx>
      <c:valAx>
        <c:axId val="-2019266184"/>
        <c:scaling>
          <c:orientation val="minMax"/>
          <c:max val="1.0"/>
        </c:scaling>
        <c:delete val="0"/>
        <c:axPos val="l"/>
        <c:majorGridlines/>
        <c:numFmt formatCode="0%" sourceLinked="0"/>
        <c:majorTickMark val="cross"/>
        <c:minorTickMark val="none"/>
        <c:tickLblPos val="nextTo"/>
        <c:crossAx val="-201927480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'Résultats et Actions'!$Q$17:$Q$22</c:f>
              <c:strCache>
                <c:ptCount val="6"/>
                <c:pt idx="0">
                  <c:v>FAUX Unanime</c:v>
                </c:pt>
                <c:pt idx="1">
                  <c:v>FAUX</c:v>
                </c:pt>
                <c:pt idx="2">
                  <c:v>Plutôt FAUX</c:v>
                </c:pt>
                <c:pt idx="3">
                  <c:v>Plutôt VRAI</c:v>
                </c:pt>
                <c:pt idx="4">
                  <c:v>VRAI</c:v>
                </c:pt>
                <c:pt idx="5">
                  <c:v>VRAI Prouvé</c:v>
                </c:pt>
              </c:strCache>
            </c:strRef>
          </c:cat>
          <c:val>
            <c:numRef>
              <c:f>'Résultats et Actions'!$R$17:$R$22</c:f>
              <c:numCache>
                <c:formatCode>General</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dLbls>
        <c:gapWidth val="150"/>
        <c:axId val="-2019231816"/>
        <c:axId val="-2019228840"/>
      </c:barChart>
      <c:catAx>
        <c:axId val="-2019231816"/>
        <c:scaling>
          <c:orientation val="minMax"/>
        </c:scaling>
        <c:delete val="0"/>
        <c:axPos val="b"/>
        <c:numFmt formatCode="General" sourceLinked="0"/>
        <c:majorTickMark val="out"/>
        <c:minorTickMark val="none"/>
        <c:tickLblPos val="nextTo"/>
        <c:crossAx val="-2019228840"/>
        <c:crosses val="autoZero"/>
        <c:auto val="1"/>
        <c:lblAlgn val="ctr"/>
        <c:lblOffset val="100"/>
        <c:noMultiLvlLbl val="0"/>
      </c:catAx>
      <c:valAx>
        <c:axId val="-2019228840"/>
        <c:scaling>
          <c:orientation val="minMax"/>
        </c:scaling>
        <c:delete val="0"/>
        <c:axPos val="l"/>
        <c:majorGridlines/>
        <c:numFmt formatCode="General" sourceLinked="1"/>
        <c:majorTickMark val="out"/>
        <c:minorTickMark val="none"/>
        <c:tickLblPos val="nextTo"/>
        <c:crossAx val="-201923181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'Résultats et Actions'!$N$17:$N$20</c:f>
              <c:strCache>
                <c:ptCount val="4"/>
                <c:pt idx="0">
                  <c:v>Insuffisant</c:v>
                </c:pt>
                <c:pt idx="1">
                  <c:v>Informel</c:v>
                </c:pt>
                <c:pt idx="2">
                  <c:v>Convaincant</c:v>
                </c:pt>
                <c:pt idx="3">
                  <c:v>Conforme</c:v>
                </c:pt>
              </c:strCache>
            </c:strRef>
          </c:cat>
          <c:val>
            <c:numRef>
              <c:f>'Résultats et Actions'!$O$17:$O$20</c:f>
              <c:numCache>
                <c:formatCode>_ * ###0_ ;_ * \-###0_ ;_ * "-"??_ ;_ @_ </c:formatCode>
                <c:ptCount val="4"/>
                <c:pt idx="0">
                  <c:v>24.0</c:v>
                </c:pt>
                <c:pt idx="1">
                  <c:v>0.0</c:v>
                </c:pt>
                <c:pt idx="2">
                  <c:v>0.0</c:v>
                </c:pt>
                <c:pt idx="3">
                  <c:v>0.0</c:v>
                </c:pt>
              </c:numCache>
            </c:numRef>
          </c:val>
        </c:ser>
        <c:dLbls>
          <c:showLegendKey val="0"/>
          <c:showVal val="0"/>
          <c:showCatName val="0"/>
          <c:showSerName val="0"/>
          <c:showPercent val="0"/>
          <c:showBubbleSize val="0"/>
        </c:dLbls>
        <c:gapWidth val="150"/>
        <c:axId val="-2019202104"/>
        <c:axId val="-2019199064"/>
      </c:barChart>
      <c:catAx>
        <c:axId val="-2019202104"/>
        <c:scaling>
          <c:orientation val="minMax"/>
        </c:scaling>
        <c:delete val="0"/>
        <c:axPos val="b"/>
        <c:numFmt formatCode="General" sourceLinked="0"/>
        <c:majorTickMark val="out"/>
        <c:minorTickMark val="none"/>
        <c:tickLblPos val="nextTo"/>
        <c:crossAx val="-2019199064"/>
        <c:crosses val="autoZero"/>
        <c:auto val="1"/>
        <c:lblAlgn val="ctr"/>
        <c:lblOffset val="100"/>
        <c:noMultiLvlLbl val="0"/>
      </c:catAx>
      <c:valAx>
        <c:axId val="-2019199064"/>
        <c:scaling>
          <c:orientation val="minMax"/>
        </c:scaling>
        <c:delete val="0"/>
        <c:axPos val="l"/>
        <c:majorGridlines/>
        <c:numFmt formatCode="#\ ?/?" sourceLinked="0"/>
        <c:majorTickMark val="out"/>
        <c:minorTickMark val="none"/>
        <c:tickLblPos val="nextTo"/>
        <c:crossAx val="-201920210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tx>
            <c:v>Article4</c:v>
          </c:tx>
          <c:spPr>
            <a:solidFill>
              <a:schemeClr val="bg1">
                <a:lumMod val="85000"/>
              </a:schemeClr>
            </a:solidFill>
          </c:spPr>
          <c:cat>
            <c:multiLvlStrRef>
              <c:f>('Résultats et Actions'!$A$163:$G$164,'Résultats et Actions'!$A$166:$G$171,'Résultats et Actions'!$A$173:$G$176,'Résultats et Actions'!$A$179:$G$184,'Résultats et Actions'!$A$186:$G$190)</c:f>
              <c:multiLvlStrCache>
                <c:ptCount val="23"/>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Processsus relatifs aux clients</c:v>
                  </c:pt>
                  <c:pt idx="13">
                    <c:v>Mise en œuvre de la politique de maintenance</c:v>
                  </c:pt>
                  <c:pt idx="14">
                    <c:v>Stratégie de maintenance</c:v>
                  </c:pt>
                  <c:pt idx="15">
                    <c:v>Achats</c:v>
                  </c:pt>
                  <c:pt idx="16">
                    <c:v>Réalisation de la maintenance</c:v>
                  </c:pt>
                  <c:pt idx="17">
                    <c:v>Maîtrise des équipements de surveillance et de mesure (ESM)</c:v>
                  </c:pt>
                  <c:pt idx="18">
                    <c:v>Généralités</c:v>
                  </c:pt>
                  <c:pt idx="19">
                    <c:v>Surveillance et mesures</c:v>
                  </c:pt>
                  <c:pt idx="20">
                    <c:v>Maîtrise de la non-conformité </c:v>
                  </c:pt>
                  <c:pt idx="21">
                    <c:v>Analyse des données</c:v>
                  </c:pt>
                  <c:pt idx="22">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7,1</c:v>
                  </c:pt>
                  <c:pt idx="13">
                    <c:v>7,2</c:v>
                  </c:pt>
                  <c:pt idx="14">
                    <c:v>7,3</c:v>
                  </c:pt>
                  <c:pt idx="15">
                    <c:v>7,4</c:v>
                  </c:pt>
                  <c:pt idx="16">
                    <c:v>7,5</c:v>
                  </c:pt>
                  <c:pt idx="17">
                    <c:v>7,6</c:v>
                  </c:pt>
                  <c:pt idx="18">
                    <c:v>8,1</c:v>
                  </c:pt>
                  <c:pt idx="19">
                    <c:v>8,2</c:v>
                  </c:pt>
                  <c:pt idx="20">
                    <c:v>8,3</c:v>
                  </c:pt>
                  <c:pt idx="21">
                    <c:v>8,4</c:v>
                  </c:pt>
                  <c:pt idx="22">
                    <c:v>8,5</c:v>
                  </c:pt>
                </c:lvl>
              </c:multiLvlStrCache>
            </c:multiLvlStrRef>
          </c:cat>
          <c:val>
            <c:numRef>
              <c:f>('Résultats et Actions'!$N$43:$N$44,'Résultats et Actions'!$N$46:$N$51,'Résultats et Actions'!$N$53:$N$56,'Résultats et Actions'!$N$58:$N$63,'Résultats et Actions'!$N$65:$N$69)</c:f>
              <c:numCache>
                <c:formatCode>0%</c:formatCode>
                <c:ptCount val="23"/>
                <c:pt idx="0">
                  <c:v>1.0</c:v>
                </c:pt>
                <c:pt idx="1">
                  <c:v>1.0</c:v>
                </c:pt>
                <c:pt idx="2">
                  <c:v>1.0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ser>
          <c:idx val="1"/>
          <c:order val="1"/>
          <c:tx>
            <c:v>Article5</c:v>
          </c:tx>
          <c:spPr>
            <a:solidFill>
              <a:schemeClr val="accent1">
                <a:lumMod val="40000"/>
                <a:lumOff val="60000"/>
              </a:schemeClr>
            </a:solidFill>
          </c:spPr>
          <c:cat>
            <c:multiLvlStrRef>
              <c:f>('Résultats et Actions'!$A$163:$G$164,'Résultats et Actions'!$A$166:$G$171,'Résultats et Actions'!$A$173:$G$176,'Résultats et Actions'!$A$179:$G$184,'Résultats et Actions'!$A$186:$G$190)</c:f>
              <c:multiLvlStrCache>
                <c:ptCount val="23"/>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Processsus relatifs aux clients</c:v>
                  </c:pt>
                  <c:pt idx="13">
                    <c:v>Mise en œuvre de la politique de maintenance</c:v>
                  </c:pt>
                  <c:pt idx="14">
                    <c:v>Stratégie de maintenance</c:v>
                  </c:pt>
                  <c:pt idx="15">
                    <c:v>Achats</c:v>
                  </c:pt>
                  <c:pt idx="16">
                    <c:v>Réalisation de la maintenance</c:v>
                  </c:pt>
                  <c:pt idx="17">
                    <c:v>Maîtrise des équipements de surveillance et de mesure (ESM)</c:v>
                  </c:pt>
                  <c:pt idx="18">
                    <c:v>Généralités</c:v>
                  </c:pt>
                  <c:pt idx="19">
                    <c:v>Surveillance et mesures</c:v>
                  </c:pt>
                  <c:pt idx="20">
                    <c:v>Maîtrise de la non-conformité </c:v>
                  </c:pt>
                  <c:pt idx="21">
                    <c:v>Analyse des données</c:v>
                  </c:pt>
                  <c:pt idx="22">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7,1</c:v>
                  </c:pt>
                  <c:pt idx="13">
                    <c:v>7,2</c:v>
                  </c:pt>
                  <c:pt idx="14">
                    <c:v>7,3</c:v>
                  </c:pt>
                  <c:pt idx="15">
                    <c:v>7,4</c:v>
                  </c:pt>
                  <c:pt idx="16">
                    <c:v>7,5</c:v>
                  </c:pt>
                  <c:pt idx="17">
                    <c:v>7,6</c:v>
                  </c:pt>
                  <c:pt idx="18">
                    <c:v>8,1</c:v>
                  </c:pt>
                  <c:pt idx="19">
                    <c:v>8,2</c:v>
                  </c:pt>
                  <c:pt idx="20">
                    <c:v>8,3</c:v>
                  </c:pt>
                  <c:pt idx="21">
                    <c:v>8,4</c:v>
                  </c:pt>
                  <c:pt idx="22">
                    <c:v>8,5</c:v>
                  </c:pt>
                </c:lvl>
              </c:multiLvlStrCache>
            </c:multiLvlStrRef>
          </c:cat>
          <c:val>
            <c:numRef>
              <c:f>('Résultats et Actions'!$O$43:$O$44,'Résultats et Actions'!$O$46:$O$51,'Résultats et Actions'!$O$53:$O$56,'Résultats et Actions'!$O$58:$O$63,'Résultats et Actions'!$O$65:$O$69)</c:f>
              <c:numCache>
                <c:formatCode>0%</c:formatCode>
                <c:ptCount val="23"/>
                <c:pt idx="0">
                  <c:v>0.0</c:v>
                </c:pt>
                <c:pt idx="1">
                  <c:v>0.0</c:v>
                </c:pt>
                <c:pt idx="2">
                  <c:v>1.0</c:v>
                </c:pt>
                <c:pt idx="3">
                  <c:v>1.0</c:v>
                </c:pt>
                <c:pt idx="4">
                  <c:v>1.0</c:v>
                </c:pt>
                <c:pt idx="5">
                  <c:v>1.0</c:v>
                </c:pt>
                <c:pt idx="6">
                  <c:v>1.0</c:v>
                </c:pt>
                <c:pt idx="7">
                  <c:v>1.0</c:v>
                </c:pt>
                <c:pt idx="8">
                  <c:v>1.0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ser>
          <c:idx val="2"/>
          <c:order val="2"/>
          <c:tx>
            <c:v>Article6</c:v>
          </c:tx>
          <c:spPr>
            <a:solidFill>
              <a:srgbClr val="FFFF99"/>
            </a:solidFill>
          </c:spPr>
          <c:cat>
            <c:multiLvlStrRef>
              <c:f>('Résultats et Actions'!$A$163:$G$164,'Résultats et Actions'!$A$166:$G$171,'Résultats et Actions'!$A$173:$G$176,'Résultats et Actions'!$A$179:$G$184,'Résultats et Actions'!$A$186:$G$190)</c:f>
              <c:multiLvlStrCache>
                <c:ptCount val="23"/>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Processsus relatifs aux clients</c:v>
                  </c:pt>
                  <c:pt idx="13">
                    <c:v>Mise en œuvre de la politique de maintenance</c:v>
                  </c:pt>
                  <c:pt idx="14">
                    <c:v>Stratégie de maintenance</c:v>
                  </c:pt>
                  <c:pt idx="15">
                    <c:v>Achats</c:v>
                  </c:pt>
                  <c:pt idx="16">
                    <c:v>Réalisation de la maintenance</c:v>
                  </c:pt>
                  <c:pt idx="17">
                    <c:v>Maîtrise des équipements de surveillance et de mesure (ESM)</c:v>
                  </c:pt>
                  <c:pt idx="18">
                    <c:v>Généralités</c:v>
                  </c:pt>
                  <c:pt idx="19">
                    <c:v>Surveillance et mesures</c:v>
                  </c:pt>
                  <c:pt idx="20">
                    <c:v>Maîtrise de la non-conformité </c:v>
                  </c:pt>
                  <c:pt idx="21">
                    <c:v>Analyse des données</c:v>
                  </c:pt>
                  <c:pt idx="22">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7,1</c:v>
                  </c:pt>
                  <c:pt idx="13">
                    <c:v>7,2</c:v>
                  </c:pt>
                  <c:pt idx="14">
                    <c:v>7,3</c:v>
                  </c:pt>
                  <c:pt idx="15">
                    <c:v>7,4</c:v>
                  </c:pt>
                  <c:pt idx="16">
                    <c:v>7,5</c:v>
                  </c:pt>
                  <c:pt idx="17">
                    <c:v>7,6</c:v>
                  </c:pt>
                  <c:pt idx="18">
                    <c:v>8,1</c:v>
                  </c:pt>
                  <c:pt idx="19">
                    <c:v>8,2</c:v>
                  </c:pt>
                  <c:pt idx="20">
                    <c:v>8,3</c:v>
                  </c:pt>
                  <c:pt idx="21">
                    <c:v>8,4</c:v>
                  </c:pt>
                  <c:pt idx="22">
                    <c:v>8,5</c:v>
                  </c:pt>
                </c:lvl>
              </c:multiLvlStrCache>
            </c:multiLvlStrRef>
          </c:cat>
          <c:val>
            <c:numRef>
              <c:f>('Résultats et Actions'!$P$43:$P$44,'Résultats et Actions'!$P$46:$P$51,'Résultats et Actions'!$P$53:$P$56,'Résultats et Actions'!$P$58:$P$63,'Résultats et Actions'!$P$65:$P$69)</c:f>
              <c:numCache>
                <c:formatCode>0%</c:formatCode>
                <c:ptCount val="23"/>
                <c:pt idx="0">
                  <c:v>0.0</c:v>
                </c:pt>
                <c:pt idx="1">
                  <c:v>0.0</c:v>
                </c:pt>
                <c:pt idx="2">
                  <c:v>0.0</c:v>
                </c:pt>
                <c:pt idx="3">
                  <c:v>0.0</c:v>
                </c:pt>
                <c:pt idx="4">
                  <c:v>0.0</c:v>
                </c:pt>
                <c:pt idx="5">
                  <c:v>0.0</c:v>
                </c:pt>
                <c:pt idx="6">
                  <c:v>0.0</c:v>
                </c:pt>
                <c:pt idx="7">
                  <c:v>0.0</c:v>
                </c:pt>
                <c:pt idx="8">
                  <c:v>1.0</c:v>
                </c:pt>
                <c:pt idx="9">
                  <c:v>1.0</c:v>
                </c:pt>
                <c:pt idx="10">
                  <c:v>1.0</c:v>
                </c:pt>
                <c:pt idx="11">
                  <c:v>1.0</c:v>
                </c:pt>
                <c:pt idx="12">
                  <c:v>1.0</c:v>
                </c:pt>
                <c:pt idx="13">
                  <c:v>0.0</c:v>
                </c:pt>
                <c:pt idx="14">
                  <c:v>0.0</c:v>
                </c:pt>
                <c:pt idx="15">
                  <c:v>0.0</c:v>
                </c:pt>
                <c:pt idx="16">
                  <c:v>0.0</c:v>
                </c:pt>
                <c:pt idx="17">
                  <c:v>0.0</c:v>
                </c:pt>
                <c:pt idx="18">
                  <c:v>0.0</c:v>
                </c:pt>
                <c:pt idx="19">
                  <c:v>0.0</c:v>
                </c:pt>
                <c:pt idx="20">
                  <c:v>0.0</c:v>
                </c:pt>
                <c:pt idx="21">
                  <c:v>0.0</c:v>
                </c:pt>
                <c:pt idx="22">
                  <c:v>0.0</c:v>
                </c:pt>
              </c:numCache>
            </c:numRef>
          </c:val>
        </c:ser>
        <c:ser>
          <c:idx val="3"/>
          <c:order val="3"/>
          <c:tx>
            <c:v>Article7</c:v>
          </c:tx>
          <c:spPr>
            <a:solidFill>
              <a:schemeClr val="accent3">
                <a:lumMod val="60000"/>
                <a:lumOff val="40000"/>
              </a:schemeClr>
            </a:solidFill>
          </c:spPr>
          <c:cat>
            <c:multiLvlStrRef>
              <c:f>('Résultats et Actions'!$A$163:$G$164,'Résultats et Actions'!$A$166:$G$171,'Résultats et Actions'!$A$173:$G$176,'Résultats et Actions'!$A$179:$G$184,'Résultats et Actions'!$A$186:$G$190)</c:f>
              <c:multiLvlStrCache>
                <c:ptCount val="23"/>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Processsus relatifs aux clients</c:v>
                  </c:pt>
                  <c:pt idx="13">
                    <c:v>Mise en œuvre de la politique de maintenance</c:v>
                  </c:pt>
                  <c:pt idx="14">
                    <c:v>Stratégie de maintenance</c:v>
                  </c:pt>
                  <c:pt idx="15">
                    <c:v>Achats</c:v>
                  </c:pt>
                  <c:pt idx="16">
                    <c:v>Réalisation de la maintenance</c:v>
                  </c:pt>
                  <c:pt idx="17">
                    <c:v>Maîtrise des équipements de surveillance et de mesure (ESM)</c:v>
                  </c:pt>
                  <c:pt idx="18">
                    <c:v>Généralités</c:v>
                  </c:pt>
                  <c:pt idx="19">
                    <c:v>Surveillance et mesures</c:v>
                  </c:pt>
                  <c:pt idx="20">
                    <c:v>Maîtrise de la non-conformité </c:v>
                  </c:pt>
                  <c:pt idx="21">
                    <c:v>Analyse des données</c:v>
                  </c:pt>
                  <c:pt idx="22">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7,1</c:v>
                  </c:pt>
                  <c:pt idx="13">
                    <c:v>7,2</c:v>
                  </c:pt>
                  <c:pt idx="14">
                    <c:v>7,3</c:v>
                  </c:pt>
                  <c:pt idx="15">
                    <c:v>7,4</c:v>
                  </c:pt>
                  <c:pt idx="16">
                    <c:v>7,5</c:v>
                  </c:pt>
                  <c:pt idx="17">
                    <c:v>7,6</c:v>
                  </c:pt>
                  <c:pt idx="18">
                    <c:v>8,1</c:v>
                  </c:pt>
                  <c:pt idx="19">
                    <c:v>8,2</c:v>
                  </c:pt>
                  <c:pt idx="20">
                    <c:v>8,3</c:v>
                  </c:pt>
                  <c:pt idx="21">
                    <c:v>8,4</c:v>
                  </c:pt>
                  <c:pt idx="22">
                    <c:v>8,5</c:v>
                  </c:pt>
                </c:lvl>
              </c:multiLvlStrCache>
            </c:multiLvlStrRef>
          </c:cat>
          <c:val>
            <c:numRef>
              <c:f>('Résultats et Actions'!$Q$43:$Q$44,'Résultats et Actions'!$Q$46:$Q$51,'Résultats et Actions'!$Q$53:$Q$56,'Résultats et Actions'!$Q$58:$Q$63,'Résultats et Actions'!$Q$65:$Q$69)</c:f>
              <c:numCache>
                <c:formatCode>0%</c:formatCode>
                <c:ptCount val="23"/>
                <c:pt idx="0">
                  <c:v>0.0</c:v>
                </c:pt>
                <c:pt idx="1">
                  <c:v>0.0</c:v>
                </c:pt>
                <c:pt idx="2">
                  <c:v>0.0</c:v>
                </c:pt>
                <c:pt idx="3">
                  <c:v>0.0</c:v>
                </c:pt>
                <c:pt idx="4">
                  <c:v>0.0</c:v>
                </c:pt>
                <c:pt idx="5">
                  <c:v>0.0</c:v>
                </c:pt>
                <c:pt idx="6">
                  <c:v>0.0</c:v>
                </c:pt>
                <c:pt idx="7">
                  <c:v>0.0</c:v>
                </c:pt>
                <c:pt idx="8">
                  <c:v>0.0</c:v>
                </c:pt>
                <c:pt idx="9">
                  <c:v>0.0</c:v>
                </c:pt>
                <c:pt idx="10">
                  <c:v>0.0</c:v>
                </c:pt>
                <c:pt idx="11">
                  <c:v>0.0</c:v>
                </c:pt>
                <c:pt idx="12">
                  <c:v>1.0</c:v>
                </c:pt>
                <c:pt idx="13">
                  <c:v>1.0</c:v>
                </c:pt>
                <c:pt idx="14">
                  <c:v>1.0</c:v>
                </c:pt>
                <c:pt idx="15">
                  <c:v>1.0</c:v>
                </c:pt>
                <c:pt idx="16">
                  <c:v>1.0</c:v>
                </c:pt>
                <c:pt idx="17">
                  <c:v>1.0</c:v>
                </c:pt>
                <c:pt idx="18">
                  <c:v>1.0</c:v>
                </c:pt>
                <c:pt idx="19">
                  <c:v>0.0</c:v>
                </c:pt>
                <c:pt idx="20">
                  <c:v>0.0</c:v>
                </c:pt>
                <c:pt idx="21">
                  <c:v>0.0</c:v>
                </c:pt>
                <c:pt idx="22">
                  <c:v>0.0</c:v>
                </c:pt>
              </c:numCache>
            </c:numRef>
          </c:val>
        </c:ser>
        <c:ser>
          <c:idx val="4"/>
          <c:order val="4"/>
          <c:tx>
            <c:v>Article8</c:v>
          </c:tx>
          <c:spPr>
            <a:solidFill>
              <a:schemeClr val="accent6">
                <a:lumMod val="60000"/>
                <a:lumOff val="40000"/>
              </a:schemeClr>
            </a:solidFill>
          </c:spPr>
          <c:cat>
            <c:multiLvlStrRef>
              <c:f>('Résultats et Actions'!$A$163:$G$164,'Résultats et Actions'!$A$166:$G$171,'Résultats et Actions'!$A$173:$G$176,'Résultats et Actions'!$A$179:$G$184,'Résultats et Actions'!$A$186:$G$190)</c:f>
              <c:multiLvlStrCache>
                <c:ptCount val="23"/>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Processsus relatifs aux clients</c:v>
                  </c:pt>
                  <c:pt idx="13">
                    <c:v>Mise en œuvre de la politique de maintenance</c:v>
                  </c:pt>
                  <c:pt idx="14">
                    <c:v>Stratégie de maintenance</c:v>
                  </c:pt>
                  <c:pt idx="15">
                    <c:v>Achats</c:v>
                  </c:pt>
                  <c:pt idx="16">
                    <c:v>Réalisation de la maintenance</c:v>
                  </c:pt>
                  <c:pt idx="17">
                    <c:v>Maîtrise des équipements de surveillance et de mesure (ESM)</c:v>
                  </c:pt>
                  <c:pt idx="18">
                    <c:v>Généralités</c:v>
                  </c:pt>
                  <c:pt idx="19">
                    <c:v>Surveillance et mesures</c:v>
                  </c:pt>
                  <c:pt idx="20">
                    <c:v>Maîtrise de la non-conformité </c:v>
                  </c:pt>
                  <c:pt idx="21">
                    <c:v>Analyse des données</c:v>
                  </c:pt>
                  <c:pt idx="22">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7,1</c:v>
                  </c:pt>
                  <c:pt idx="13">
                    <c:v>7,2</c:v>
                  </c:pt>
                  <c:pt idx="14">
                    <c:v>7,3</c:v>
                  </c:pt>
                  <c:pt idx="15">
                    <c:v>7,4</c:v>
                  </c:pt>
                  <c:pt idx="16">
                    <c:v>7,5</c:v>
                  </c:pt>
                  <c:pt idx="17">
                    <c:v>7,6</c:v>
                  </c:pt>
                  <c:pt idx="18">
                    <c:v>8,1</c:v>
                  </c:pt>
                  <c:pt idx="19">
                    <c:v>8,2</c:v>
                  </c:pt>
                  <c:pt idx="20">
                    <c:v>8,3</c:v>
                  </c:pt>
                  <c:pt idx="21">
                    <c:v>8,4</c:v>
                  </c:pt>
                  <c:pt idx="22">
                    <c:v>8,5</c:v>
                  </c:pt>
                </c:lvl>
              </c:multiLvlStrCache>
            </c:multiLvlStrRef>
          </c:cat>
          <c:val>
            <c:numRef>
              <c:f>('Résultats et Actions'!$R$43:$R$44,'Résultats et Actions'!$R$46:$R$51,'Résultats et Actions'!$R$53:$R$56,'Résultats et Actions'!$R$58:$R$63,'Résultats et Actions'!$R$65:$R$69)</c:f>
              <c:numCache>
                <c:formatCode>0%</c:formatCode>
                <c:ptCount val="23"/>
                <c:pt idx="0">
                  <c:v>1.0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1.0</c:v>
                </c:pt>
                <c:pt idx="19">
                  <c:v>1.0</c:v>
                </c:pt>
                <c:pt idx="20">
                  <c:v>1.0</c:v>
                </c:pt>
                <c:pt idx="21">
                  <c:v>1.0</c:v>
                </c:pt>
                <c:pt idx="22">
                  <c:v>1.0</c:v>
                </c:pt>
              </c:numCache>
            </c:numRef>
          </c:val>
        </c:ser>
        <c:ser>
          <c:idx val="5"/>
          <c:order val="5"/>
          <c:tx>
            <c:v>Résultat NF S99-170</c:v>
          </c:tx>
          <c:spPr>
            <a:solidFill>
              <a:schemeClr val="accent2">
                <a:lumMod val="60000"/>
                <a:lumOff val="40000"/>
                <a:alpha val="70000"/>
              </a:schemeClr>
            </a:solidFill>
            <a:ln w="15875">
              <a:solidFill>
                <a:schemeClr val="tx1"/>
              </a:solidFill>
            </a:ln>
            <a:effectLst>
              <a:outerShdw blurRad="50800" dist="50800" dir="5400000" algn="ctr" rotWithShape="0">
                <a:srgbClr val="000000">
                  <a:alpha val="50000"/>
                </a:srgbClr>
              </a:outerShdw>
            </a:effectLst>
          </c:spPr>
          <c:cat>
            <c:multiLvlStrRef>
              <c:f>('Résultats et Actions'!$A$163:$G$164,'Résultats et Actions'!$A$166:$G$171,'Résultats et Actions'!$A$173:$G$176,'Résultats et Actions'!$A$179:$G$184,'Résultats et Actions'!$A$186:$G$190)</c:f>
              <c:multiLvlStrCache>
                <c:ptCount val="23"/>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Processsus relatifs aux clients</c:v>
                  </c:pt>
                  <c:pt idx="13">
                    <c:v>Mise en œuvre de la politique de maintenance</c:v>
                  </c:pt>
                  <c:pt idx="14">
                    <c:v>Stratégie de maintenance</c:v>
                  </c:pt>
                  <c:pt idx="15">
                    <c:v>Achats</c:v>
                  </c:pt>
                  <c:pt idx="16">
                    <c:v>Réalisation de la maintenance</c:v>
                  </c:pt>
                  <c:pt idx="17">
                    <c:v>Maîtrise des équipements de surveillance et de mesure (ESM)</c:v>
                  </c:pt>
                  <c:pt idx="18">
                    <c:v>Généralités</c:v>
                  </c:pt>
                  <c:pt idx="19">
                    <c:v>Surveillance et mesures</c:v>
                  </c:pt>
                  <c:pt idx="20">
                    <c:v>Maîtrise de la non-conformité </c:v>
                  </c:pt>
                  <c:pt idx="21">
                    <c:v>Analyse des données</c:v>
                  </c:pt>
                  <c:pt idx="22">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7,1</c:v>
                  </c:pt>
                  <c:pt idx="13">
                    <c:v>7,2</c:v>
                  </c:pt>
                  <c:pt idx="14">
                    <c:v>7,3</c:v>
                  </c:pt>
                  <c:pt idx="15">
                    <c:v>7,4</c:v>
                  </c:pt>
                  <c:pt idx="16">
                    <c:v>7,5</c:v>
                  </c:pt>
                  <c:pt idx="17">
                    <c:v>7,6</c:v>
                  </c:pt>
                  <c:pt idx="18">
                    <c:v>8,1</c:v>
                  </c:pt>
                  <c:pt idx="19">
                    <c:v>8,2</c:v>
                  </c:pt>
                  <c:pt idx="20">
                    <c:v>8,3</c:v>
                  </c:pt>
                  <c:pt idx="21">
                    <c:v>8,4</c:v>
                  </c:pt>
                  <c:pt idx="22">
                    <c:v>8,5</c:v>
                  </c:pt>
                </c:lvl>
              </c:multiLvlStrCache>
            </c:multiLvlStrRef>
          </c:cat>
          <c:val>
            <c:numRef>
              <c:f>('Résultats et Actions'!$H$163:$H$164,'Résultats et Actions'!$H$166:$H$171,'Résultats et Actions'!$H$173:$H$176,'Résultats et Actions'!$H$179:$H$184,'Résultats et Actions'!$H$186:$H$190)</c:f>
              <c:numCache>
                <c:formatCode>0%</c:formatCode>
                <c:ptCount val="23"/>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dLbls>
          <c:showLegendKey val="0"/>
          <c:showVal val="0"/>
          <c:showCatName val="0"/>
          <c:showSerName val="0"/>
          <c:showPercent val="0"/>
          <c:showBubbleSize val="0"/>
        </c:dLbls>
        <c:axId val="-2019359576"/>
        <c:axId val="-2019362232"/>
      </c:radarChart>
      <c:catAx>
        <c:axId val="-2019359576"/>
        <c:scaling>
          <c:orientation val="minMax"/>
        </c:scaling>
        <c:delete val="0"/>
        <c:axPos val="b"/>
        <c:majorGridlines/>
        <c:numFmt formatCode="General" sourceLinked="0"/>
        <c:majorTickMark val="out"/>
        <c:minorTickMark val="none"/>
        <c:tickLblPos val="nextTo"/>
        <c:crossAx val="-2019362232"/>
        <c:crosses val="autoZero"/>
        <c:auto val="1"/>
        <c:lblAlgn val="ctr"/>
        <c:lblOffset val="100"/>
        <c:noMultiLvlLbl val="0"/>
      </c:catAx>
      <c:valAx>
        <c:axId val="-2019362232"/>
        <c:scaling>
          <c:orientation val="minMax"/>
        </c:scaling>
        <c:delete val="0"/>
        <c:axPos val="l"/>
        <c:majorGridlines>
          <c:spPr>
            <a:effectLst>
              <a:outerShdw blurRad="50800" dist="50800" dir="5400000" algn="ctr" rotWithShape="0">
                <a:schemeClr val="bg1"/>
              </a:outerShdw>
            </a:effectLst>
          </c:spPr>
        </c:majorGridlines>
        <c:numFmt formatCode="0%" sourceLinked="1"/>
        <c:majorTickMark val="cross"/>
        <c:minorTickMark val="none"/>
        <c:tickLblPos val="nextTo"/>
        <c:spPr>
          <a:noFill/>
        </c:spPr>
        <c:crossAx val="-2019359576"/>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tx>
            <c:v>Article4</c:v>
          </c:tx>
          <c:spPr>
            <a:solidFill>
              <a:schemeClr val="bg1">
                <a:lumMod val="85000"/>
              </a:schemeClr>
            </a:solidFill>
          </c:spPr>
          <c:cat>
            <c:multiLvlStrRef>
              <c:f>('Résultats et Actions'!$A$163:$G$164,'Résultats et Actions'!$A$166:$G$171,'Résultats et Actions'!$A$173:$G$177,'Résultats et Actions'!$A$179:$G$184,'Résultats et Actions'!$A$186:$G$190)</c:f>
              <c:multiLvlStrCache>
                <c:ptCount val="24"/>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Exigences de l'ISO qui n'apparaissent pas dans la NF </c:v>
                  </c:pt>
                  <c:pt idx="13">
                    <c:v>Processsus relatifs aux clients</c:v>
                  </c:pt>
                  <c:pt idx="14">
                    <c:v>Mise en œuvre de la politique de maintenance</c:v>
                  </c:pt>
                  <c:pt idx="15">
                    <c:v>Stratégie de maintenance</c:v>
                  </c:pt>
                  <c:pt idx="16">
                    <c:v>Achats</c:v>
                  </c:pt>
                  <c:pt idx="17">
                    <c:v>Réalisation de la maintenance</c:v>
                  </c:pt>
                  <c:pt idx="18">
                    <c:v>Maîtrise des équipements de surveillance et de mesure (ESM)</c:v>
                  </c:pt>
                  <c:pt idx="19">
                    <c:v>Généralités</c:v>
                  </c:pt>
                  <c:pt idx="20">
                    <c:v>Surveillance et mesures</c:v>
                  </c:pt>
                  <c:pt idx="21">
                    <c:v>Maîtrise de la non-conformité </c:v>
                  </c:pt>
                  <c:pt idx="22">
                    <c:v>Analyse des données</c:v>
                  </c:pt>
                  <c:pt idx="23">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Article ISO 7</c:v>
                  </c:pt>
                  <c:pt idx="13">
                    <c:v>7,1</c:v>
                  </c:pt>
                  <c:pt idx="14">
                    <c:v>7,2</c:v>
                  </c:pt>
                  <c:pt idx="15">
                    <c:v>7,3</c:v>
                  </c:pt>
                  <c:pt idx="16">
                    <c:v>7,4</c:v>
                  </c:pt>
                  <c:pt idx="17">
                    <c:v>7,5</c:v>
                  </c:pt>
                  <c:pt idx="18">
                    <c:v>7,6</c:v>
                  </c:pt>
                  <c:pt idx="19">
                    <c:v>8,1</c:v>
                  </c:pt>
                  <c:pt idx="20">
                    <c:v>8,2</c:v>
                  </c:pt>
                  <c:pt idx="21">
                    <c:v>8,3</c:v>
                  </c:pt>
                  <c:pt idx="22">
                    <c:v>8,4</c:v>
                  </c:pt>
                  <c:pt idx="23">
                    <c:v>8,5</c:v>
                  </c:pt>
                </c:lvl>
              </c:multiLvlStrCache>
            </c:multiLvlStrRef>
          </c:cat>
          <c:val>
            <c:numRef>
              <c:f>('Résultats et Actions'!$T$43:$T$44,'Résultats et Actions'!$T$46:$T$51,'Résultats et Actions'!$T$53:$T$57,'Résultats et Actions'!$T$59:$T$64,'Résultats et Actions'!$T$66:$T$70)</c:f>
              <c:numCache>
                <c:formatCode>0%</c:formatCode>
                <c:ptCount val="24"/>
                <c:pt idx="0">
                  <c:v>1.0</c:v>
                </c:pt>
                <c:pt idx="1">
                  <c:v>1.0</c:v>
                </c:pt>
                <c:pt idx="2">
                  <c:v>1.0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1"/>
          <c:order val="1"/>
          <c:tx>
            <c:v>Article5</c:v>
          </c:tx>
          <c:spPr>
            <a:solidFill>
              <a:schemeClr val="accent1">
                <a:lumMod val="40000"/>
                <a:lumOff val="60000"/>
              </a:schemeClr>
            </a:solidFill>
          </c:spPr>
          <c:cat>
            <c:multiLvlStrRef>
              <c:f>('Résultats et Actions'!$A$163:$G$164,'Résultats et Actions'!$A$166:$G$171,'Résultats et Actions'!$A$173:$G$177,'Résultats et Actions'!$A$179:$G$184,'Résultats et Actions'!$A$186:$G$190)</c:f>
              <c:multiLvlStrCache>
                <c:ptCount val="24"/>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Exigences de l'ISO qui n'apparaissent pas dans la NF </c:v>
                  </c:pt>
                  <c:pt idx="13">
                    <c:v>Processsus relatifs aux clients</c:v>
                  </c:pt>
                  <c:pt idx="14">
                    <c:v>Mise en œuvre de la politique de maintenance</c:v>
                  </c:pt>
                  <c:pt idx="15">
                    <c:v>Stratégie de maintenance</c:v>
                  </c:pt>
                  <c:pt idx="16">
                    <c:v>Achats</c:v>
                  </c:pt>
                  <c:pt idx="17">
                    <c:v>Réalisation de la maintenance</c:v>
                  </c:pt>
                  <c:pt idx="18">
                    <c:v>Maîtrise des équipements de surveillance et de mesure (ESM)</c:v>
                  </c:pt>
                  <c:pt idx="19">
                    <c:v>Généralités</c:v>
                  </c:pt>
                  <c:pt idx="20">
                    <c:v>Surveillance et mesures</c:v>
                  </c:pt>
                  <c:pt idx="21">
                    <c:v>Maîtrise de la non-conformité </c:v>
                  </c:pt>
                  <c:pt idx="22">
                    <c:v>Analyse des données</c:v>
                  </c:pt>
                  <c:pt idx="23">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Article ISO 7</c:v>
                  </c:pt>
                  <c:pt idx="13">
                    <c:v>7,1</c:v>
                  </c:pt>
                  <c:pt idx="14">
                    <c:v>7,2</c:v>
                  </c:pt>
                  <c:pt idx="15">
                    <c:v>7,3</c:v>
                  </c:pt>
                  <c:pt idx="16">
                    <c:v>7,4</c:v>
                  </c:pt>
                  <c:pt idx="17">
                    <c:v>7,5</c:v>
                  </c:pt>
                  <c:pt idx="18">
                    <c:v>7,6</c:v>
                  </c:pt>
                  <c:pt idx="19">
                    <c:v>8,1</c:v>
                  </c:pt>
                  <c:pt idx="20">
                    <c:v>8,2</c:v>
                  </c:pt>
                  <c:pt idx="21">
                    <c:v>8,3</c:v>
                  </c:pt>
                  <c:pt idx="22">
                    <c:v>8,4</c:v>
                  </c:pt>
                  <c:pt idx="23">
                    <c:v>8,5</c:v>
                  </c:pt>
                </c:lvl>
              </c:multiLvlStrCache>
            </c:multiLvlStrRef>
          </c:cat>
          <c:val>
            <c:numRef>
              <c:f>('Résultats et Actions'!$U$43:$U$44,'Résultats et Actions'!$U$46:$U$51,'Résultats et Actions'!$U$53:$U$57,'Résultats et Actions'!$U$59:$U$64,'Résultats et Actions'!$U$66:$U$70)</c:f>
              <c:numCache>
                <c:formatCode>0%</c:formatCode>
                <c:ptCount val="24"/>
                <c:pt idx="0">
                  <c:v>0.0</c:v>
                </c:pt>
                <c:pt idx="1">
                  <c:v>0.0</c:v>
                </c:pt>
                <c:pt idx="2">
                  <c:v>1.0</c:v>
                </c:pt>
                <c:pt idx="3">
                  <c:v>1.0</c:v>
                </c:pt>
                <c:pt idx="4">
                  <c:v>1.0</c:v>
                </c:pt>
                <c:pt idx="5">
                  <c:v>1.0</c:v>
                </c:pt>
                <c:pt idx="6">
                  <c:v>1.0</c:v>
                </c:pt>
                <c:pt idx="7">
                  <c:v>1.0</c:v>
                </c:pt>
                <c:pt idx="8">
                  <c:v>1.0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2"/>
          <c:order val="2"/>
          <c:tx>
            <c:v>Article6</c:v>
          </c:tx>
          <c:spPr>
            <a:solidFill>
              <a:srgbClr val="FFFF99"/>
            </a:solidFill>
          </c:spPr>
          <c:cat>
            <c:multiLvlStrRef>
              <c:f>('Résultats et Actions'!$A$163:$G$164,'Résultats et Actions'!$A$166:$G$171,'Résultats et Actions'!$A$173:$G$177,'Résultats et Actions'!$A$179:$G$184,'Résultats et Actions'!$A$186:$G$190)</c:f>
              <c:multiLvlStrCache>
                <c:ptCount val="24"/>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Exigences de l'ISO qui n'apparaissent pas dans la NF </c:v>
                  </c:pt>
                  <c:pt idx="13">
                    <c:v>Processsus relatifs aux clients</c:v>
                  </c:pt>
                  <c:pt idx="14">
                    <c:v>Mise en œuvre de la politique de maintenance</c:v>
                  </c:pt>
                  <c:pt idx="15">
                    <c:v>Stratégie de maintenance</c:v>
                  </c:pt>
                  <c:pt idx="16">
                    <c:v>Achats</c:v>
                  </c:pt>
                  <c:pt idx="17">
                    <c:v>Réalisation de la maintenance</c:v>
                  </c:pt>
                  <c:pt idx="18">
                    <c:v>Maîtrise des équipements de surveillance et de mesure (ESM)</c:v>
                  </c:pt>
                  <c:pt idx="19">
                    <c:v>Généralités</c:v>
                  </c:pt>
                  <c:pt idx="20">
                    <c:v>Surveillance et mesures</c:v>
                  </c:pt>
                  <c:pt idx="21">
                    <c:v>Maîtrise de la non-conformité </c:v>
                  </c:pt>
                  <c:pt idx="22">
                    <c:v>Analyse des données</c:v>
                  </c:pt>
                  <c:pt idx="23">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Article ISO 7</c:v>
                  </c:pt>
                  <c:pt idx="13">
                    <c:v>7,1</c:v>
                  </c:pt>
                  <c:pt idx="14">
                    <c:v>7,2</c:v>
                  </c:pt>
                  <c:pt idx="15">
                    <c:v>7,3</c:v>
                  </c:pt>
                  <c:pt idx="16">
                    <c:v>7,4</c:v>
                  </c:pt>
                  <c:pt idx="17">
                    <c:v>7,5</c:v>
                  </c:pt>
                  <c:pt idx="18">
                    <c:v>7,6</c:v>
                  </c:pt>
                  <c:pt idx="19">
                    <c:v>8,1</c:v>
                  </c:pt>
                  <c:pt idx="20">
                    <c:v>8,2</c:v>
                  </c:pt>
                  <c:pt idx="21">
                    <c:v>8,3</c:v>
                  </c:pt>
                  <c:pt idx="22">
                    <c:v>8,4</c:v>
                  </c:pt>
                  <c:pt idx="23">
                    <c:v>8,5</c:v>
                  </c:pt>
                </c:lvl>
              </c:multiLvlStrCache>
            </c:multiLvlStrRef>
          </c:cat>
          <c:val>
            <c:numRef>
              <c:f>('Résultats et Actions'!$V$43:$V$44,'Résultats et Actions'!$V$46:$V$51,'Résultats et Actions'!$V$53:$V$57,'Résultats et Actions'!$V$59:$V$64,'Résultats et Actions'!$V$66:$V$70)</c:f>
              <c:numCache>
                <c:formatCode>0%</c:formatCode>
                <c:ptCount val="24"/>
                <c:pt idx="0">
                  <c:v>0.0</c:v>
                </c:pt>
                <c:pt idx="1">
                  <c:v>0.0</c:v>
                </c:pt>
                <c:pt idx="2">
                  <c:v>0.0</c:v>
                </c:pt>
                <c:pt idx="3">
                  <c:v>0.0</c:v>
                </c:pt>
                <c:pt idx="4">
                  <c:v>0.0</c:v>
                </c:pt>
                <c:pt idx="5">
                  <c:v>0.0</c:v>
                </c:pt>
                <c:pt idx="6">
                  <c:v>0.0</c:v>
                </c:pt>
                <c:pt idx="7">
                  <c:v>0.0</c:v>
                </c:pt>
                <c:pt idx="8">
                  <c:v>1.0</c:v>
                </c:pt>
                <c:pt idx="9">
                  <c:v>1.0</c:v>
                </c:pt>
                <c:pt idx="10">
                  <c:v>1.0</c:v>
                </c:pt>
                <c:pt idx="11">
                  <c:v>1.0</c:v>
                </c:pt>
                <c:pt idx="12">
                  <c:v>1.0</c:v>
                </c:pt>
                <c:pt idx="13">
                  <c:v>1.0</c:v>
                </c:pt>
                <c:pt idx="14">
                  <c:v>0.0</c:v>
                </c:pt>
                <c:pt idx="15">
                  <c:v>0.0</c:v>
                </c:pt>
                <c:pt idx="16">
                  <c:v>0.0</c:v>
                </c:pt>
                <c:pt idx="17">
                  <c:v>0.0</c:v>
                </c:pt>
                <c:pt idx="18">
                  <c:v>0.0</c:v>
                </c:pt>
                <c:pt idx="19">
                  <c:v>0.0</c:v>
                </c:pt>
                <c:pt idx="20">
                  <c:v>0.0</c:v>
                </c:pt>
                <c:pt idx="21">
                  <c:v>0.0</c:v>
                </c:pt>
                <c:pt idx="22">
                  <c:v>0.0</c:v>
                </c:pt>
                <c:pt idx="23">
                  <c:v>0.0</c:v>
                </c:pt>
              </c:numCache>
            </c:numRef>
          </c:val>
        </c:ser>
        <c:ser>
          <c:idx val="3"/>
          <c:order val="3"/>
          <c:tx>
            <c:v>Article7</c:v>
          </c:tx>
          <c:spPr>
            <a:solidFill>
              <a:schemeClr val="accent3">
                <a:lumMod val="60000"/>
                <a:lumOff val="40000"/>
              </a:schemeClr>
            </a:solidFill>
          </c:spPr>
          <c:cat>
            <c:multiLvlStrRef>
              <c:f>('Résultats et Actions'!$A$163:$G$164,'Résultats et Actions'!$A$166:$G$171,'Résultats et Actions'!$A$173:$G$177,'Résultats et Actions'!$A$179:$G$184,'Résultats et Actions'!$A$186:$G$190)</c:f>
              <c:multiLvlStrCache>
                <c:ptCount val="24"/>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Exigences de l'ISO qui n'apparaissent pas dans la NF </c:v>
                  </c:pt>
                  <c:pt idx="13">
                    <c:v>Processsus relatifs aux clients</c:v>
                  </c:pt>
                  <c:pt idx="14">
                    <c:v>Mise en œuvre de la politique de maintenance</c:v>
                  </c:pt>
                  <c:pt idx="15">
                    <c:v>Stratégie de maintenance</c:v>
                  </c:pt>
                  <c:pt idx="16">
                    <c:v>Achats</c:v>
                  </c:pt>
                  <c:pt idx="17">
                    <c:v>Réalisation de la maintenance</c:v>
                  </c:pt>
                  <c:pt idx="18">
                    <c:v>Maîtrise des équipements de surveillance et de mesure (ESM)</c:v>
                  </c:pt>
                  <c:pt idx="19">
                    <c:v>Généralités</c:v>
                  </c:pt>
                  <c:pt idx="20">
                    <c:v>Surveillance et mesures</c:v>
                  </c:pt>
                  <c:pt idx="21">
                    <c:v>Maîtrise de la non-conformité </c:v>
                  </c:pt>
                  <c:pt idx="22">
                    <c:v>Analyse des données</c:v>
                  </c:pt>
                  <c:pt idx="23">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Article ISO 7</c:v>
                  </c:pt>
                  <c:pt idx="13">
                    <c:v>7,1</c:v>
                  </c:pt>
                  <c:pt idx="14">
                    <c:v>7,2</c:v>
                  </c:pt>
                  <c:pt idx="15">
                    <c:v>7,3</c:v>
                  </c:pt>
                  <c:pt idx="16">
                    <c:v>7,4</c:v>
                  </c:pt>
                  <c:pt idx="17">
                    <c:v>7,5</c:v>
                  </c:pt>
                  <c:pt idx="18">
                    <c:v>7,6</c:v>
                  </c:pt>
                  <c:pt idx="19">
                    <c:v>8,1</c:v>
                  </c:pt>
                  <c:pt idx="20">
                    <c:v>8,2</c:v>
                  </c:pt>
                  <c:pt idx="21">
                    <c:v>8,3</c:v>
                  </c:pt>
                  <c:pt idx="22">
                    <c:v>8,4</c:v>
                  </c:pt>
                  <c:pt idx="23">
                    <c:v>8,5</c:v>
                  </c:pt>
                </c:lvl>
              </c:multiLvlStrCache>
            </c:multiLvlStrRef>
          </c:cat>
          <c:val>
            <c:numRef>
              <c:f>('Résultats et Actions'!$W$43:$W$44,'Résultats et Actions'!$W$46:$W$51,'Résultats et Actions'!$W$53:$W$57,'Résultats et Actions'!$W$59:$W$64,'Résultats et Actions'!$W$66:$W$70)</c:f>
              <c:numCache>
                <c:formatCode>0%</c:formatCode>
                <c:ptCount val="24"/>
                <c:pt idx="0">
                  <c:v>0.0</c:v>
                </c:pt>
                <c:pt idx="1">
                  <c:v>0.0</c:v>
                </c:pt>
                <c:pt idx="2">
                  <c:v>0.0</c:v>
                </c:pt>
                <c:pt idx="3">
                  <c:v>0.0</c:v>
                </c:pt>
                <c:pt idx="4">
                  <c:v>0.0</c:v>
                </c:pt>
                <c:pt idx="5">
                  <c:v>0.0</c:v>
                </c:pt>
                <c:pt idx="6">
                  <c:v>0.0</c:v>
                </c:pt>
                <c:pt idx="7">
                  <c:v>0.0</c:v>
                </c:pt>
                <c:pt idx="8">
                  <c:v>0.0</c:v>
                </c:pt>
                <c:pt idx="9">
                  <c:v>0.0</c:v>
                </c:pt>
                <c:pt idx="10">
                  <c:v>0.0</c:v>
                </c:pt>
                <c:pt idx="11">
                  <c:v>0.0</c:v>
                </c:pt>
                <c:pt idx="12">
                  <c:v>0.0</c:v>
                </c:pt>
                <c:pt idx="13">
                  <c:v>1.0</c:v>
                </c:pt>
                <c:pt idx="14">
                  <c:v>1.0</c:v>
                </c:pt>
                <c:pt idx="15">
                  <c:v>1.0</c:v>
                </c:pt>
                <c:pt idx="16">
                  <c:v>1.0</c:v>
                </c:pt>
                <c:pt idx="17">
                  <c:v>1.0</c:v>
                </c:pt>
                <c:pt idx="18">
                  <c:v>1.0</c:v>
                </c:pt>
                <c:pt idx="19">
                  <c:v>1.0</c:v>
                </c:pt>
                <c:pt idx="20">
                  <c:v>0.0</c:v>
                </c:pt>
                <c:pt idx="21">
                  <c:v>0.0</c:v>
                </c:pt>
                <c:pt idx="22">
                  <c:v>0.0</c:v>
                </c:pt>
                <c:pt idx="23">
                  <c:v>0.0</c:v>
                </c:pt>
              </c:numCache>
            </c:numRef>
          </c:val>
        </c:ser>
        <c:ser>
          <c:idx val="4"/>
          <c:order val="4"/>
          <c:tx>
            <c:v>Article8</c:v>
          </c:tx>
          <c:spPr>
            <a:solidFill>
              <a:schemeClr val="accent6">
                <a:lumMod val="60000"/>
                <a:lumOff val="40000"/>
              </a:schemeClr>
            </a:solidFill>
          </c:spPr>
          <c:cat>
            <c:multiLvlStrRef>
              <c:f>('Résultats et Actions'!$A$163:$G$164,'Résultats et Actions'!$A$166:$G$171,'Résultats et Actions'!$A$173:$G$177,'Résultats et Actions'!$A$179:$G$184,'Résultats et Actions'!$A$186:$G$190)</c:f>
              <c:multiLvlStrCache>
                <c:ptCount val="24"/>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Exigences de l'ISO qui n'apparaissent pas dans la NF </c:v>
                  </c:pt>
                  <c:pt idx="13">
                    <c:v>Processsus relatifs aux clients</c:v>
                  </c:pt>
                  <c:pt idx="14">
                    <c:v>Mise en œuvre de la politique de maintenance</c:v>
                  </c:pt>
                  <c:pt idx="15">
                    <c:v>Stratégie de maintenance</c:v>
                  </c:pt>
                  <c:pt idx="16">
                    <c:v>Achats</c:v>
                  </c:pt>
                  <c:pt idx="17">
                    <c:v>Réalisation de la maintenance</c:v>
                  </c:pt>
                  <c:pt idx="18">
                    <c:v>Maîtrise des équipements de surveillance et de mesure (ESM)</c:v>
                  </c:pt>
                  <c:pt idx="19">
                    <c:v>Généralités</c:v>
                  </c:pt>
                  <c:pt idx="20">
                    <c:v>Surveillance et mesures</c:v>
                  </c:pt>
                  <c:pt idx="21">
                    <c:v>Maîtrise de la non-conformité </c:v>
                  </c:pt>
                  <c:pt idx="22">
                    <c:v>Analyse des données</c:v>
                  </c:pt>
                  <c:pt idx="23">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Article ISO 7</c:v>
                  </c:pt>
                  <c:pt idx="13">
                    <c:v>7,1</c:v>
                  </c:pt>
                  <c:pt idx="14">
                    <c:v>7,2</c:v>
                  </c:pt>
                  <c:pt idx="15">
                    <c:v>7,3</c:v>
                  </c:pt>
                  <c:pt idx="16">
                    <c:v>7,4</c:v>
                  </c:pt>
                  <c:pt idx="17">
                    <c:v>7,5</c:v>
                  </c:pt>
                  <c:pt idx="18">
                    <c:v>7,6</c:v>
                  </c:pt>
                  <c:pt idx="19">
                    <c:v>8,1</c:v>
                  </c:pt>
                  <c:pt idx="20">
                    <c:v>8,2</c:v>
                  </c:pt>
                  <c:pt idx="21">
                    <c:v>8,3</c:v>
                  </c:pt>
                  <c:pt idx="22">
                    <c:v>8,4</c:v>
                  </c:pt>
                  <c:pt idx="23">
                    <c:v>8,5</c:v>
                  </c:pt>
                </c:lvl>
              </c:multiLvlStrCache>
            </c:multiLvlStrRef>
          </c:cat>
          <c:val>
            <c:numRef>
              <c:f>('Résultats et Actions'!$X$43:$X$44,'Résultats et Actions'!$X$46:$X$51,'Résultats et Actions'!$X$53:$X$57,'Résultats et Actions'!$X$59:$X$64,'Résultats et Actions'!$X$66:$X$70)</c:f>
              <c:numCache>
                <c:formatCode>0%</c:formatCode>
                <c:ptCount val="24"/>
                <c:pt idx="0">
                  <c:v>1.0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1.0</c:v>
                </c:pt>
                <c:pt idx="20">
                  <c:v>1.0</c:v>
                </c:pt>
                <c:pt idx="21">
                  <c:v>1.0</c:v>
                </c:pt>
                <c:pt idx="22">
                  <c:v>1.0</c:v>
                </c:pt>
                <c:pt idx="23">
                  <c:v>1.0</c:v>
                </c:pt>
              </c:numCache>
            </c:numRef>
          </c:val>
        </c:ser>
        <c:ser>
          <c:idx val="5"/>
          <c:order val="5"/>
          <c:tx>
            <c:v>Résultat NF S99-170 + ISO 9001:2015</c:v>
          </c:tx>
          <c:spPr>
            <a:solidFill>
              <a:schemeClr val="accent4">
                <a:lumMod val="60000"/>
                <a:lumOff val="40000"/>
                <a:alpha val="70000"/>
              </a:schemeClr>
            </a:solidFill>
            <a:ln w="19050">
              <a:solidFill>
                <a:schemeClr val="tx1"/>
              </a:solidFill>
            </a:ln>
          </c:spPr>
          <c:cat>
            <c:multiLvlStrRef>
              <c:f>('Résultats et Actions'!$A$163:$G$164,'Résultats et Actions'!$A$166:$G$171,'Résultats et Actions'!$A$173:$G$177,'Résultats et Actions'!$A$179:$G$184,'Résultats et Actions'!$A$186:$G$190)</c:f>
              <c:multiLvlStrCache>
                <c:ptCount val="24"/>
                <c:lvl>
                  <c:pt idx="0">
                    <c:v>Exigences générales</c:v>
                  </c:pt>
                  <c:pt idx="1">
                    <c:v>Exigences relatives à la documentation</c:v>
                  </c:pt>
                  <c:pt idx="2">
                    <c:v>Engagement de la direction</c:v>
                  </c:pt>
                  <c:pt idx="3">
                    <c:v>Ecoute client</c:v>
                  </c:pt>
                  <c:pt idx="4">
                    <c:v>Politique de maintenance de DM et de la maîtrise des risques associés</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c:v>
                  </c:pt>
                  <c:pt idx="12">
                    <c:v>Exigences de l'ISO qui n'apparaissent pas dans la NF </c:v>
                  </c:pt>
                  <c:pt idx="13">
                    <c:v>Processsus relatifs aux clients</c:v>
                  </c:pt>
                  <c:pt idx="14">
                    <c:v>Mise en œuvre de la politique de maintenance</c:v>
                  </c:pt>
                  <c:pt idx="15">
                    <c:v>Stratégie de maintenance</c:v>
                  </c:pt>
                  <c:pt idx="16">
                    <c:v>Achats</c:v>
                  </c:pt>
                  <c:pt idx="17">
                    <c:v>Réalisation de la maintenance</c:v>
                  </c:pt>
                  <c:pt idx="18">
                    <c:v>Maîtrise des équipements de surveillance et de mesure (ESM)</c:v>
                  </c:pt>
                  <c:pt idx="19">
                    <c:v>Généralités</c:v>
                  </c:pt>
                  <c:pt idx="20">
                    <c:v>Surveillance et mesures</c:v>
                  </c:pt>
                  <c:pt idx="21">
                    <c:v>Maîtrise de la non-conformité </c:v>
                  </c:pt>
                  <c:pt idx="22">
                    <c:v>Analyse des données</c:v>
                  </c:pt>
                  <c:pt idx="23">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Article ISO 7</c:v>
                  </c:pt>
                  <c:pt idx="13">
                    <c:v>7,1</c:v>
                  </c:pt>
                  <c:pt idx="14">
                    <c:v>7,2</c:v>
                  </c:pt>
                  <c:pt idx="15">
                    <c:v>7,3</c:v>
                  </c:pt>
                  <c:pt idx="16">
                    <c:v>7,4</c:v>
                  </c:pt>
                  <c:pt idx="17">
                    <c:v>7,5</c:v>
                  </c:pt>
                  <c:pt idx="18">
                    <c:v>7,6</c:v>
                  </c:pt>
                  <c:pt idx="19">
                    <c:v>8,1</c:v>
                  </c:pt>
                  <c:pt idx="20">
                    <c:v>8,2</c:v>
                  </c:pt>
                  <c:pt idx="21">
                    <c:v>8,3</c:v>
                  </c:pt>
                  <c:pt idx="22">
                    <c:v>8,4</c:v>
                  </c:pt>
                  <c:pt idx="23">
                    <c:v>8,5</c:v>
                  </c:pt>
                </c:lvl>
              </c:multiLvlStrCache>
            </c:multiLvlStrRef>
          </c:cat>
          <c:val>
            <c:numRef>
              <c:f>('Résultats et Actions'!$J$163:$J$164,'Résultats et Actions'!$J$166:$J$171,'Résultats et Actions'!$J$173:$J$177,'Résultats et Actions'!$J$179:$J$184,'Résultats et Actions'!$J$186:$J$190)</c:f>
              <c:numCache>
                <c:formatCode>0%</c:formatCode>
                <c:ptCount val="2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dLbls>
          <c:showLegendKey val="0"/>
          <c:showVal val="0"/>
          <c:showCatName val="0"/>
          <c:showSerName val="0"/>
          <c:showPercent val="0"/>
          <c:showBubbleSize val="0"/>
        </c:dLbls>
        <c:axId val="-2019526600"/>
        <c:axId val="-2019523288"/>
      </c:radarChart>
      <c:catAx>
        <c:axId val="-2019526600"/>
        <c:scaling>
          <c:orientation val="minMax"/>
        </c:scaling>
        <c:delete val="0"/>
        <c:axPos val="b"/>
        <c:majorGridlines/>
        <c:numFmt formatCode="General" sourceLinked="0"/>
        <c:majorTickMark val="out"/>
        <c:minorTickMark val="none"/>
        <c:tickLblPos val="nextTo"/>
        <c:txPr>
          <a:bodyPr/>
          <a:lstStyle/>
          <a:p>
            <a:pPr algn="ctr">
              <a:defRPr lang="fr-FR" sz="1000" b="0" i="0" u="none" strike="noStrike" kern="1200" baseline="0">
                <a:solidFill>
                  <a:sysClr val="windowText" lastClr="000000"/>
                </a:solidFill>
                <a:latin typeface="+mn-lt"/>
                <a:ea typeface="+mn-ea"/>
                <a:cs typeface="+mn-cs"/>
              </a:defRPr>
            </a:pPr>
            <a:endParaRPr lang="fr-FR"/>
          </a:p>
        </c:txPr>
        <c:crossAx val="-2019523288"/>
        <c:crosses val="autoZero"/>
        <c:auto val="1"/>
        <c:lblAlgn val="ctr"/>
        <c:lblOffset val="100"/>
        <c:noMultiLvlLbl val="0"/>
      </c:catAx>
      <c:valAx>
        <c:axId val="-2019523288"/>
        <c:scaling>
          <c:orientation val="minMax"/>
        </c:scaling>
        <c:delete val="0"/>
        <c:axPos val="l"/>
        <c:majorGridlines/>
        <c:numFmt formatCode="0%" sourceLinked="1"/>
        <c:majorTickMark val="cross"/>
        <c:minorTickMark val="none"/>
        <c:tickLblPos val="nextTo"/>
        <c:spPr>
          <a:noFill/>
        </c:spPr>
        <c:crossAx val="-2019526600"/>
        <c:crosses val="autoZero"/>
        <c:crossBetween val="between"/>
        <c:majorUnit val="0.2"/>
        <c:minorUnit val="0.02"/>
      </c:valAx>
    </c:plotArea>
    <c:legend>
      <c:legendPos val="b"/>
      <c:layout/>
      <c:overlay val="0"/>
    </c:legend>
    <c:plotVisOnly val="1"/>
    <c:dispBlanksAs val="gap"/>
    <c:showDLblsOverMax val="0"/>
  </c:chart>
  <c:printSettings>
    <c:headerFooter>
      <c:oddHeader>&amp;C </c:oddHeader>
      <c:oddFooter>&amp;L
</c:oddFoot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image" Target="../media/image1.png"/><Relationship Id="rId5" Type="http://schemas.openxmlformats.org/officeDocument/2006/relationships/chart" Target="../charts/chart4.xml"/><Relationship Id="rId6"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157163</xdr:colOff>
      <xdr:row>4</xdr:row>
      <xdr:rowOff>69054</xdr:rowOff>
    </xdr:from>
    <xdr:to>
      <xdr:col>6</xdr:col>
      <xdr:colOff>1085849</xdr:colOff>
      <xdr:row>5</xdr:row>
      <xdr:rowOff>90488</xdr:rowOff>
    </xdr:to>
    <xdr:sp macro="" textlink="">
      <xdr:nvSpPr>
        <xdr:cNvPr id="4" name="Rectangle 3"/>
        <xdr:cNvSpPr/>
      </xdr:nvSpPr>
      <xdr:spPr>
        <a:xfrm>
          <a:off x="157163" y="783429"/>
          <a:ext cx="5729286" cy="18335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a:solidFill>
                <a:sysClr val="windowText" lastClr="000000"/>
              </a:solidFill>
            </a:rPr>
            <a:t>Les</a:t>
          </a:r>
          <a:r>
            <a:rPr lang="fr-FR" sz="1000" baseline="0">
              <a:solidFill>
                <a:sysClr val="windowText" lastClr="000000"/>
              </a:solidFill>
            </a:rPr>
            <a:t> angles </a:t>
          </a:r>
          <a:r>
            <a:rPr lang="fr-FR" sz="1000" baseline="0">
              <a:solidFill>
                <a:srgbClr val="FF0000"/>
              </a:solidFill>
            </a:rPr>
            <a:t>rouges</a:t>
          </a:r>
          <a:r>
            <a:rPr lang="fr-FR" sz="1000" baseline="0">
              <a:solidFill>
                <a:sysClr val="windowText" lastClr="000000"/>
              </a:solidFill>
            </a:rPr>
            <a:t> (en haut à droite des cellules) contiennent des commentaires pour guider l'utilisateur</a:t>
          </a:r>
          <a:endParaRPr lang="fr-FR" sz="1000">
            <a:solidFill>
              <a:sysClr val="windowText" lastClr="000000"/>
            </a:solidFill>
          </a:endParaRPr>
        </a:p>
      </xdr:txBody>
    </xdr:sp>
    <xdr:clientData/>
  </xdr:twoCellAnchor>
  <xdr:twoCellAnchor editAs="oneCell">
    <xdr:from>
      <xdr:col>0</xdr:col>
      <xdr:colOff>50496</xdr:colOff>
      <xdr:row>3</xdr:row>
      <xdr:rowOff>34334</xdr:rowOff>
    </xdr:from>
    <xdr:to>
      <xdr:col>1</xdr:col>
      <xdr:colOff>70625</xdr:colOff>
      <xdr:row>4</xdr:row>
      <xdr:rowOff>124822</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 y="586784"/>
          <a:ext cx="820229" cy="252413"/>
        </a:xfrm>
        <a:prstGeom prst="rect">
          <a:avLst/>
        </a:prstGeom>
      </xdr:spPr>
    </xdr:pic>
    <xdr:clientData/>
  </xdr:twoCellAnchor>
  <xdr:twoCellAnchor editAs="oneCell">
    <xdr:from>
      <xdr:col>6</xdr:col>
      <xdr:colOff>238620</xdr:colOff>
      <xdr:row>3</xdr:row>
      <xdr:rowOff>35920</xdr:rowOff>
    </xdr:from>
    <xdr:to>
      <xdr:col>6</xdr:col>
      <xdr:colOff>1058849</xdr:colOff>
      <xdr:row>4</xdr:row>
      <xdr:rowOff>133039</xdr:rowOff>
    </xdr:to>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9220" y="588370"/>
          <a:ext cx="820229" cy="259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712483</xdr:colOff>
      <xdr:row>2</xdr:row>
      <xdr:rowOff>128588</xdr:rowOff>
    </xdr:from>
    <xdr:to>
      <xdr:col>1</xdr:col>
      <xdr:colOff>821650</xdr:colOff>
      <xdr:row>4</xdr:row>
      <xdr:rowOff>64606</xdr:rowOff>
    </xdr:to>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483" y="452438"/>
          <a:ext cx="823542" cy="259868"/>
        </a:xfrm>
        <a:prstGeom prst="rect">
          <a:avLst/>
        </a:prstGeom>
      </xdr:spPr>
    </xdr:pic>
    <xdr:clientData/>
  </xdr:twoCellAnchor>
  <xdr:twoCellAnchor editAs="oneCell">
    <xdr:from>
      <xdr:col>7</xdr:col>
      <xdr:colOff>174222</xdr:colOff>
      <xdr:row>2</xdr:row>
      <xdr:rowOff>114300</xdr:rowOff>
    </xdr:from>
    <xdr:to>
      <xdr:col>8</xdr:col>
      <xdr:colOff>216716</xdr:colOff>
      <xdr:row>4</xdr:row>
      <xdr:rowOff>60124</xdr:rowOff>
    </xdr:to>
    <xdr:pic>
      <xdr:nvPicPr>
        <xdr:cNvPr id="8"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0600" y="438150"/>
          <a:ext cx="823542" cy="269674"/>
        </a:xfrm>
        <a:prstGeom prst="rect">
          <a:avLst/>
        </a:prstGeom>
      </xdr:spPr>
    </xdr:pic>
    <xdr:clientData/>
  </xdr:twoCellAnchor>
  <xdr:twoCellAnchor>
    <xdr:from>
      <xdr:col>0</xdr:col>
      <xdr:colOff>447675</xdr:colOff>
      <xdr:row>4</xdr:row>
      <xdr:rowOff>95250</xdr:rowOff>
    </xdr:from>
    <xdr:to>
      <xdr:col>9</xdr:col>
      <xdr:colOff>4761</xdr:colOff>
      <xdr:row>6</xdr:row>
      <xdr:rowOff>11909</xdr:rowOff>
    </xdr:to>
    <xdr:sp macro="" textlink="">
      <xdr:nvSpPr>
        <xdr:cNvPr id="5" name="Rectangle 4"/>
        <xdr:cNvSpPr/>
      </xdr:nvSpPr>
      <xdr:spPr>
        <a:xfrm>
          <a:off x="447675" y="742950"/>
          <a:ext cx="5729286" cy="24050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a:solidFill>
                <a:sysClr val="windowText" lastClr="000000"/>
              </a:solidFill>
            </a:rPr>
            <a:t>Les</a:t>
          </a:r>
          <a:r>
            <a:rPr lang="fr-FR" sz="1000" baseline="0">
              <a:solidFill>
                <a:sysClr val="windowText" lastClr="000000"/>
              </a:solidFill>
            </a:rPr>
            <a:t> angles </a:t>
          </a:r>
          <a:r>
            <a:rPr lang="fr-FR" sz="1000" baseline="0">
              <a:solidFill>
                <a:srgbClr val="FF0000"/>
              </a:solidFill>
            </a:rPr>
            <a:t>rouges</a:t>
          </a:r>
          <a:r>
            <a:rPr lang="fr-FR" sz="1000" baseline="0">
              <a:solidFill>
                <a:sysClr val="windowText" lastClr="000000"/>
              </a:solidFill>
            </a:rPr>
            <a:t> (en haut à droite des cellules) contiennent des commentaires pour guider l'utilisateur</a:t>
          </a:r>
          <a:endParaRPr lang="fr-FR" sz="1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11906</xdr:colOff>
      <xdr:row>14</xdr:row>
      <xdr:rowOff>35718</xdr:rowOff>
    </xdr:from>
    <xdr:to>
      <xdr:col>12</xdr:col>
      <xdr:colOff>1059655</xdr:colOff>
      <xdr:row>36</xdr:row>
      <xdr:rowOff>142875</xdr:rowOff>
    </xdr:to>
    <xdr:graphicFrame macro="">
      <xdr:nvGraphicFramePr>
        <xdr:cNvPr id="1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47967</xdr:colOff>
      <xdr:row>26</xdr:row>
      <xdr:rowOff>171451</xdr:rowOff>
    </xdr:from>
    <xdr:to>
      <xdr:col>5</xdr:col>
      <xdr:colOff>419100</xdr:colOff>
      <xdr:row>36</xdr:row>
      <xdr:rowOff>125526</xdr:rowOff>
    </xdr:to>
    <xdr:graphicFrame macro="">
      <xdr:nvGraphicFramePr>
        <xdr:cNvPr id="14"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42782</xdr:colOff>
      <xdr:row>13</xdr:row>
      <xdr:rowOff>180975</xdr:rowOff>
    </xdr:from>
    <xdr:to>
      <xdr:col>5</xdr:col>
      <xdr:colOff>409574</xdr:colOff>
      <xdr:row>25</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675835</xdr:colOff>
      <xdr:row>3</xdr:row>
      <xdr:rowOff>41572</xdr:rowOff>
    </xdr:from>
    <xdr:to>
      <xdr:col>1</xdr:col>
      <xdr:colOff>695963</xdr:colOff>
      <xdr:row>4</xdr:row>
      <xdr:rowOff>135788</xdr:rowOff>
    </xdr:to>
    <xdr:pic>
      <xdr:nvPicPr>
        <xdr:cNvPr id="18" name="Image 1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5835" y="579454"/>
          <a:ext cx="815746" cy="251099"/>
        </a:xfrm>
        <a:prstGeom prst="rect">
          <a:avLst/>
        </a:prstGeom>
      </xdr:spPr>
    </xdr:pic>
    <xdr:clientData/>
  </xdr:twoCellAnchor>
  <xdr:twoCellAnchor editAs="oneCell">
    <xdr:from>
      <xdr:col>11</xdr:col>
      <xdr:colOff>275651</xdr:colOff>
      <xdr:row>3</xdr:row>
      <xdr:rowOff>49695</xdr:rowOff>
    </xdr:from>
    <xdr:to>
      <xdr:col>12</xdr:col>
      <xdr:colOff>369933</xdr:colOff>
      <xdr:row>5</xdr:row>
      <xdr:rowOff>1317</xdr:rowOff>
    </xdr:to>
    <xdr:pic>
      <xdr:nvPicPr>
        <xdr:cNvPr id="19" name="Image 1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25004" y="587577"/>
          <a:ext cx="829389" cy="260905"/>
        </a:xfrm>
        <a:prstGeom prst="rect">
          <a:avLst/>
        </a:prstGeom>
      </xdr:spPr>
    </xdr:pic>
    <xdr:clientData/>
  </xdr:twoCellAnchor>
  <xdr:twoCellAnchor>
    <xdr:from>
      <xdr:col>2</xdr:col>
      <xdr:colOff>46872</xdr:colOff>
      <xdr:row>152</xdr:row>
      <xdr:rowOff>42345</xdr:rowOff>
    </xdr:from>
    <xdr:to>
      <xdr:col>11</xdr:col>
      <xdr:colOff>196991</xdr:colOff>
      <xdr:row>153</xdr:row>
      <xdr:rowOff>63779</xdr:rowOff>
    </xdr:to>
    <xdr:sp macro="" textlink="">
      <xdr:nvSpPr>
        <xdr:cNvPr id="20" name="Rectangle 19"/>
        <xdr:cNvSpPr/>
      </xdr:nvSpPr>
      <xdr:spPr>
        <a:xfrm>
          <a:off x="1640145" y="12857800"/>
          <a:ext cx="5709255" cy="17729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a:solidFill>
                <a:sysClr val="windowText" lastClr="000000"/>
              </a:solidFill>
            </a:rPr>
            <a:t>Les</a:t>
          </a:r>
          <a:r>
            <a:rPr lang="fr-FR" sz="1000" baseline="0">
              <a:solidFill>
                <a:sysClr val="windowText" lastClr="000000"/>
              </a:solidFill>
            </a:rPr>
            <a:t> onglets </a:t>
          </a:r>
          <a:r>
            <a:rPr lang="fr-FR" sz="1000" baseline="0">
              <a:solidFill>
                <a:srgbClr val="FF0000"/>
              </a:solidFill>
            </a:rPr>
            <a:t>rouges </a:t>
          </a:r>
          <a:r>
            <a:rPr lang="fr-FR" sz="1000" baseline="0">
              <a:solidFill>
                <a:sysClr val="windowText" lastClr="000000"/>
              </a:solidFill>
            </a:rPr>
            <a:t>(en haut à droite des cellules) contiennent des informations pour guider l'utilisateur</a:t>
          </a:r>
          <a:endParaRPr lang="fr-FR" sz="1000">
            <a:solidFill>
              <a:sysClr val="windowText" lastClr="000000"/>
            </a:solidFill>
          </a:endParaRPr>
        </a:p>
      </xdr:txBody>
    </xdr:sp>
    <xdr:clientData/>
  </xdr:twoCellAnchor>
  <xdr:twoCellAnchor editAs="oneCell">
    <xdr:from>
      <xdr:col>0</xdr:col>
      <xdr:colOff>710045</xdr:colOff>
      <xdr:row>150</xdr:row>
      <xdr:rowOff>121228</xdr:rowOff>
    </xdr:from>
    <xdr:to>
      <xdr:col>1</xdr:col>
      <xdr:colOff>730173</xdr:colOff>
      <xdr:row>152</xdr:row>
      <xdr:rowOff>59578</xdr:rowOff>
    </xdr:to>
    <xdr:pic>
      <xdr:nvPicPr>
        <xdr:cNvPr id="21" name="Image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45" y="12624955"/>
          <a:ext cx="816764" cy="250079"/>
        </a:xfrm>
        <a:prstGeom prst="rect">
          <a:avLst/>
        </a:prstGeom>
      </xdr:spPr>
    </xdr:pic>
    <xdr:clientData/>
  </xdr:twoCellAnchor>
  <xdr:twoCellAnchor editAs="oneCell">
    <xdr:from>
      <xdr:col>11</xdr:col>
      <xdr:colOff>309861</xdr:colOff>
      <xdr:row>150</xdr:row>
      <xdr:rowOff>129351</xdr:rowOff>
    </xdr:from>
    <xdr:to>
      <xdr:col>12</xdr:col>
      <xdr:colOff>404143</xdr:colOff>
      <xdr:row>152</xdr:row>
      <xdr:rowOff>77507</xdr:rowOff>
    </xdr:to>
    <xdr:pic>
      <xdr:nvPicPr>
        <xdr:cNvPr id="22" name="Image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62270" y="12633078"/>
          <a:ext cx="830407" cy="259885"/>
        </a:xfrm>
        <a:prstGeom prst="rect">
          <a:avLst/>
        </a:prstGeom>
      </xdr:spPr>
    </xdr:pic>
    <xdr:clientData/>
  </xdr:twoCellAnchor>
  <xdr:twoCellAnchor editAs="oneCell">
    <xdr:from>
      <xdr:col>0</xdr:col>
      <xdr:colOff>710038</xdr:colOff>
      <xdr:row>39</xdr:row>
      <xdr:rowOff>138542</xdr:rowOff>
    </xdr:from>
    <xdr:to>
      <xdr:col>1</xdr:col>
      <xdr:colOff>730166</xdr:colOff>
      <xdr:row>41</xdr:row>
      <xdr:rowOff>76894</xdr:rowOff>
    </xdr:to>
    <xdr:pic>
      <xdr:nvPicPr>
        <xdr:cNvPr id="24" name="Image 2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580906"/>
          <a:ext cx="816764" cy="250079"/>
        </a:xfrm>
        <a:prstGeom prst="rect">
          <a:avLst/>
        </a:prstGeom>
      </xdr:spPr>
    </xdr:pic>
    <xdr:clientData/>
  </xdr:twoCellAnchor>
  <xdr:twoCellAnchor editAs="oneCell">
    <xdr:from>
      <xdr:col>11</xdr:col>
      <xdr:colOff>309854</xdr:colOff>
      <xdr:row>39</xdr:row>
      <xdr:rowOff>146665</xdr:rowOff>
    </xdr:from>
    <xdr:to>
      <xdr:col>12</xdr:col>
      <xdr:colOff>404136</xdr:colOff>
      <xdr:row>41</xdr:row>
      <xdr:rowOff>94823</xdr:rowOff>
    </xdr:to>
    <xdr:pic>
      <xdr:nvPicPr>
        <xdr:cNvPr id="25" name="Image 2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62263" y="6589029"/>
          <a:ext cx="830407" cy="259885"/>
        </a:xfrm>
        <a:prstGeom prst="rect">
          <a:avLst/>
        </a:prstGeom>
      </xdr:spPr>
    </xdr:pic>
    <xdr:clientData/>
  </xdr:twoCellAnchor>
  <xdr:oneCellAnchor>
    <xdr:from>
      <xdr:col>0</xdr:col>
      <xdr:colOff>710038</xdr:colOff>
      <xdr:row>39</xdr:row>
      <xdr:rowOff>138542</xdr:rowOff>
    </xdr:from>
    <xdr:ext cx="815746" cy="252117"/>
    <xdr:pic>
      <xdr:nvPicPr>
        <xdr:cNvPr id="29" name="Image 2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615542"/>
          <a:ext cx="815746" cy="252117"/>
        </a:xfrm>
        <a:prstGeom prst="rect">
          <a:avLst/>
        </a:prstGeom>
      </xdr:spPr>
    </xdr:pic>
    <xdr:clientData/>
  </xdr:oneCellAnchor>
  <xdr:oneCellAnchor>
    <xdr:from>
      <xdr:col>11</xdr:col>
      <xdr:colOff>309854</xdr:colOff>
      <xdr:row>39</xdr:row>
      <xdr:rowOff>146665</xdr:rowOff>
    </xdr:from>
    <xdr:ext cx="829389" cy="261923"/>
    <xdr:pic>
      <xdr:nvPicPr>
        <xdr:cNvPr id="30" name="Image 2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48001" y="6623665"/>
          <a:ext cx="829389" cy="261923"/>
        </a:xfrm>
        <a:prstGeom prst="rect">
          <a:avLst/>
        </a:prstGeom>
      </xdr:spPr>
    </xdr:pic>
    <xdr:clientData/>
  </xdr:oneCellAnchor>
  <xdr:oneCellAnchor>
    <xdr:from>
      <xdr:col>0</xdr:col>
      <xdr:colOff>710038</xdr:colOff>
      <xdr:row>39</xdr:row>
      <xdr:rowOff>138542</xdr:rowOff>
    </xdr:from>
    <xdr:ext cx="815746" cy="252117"/>
    <xdr:pic>
      <xdr:nvPicPr>
        <xdr:cNvPr id="34" name="Image 3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615542"/>
          <a:ext cx="815746" cy="252117"/>
        </a:xfrm>
        <a:prstGeom prst="rect">
          <a:avLst/>
        </a:prstGeom>
      </xdr:spPr>
    </xdr:pic>
    <xdr:clientData/>
  </xdr:oneCellAnchor>
  <xdr:oneCellAnchor>
    <xdr:from>
      <xdr:col>11</xdr:col>
      <xdr:colOff>309854</xdr:colOff>
      <xdr:row>39</xdr:row>
      <xdr:rowOff>146665</xdr:rowOff>
    </xdr:from>
    <xdr:ext cx="829389" cy="261923"/>
    <xdr:pic>
      <xdr:nvPicPr>
        <xdr:cNvPr id="35" name="Image 3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48001" y="6623665"/>
          <a:ext cx="829389" cy="261923"/>
        </a:xfrm>
        <a:prstGeom prst="rect">
          <a:avLst/>
        </a:prstGeom>
      </xdr:spPr>
    </xdr:pic>
    <xdr:clientData/>
  </xdr:oneCellAnchor>
  <xdr:oneCellAnchor>
    <xdr:from>
      <xdr:col>0</xdr:col>
      <xdr:colOff>710038</xdr:colOff>
      <xdr:row>39</xdr:row>
      <xdr:rowOff>138542</xdr:rowOff>
    </xdr:from>
    <xdr:ext cx="815746" cy="252117"/>
    <xdr:pic>
      <xdr:nvPicPr>
        <xdr:cNvPr id="39" name="Image 3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615542"/>
          <a:ext cx="815746" cy="252117"/>
        </a:xfrm>
        <a:prstGeom prst="rect">
          <a:avLst/>
        </a:prstGeom>
      </xdr:spPr>
    </xdr:pic>
    <xdr:clientData/>
  </xdr:oneCellAnchor>
  <xdr:oneCellAnchor>
    <xdr:from>
      <xdr:col>11</xdr:col>
      <xdr:colOff>309854</xdr:colOff>
      <xdr:row>39</xdr:row>
      <xdr:rowOff>146665</xdr:rowOff>
    </xdr:from>
    <xdr:ext cx="829389" cy="261923"/>
    <xdr:pic>
      <xdr:nvPicPr>
        <xdr:cNvPr id="40" name="Image 3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48001" y="6623665"/>
          <a:ext cx="829389" cy="261923"/>
        </a:xfrm>
        <a:prstGeom prst="rect">
          <a:avLst/>
        </a:prstGeom>
      </xdr:spPr>
    </xdr:pic>
    <xdr:clientData/>
  </xdr:oneCellAnchor>
  <xdr:twoCellAnchor>
    <xdr:from>
      <xdr:col>0</xdr:col>
      <xdr:colOff>25524</xdr:colOff>
      <xdr:row>46</xdr:row>
      <xdr:rowOff>44823</xdr:rowOff>
    </xdr:from>
    <xdr:to>
      <xdr:col>12</xdr:col>
      <xdr:colOff>1068917</xdr:colOff>
      <xdr:row>73</xdr:row>
      <xdr:rowOff>275166</xdr:rowOff>
    </xdr:to>
    <xdr:graphicFrame macro="">
      <xdr:nvGraphicFramePr>
        <xdr:cNvPr id="43" name="Graphique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710038</xdr:colOff>
      <xdr:row>113</xdr:row>
      <xdr:rowOff>138542</xdr:rowOff>
    </xdr:from>
    <xdr:ext cx="822949" cy="264924"/>
    <xdr:pic>
      <xdr:nvPicPr>
        <xdr:cNvPr id="41" name="Image 4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819649"/>
          <a:ext cx="822949" cy="264924"/>
        </a:xfrm>
        <a:prstGeom prst="rect">
          <a:avLst/>
        </a:prstGeom>
      </xdr:spPr>
    </xdr:pic>
    <xdr:clientData/>
  </xdr:oneCellAnchor>
  <xdr:oneCellAnchor>
    <xdr:from>
      <xdr:col>11</xdr:col>
      <xdr:colOff>309854</xdr:colOff>
      <xdr:row>113</xdr:row>
      <xdr:rowOff>146665</xdr:rowOff>
    </xdr:from>
    <xdr:ext cx="836592" cy="274730"/>
    <xdr:pic>
      <xdr:nvPicPr>
        <xdr:cNvPr id="42" name="Image 4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08033" y="6827772"/>
          <a:ext cx="836592" cy="274730"/>
        </a:xfrm>
        <a:prstGeom prst="rect">
          <a:avLst/>
        </a:prstGeom>
      </xdr:spPr>
    </xdr:pic>
    <xdr:clientData/>
  </xdr:oneCellAnchor>
  <xdr:oneCellAnchor>
    <xdr:from>
      <xdr:col>0</xdr:col>
      <xdr:colOff>710038</xdr:colOff>
      <xdr:row>113</xdr:row>
      <xdr:rowOff>138542</xdr:rowOff>
    </xdr:from>
    <xdr:ext cx="815746" cy="252117"/>
    <xdr:pic>
      <xdr:nvPicPr>
        <xdr:cNvPr id="46" name="Image 4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819649"/>
          <a:ext cx="815746" cy="252117"/>
        </a:xfrm>
        <a:prstGeom prst="rect">
          <a:avLst/>
        </a:prstGeom>
      </xdr:spPr>
    </xdr:pic>
    <xdr:clientData/>
  </xdr:oneCellAnchor>
  <xdr:oneCellAnchor>
    <xdr:from>
      <xdr:col>11</xdr:col>
      <xdr:colOff>309854</xdr:colOff>
      <xdr:row>113</xdr:row>
      <xdr:rowOff>146665</xdr:rowOff>
    </xdr:from>
    <xdr:ext cx="829389" cy="261923"/>
    <xdr:pic>
      <xdr:nvPicPr>
        <xdr:cNvPr id="47" name="Image 4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08033" y="6827772"/>
          <a:ext cx="829389" cy="261923"/>
        </a:xfrm>
        <a:prstGeom prst="rect">
          <a:avLst/>
        </a:prstGeom>
      </xdr:spPr>
    </xdr:pic>
    <xdr:clientData/>
  </xdr:oneCellAnchor>
  <xdr:oneCellAnchor>
    <xdr:from>
      <xdr:col>0</xdr:col>
      <xdr:colOff>710038</xdr:colOff>
      <xdr:row>113</xdr:row>
      <xdr:rowOff>138542</xdr:rowOff>
    </xdr:from>
    <xdr:ext cx="815746" cy="252117"/>
    <xdr:pic>
      <xdr:nvPicPr>
        <xdr:cNvPr id="50" name="Image 4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819649"/>
          <a:ext cx="815746" cy="252117"/>
        </a:xfrm>
        <a:prstGeom prst="rect">
          <a:avLst/>
        </a:prstGeom>
      </xdr:spPr>
    </xdr:pic>
    <xdr:clientData/>
  </xdr:oneCellAnchor>
  <xdr:oneCellAnchor>
    <xdr:from>
      <xdr:col>11</xdr:col>
      <xdr:colOff>309854</xdr:colOff>
      <xdr:row>113</xdr:row>
      <xdr:rowOff>146665</xdr:rowOff>
    </xdr:from>
    <xdr:ext cx="829389" cy="261923"/>
    <xdr:pic>
      <xdr:nvPicPr>
        <xdr:cNvPr id="51" name="Image 5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08033" y="6827772"/>
          <a:ext cx="829389" cy="261923"/>
        </a:xfrm>
        <a:prstGeom prst="rect">
          <a:avLst/>
        </a:prstGeom>
      </xdr:spPr>
    </xdr:pic>
    <xdr:clientData/>
  </xdr:oneCellAnchor>
  <xdr:oneCellAnchor>
    <xdr:from>
      <xdr:col>0</xdr:col>
      <xdr:colOff>710038</xdr:colOff>
      <xdr:row>113</xdr:row>
      <xdr:rowOff>138542</xdr:rowOff>
    </xdr:from>
    <xdr:ext cx="815746" cy="252117"/>
    <xdr:pic>
      <xdr:nvPicPr>
        <xdr:cNvPr id="54" name="Image 5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819649"/>
          <a:ext cx="815746" cy="252117"/>
        </a:xfrm>
        <a:prstGeom prst="rect">
          <a:avLst/>
        </a:prstGeom>
      </xdr:spPr>
    </xdr:pic>
    <xdr:clientData/>
  </xdr:oneCellAnchor>
  <xdr:oneCellAnchor>
    <xdr:from>
      <xdr:col>11</xdr:col>
      <xdr:colOff>309854</xdr:colOff>
      <xdr:row>113</xdr:row>
      <xdr:rowOff>146665</xdr:rowOff>
    </xdr:from>
    <xdr:ext cx="829389" cy="261923"/>
    <xdr:pic>
      <xdr:nvPicPr>
        <xdr:cNvPr id="55" name="Image 5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08033" y="6827772"/>
          <a:ext cx="829389" cy="261923"/>
        </a:xfrm>
        <a:prstGeom prst="rect">
          <a:avLst/>
        </a:prstGeom>
      </xdr:spPr>
    </xdr:pic>
    <xdr:clientData/>
  </xdr:oneCellAnchor>
  <xdr:oneCellAnchor>
    <xdr:from>
      <xdr:col>0</xdr:col>
      <xdr:colOff>621506</xdr:colOff>
      <xdr:row>13</xdr:row>
      <xdr:rowOff>11906</xdr:rowOff>
    </xdr:from>
    <xdr:ext cx="184731" cy="264560"/>
    <xdr:sp macro="" textlink="">
      <xdr:nvSpPr>
        <xdr:cNvPr id="9" name="ZoneTexte 8"/>
        <xdr:cNvSpPr txBox="1"/>
      </xdr:nvSpPr>
      <xdr:spPr>
        <a:xfrm>
          <a:off x="621506" y="2440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0</xdr:col>
      <xdr:colOff>710038</xdr:colOff>
      <xdr:row>76</xdr:row>
      <xdr:rowOff>138542</xdr:rowOff>
    </xdr:from>
    <xdr:ext cx="820228" cy="262202"/>
    <xdr:pic>
      <xdr:nvPicPr>
        <xdr:cNvPr id="58" name="Image 5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777467"/>
          <a:ext cx="820228" cy="262202"/>
        </a:xfrm>
        <a:prstGeom prst="rect">
          <a:avLst/>
        </a:prstGeom>
      </xdr:spPr>
    </xdr:pic>
    <xdr:clientData/>
  </xdr:oneCellAnchor>
  <xdr:oneCellAnchor>
    <xdr:from>
      <xdr:col>11</xdr:col>
      <xdr:colOff>309854</xdr:colOff>
      <xdr:row>76</xdr:row>
      <xdr:rowOff>146665</xdr:rowOff>
    </xdr:from>
    <xdr:ext cx="837233" cy="272008"/>
    <xdr:pic>
      <xdr:nvPicPr>
        <xdr:cNvPr id="59" name="Image 5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320254" y="6785590"/>
          <a:ext cx="837233" cy="272008"/>
        </a:xfrm>
        <a:prstGeom prst="rect">
          <a:avLst/>
        </a:prstGeom>
      </xdr:spPr>
    </xdr:pic>
    <xdr:clientData/>
  </xdr:oneCellAnchor>
  <xdr:oneCellAnchor>
    <xdr:from>
      <xdr:col>0</xdr:col>
      <xdr:colOff>710038</xdr:colOff>
      <xdr:row>76</xdr:row>
      <xdr:rowOff>138542</xdr:rowOff>
    </xdr:from>
    <xdr:ext cx="815746" cy="252117"/>
    <xdr:pic>
      <xdr:nvPicPr>
        <xdr:cNvPr id="62" name="Image 6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777467"/>
          <a:ext cx="815746" cy="252117"/>
        </a:xfrm>
        <a:prstGeom prst="rect">
          <a:avLst/>
        </a:prstGeom>
      </xdr:spPr>
    </xdr:pic>
    <xdr:clientData/>
  </xdr:oneCellAnchor>
  <xdr:oneCellAnchor>
    <xdr:from>
      <xdr:col>11</xdr:col>
      <xdr:colOff>309854</xdr:colOff>
      <xdr:row>76</xdr:row>
      <xdr:rowOff>146665</xdr:rowOff>
    </xdr:from>
    <xdr:ext cx="829389" cy="261923"/>
    <xdr:pic>
      <xdr:nvPicPr>
        <xdr:cNvPr id="63" name="Image 6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320254" y="6785590"/>
          <a:ext cx="829389" cy="261923"/>
        </a:xfrm>
        <a:prstGeom prst="rect">
          <a:avLst/>
        </a:prstGeom>
      </xdr:spPr>
    </xdr:pic>
    <xdr:clientData/>
  </xdr:oneCellAnchor>
  <xdr:oneCellAnchor>
    <xdr:from>
      <xdr:col>0</xdr:col>
      <xdr:colOff>710038</xdr:colOff>
      <xdr:row>76</xdr:row>
      <xdr:rowOff>138542</xdr:rowOff>
    </xdr:from>
    <xdr:ext cx="815746" cy="252117"/>
    <xdr:pic>
      <xdr:nvPicPr>
        <xdr:cNvPr id="66" name="Image 6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777467"/>
          <a:ext cx="815746" cy="252117"/>
        </a:xfrm>
        <a:prstGeom prst="rect">
          <a:avLst/>
        </a:prstGeom>
      </xdr:spPr>
    </xdr:pic>
    <xdr:clientData/>
  </xdr:oneCellAnchor>
  <xdr:oneCellAnchor>
    <xdr:from>
      <xdr:col>11</xdr:col>
      <xdr:colOff>309854</xdr:colOff>
      <xdr:row>76</xdr:row>
      <xdr:rowOff>146665</xdr:rowOff>
    </xdr:from>
    <xdr:ext cx="829389" cy="261923"/>
    <xdr:pic>
      <xdr:nvPicPr>
        <xdr:cNvPr id="67" name="Image 6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320254" y="6785590"/>
          <a:ext cx="829389" cy="261923"/>
        </a:xfrm>
        <a:prstGeom prst="rect">
          <a:avLst/>
        </a:prstGeom>
      </xdr:spPr>
    </xdr:pic>
    <xdr:clientData/>
  </xdr:oneCellAnchor>
  <xdr:oneCellAnchor>
    <xdr:from>
      <xdr:col>0</xdr:col>
      <xdr:colOff>710038</xdr:colOff>
      <xdr:row>76</xdr:row>
      <xdr:rowOff>138542</xdr:rowOff>
    </xdr:from>
    <xdr:ext cx="815746" cy="252117"/>
    <xdr:pic>
      <xdr:nvPicPr>
        <xdr:cNvPr id="70" name="Image 6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038" y="6777467"/>
          <a:ext cx="815746" cy="252117"/>
        </a:xfrm>
        <a:prstGeom prst="rect">
          <a:avLst/>
        </a:prstGeom>
      </xdr:spPr>
    </xdr:pic>
    <xdr:clientData/>
  </xdr:oneCellAnchor>
  <xdr:oneCellAnchor>
    <xdr:from>
      <xdr:col>11</xdr:col>
      <xdr:colOff>309854</xdr:colOff>
      <xdr:row>76</xdr:row>
      <xdr:rowOff>146665</xdr:rowOff>
    </xdr:from>
    <xdr:ext cx="829389" cy="261923"/>
    <xdr:pic>
      <xdr:nvPicPr>
        <xdr:cNvPr id="71" name="Image 7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320254" y="6785590"/>
          <a:ext cx="829389" cy="261923"/>
        </a:xfrm>
        <a:prstGeom prst="rect">
          <a:avLst/>
        </a:prstGeom>
      </xdr:spPr>
    </xdr:pic>
    <xdr:clientData/>
  </xdr:oneCellAnchor>
  <xdr:twoCellAnchor>
    <xdr:from>
      <xdr:col>0</xdr:col>
      <xdr:colOff>1</xdr:colOff>
      <xdr:row>82</xdr:row>
      <xdr:rowOff>192882</xdr:rowOff>
    </xdr:from>
    <xdr:to>
      <xdr:col>12</xdr:col>
      <xdr:colOff>1053354</xdr:colOff>
      <xdr:row>110</xdr:row>
      <xdr:rowOff>83483</xdr:rowOff>
    </xdr:to>
    <xdr:graphicFrame macro="">
      <xdr:nvGraphicFramePr>
        <xdr:cNvPr id="73" name="Graphique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702468</xdr:colOff>
      <xdr:row>4</xdr:row>
      <xdr:rowOff>47625</xdr:rowOff>
    </xdr:from>
    <xdr:to>
      <xdr:col>11</xdr:col>
      <xdr:colOff>204785</xdr:colOff>
      <xdr:row>5</xdr:row>
      <xdr:rowOff>61915</xdr:rowOff>
    </xdr:to>
    <xdr:sp macro="" textlink="">
      <xdr:nvSpPr>
        <xdr:cNvPr id="72" name="Rectangle 71"/>
        <xdr:cNvSpPr/>
      </xdr:nvSpPr>
      <xdr:spPr>
        <a:xfrm>
          <a:off x="1500187" y="714375"/>
          <a:ext cx="5729286" cy="18097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a:solidFill>
                <a:sysClr val="windowText" lastClr="000000"/>
              </a:solidFill>
            </a:rPr>
            <a:t>Les</a:t>
          </a:r>
          <a:r>
            <a:rPr lang="fr-FR" sz="1000" baseline="0">
              <a:solidFill>
                <a:sysClr val="windowText" lastClr="000000"/>
              </a:solidFill>
            </a:rPr>
            <a:t> angles </a:t>
          </a:r>
          <a:r>
            <a:rPr lang="fr-FR" sz="1000" baseline="0">
              <a:solidFill>
                <a:srgbClr val="FF0000"/>
              </a:solidFill>
            </a:rPr>
            <a:t>rouges</a:t>
          </a:r>
          <a:r>
            <a:rPr lang="fr-FR" sz="1000" baseline="0">
              <a:solidFill>
                <a:sysClr val="windowText" lastClr="000000"/>
              </a:solidFill>
            </a:rPr>
            <a:t> (en haut à droite des cellules) contiennent des commentaires pour guider l'utilisateur</a:t>
          </a:r>
          <a:endParaRPr lang="fr-FR" sz="1000">
            <a:solidFill>
              <a:sysClr val="windowText" lastClr="000000"/>
            </a:solidFill>
          </a:endParaRPr>
        </a:p>
      </xdr:txBody>
    </xdr:sp>
    <xdr:clientData/>
  </xdr:twoCellAnchor>
  <xdr:twoCellAnchor>
    <xdr:from>
      <xdr:col>2</xdr:col>
      <xdr:colOff>56030</xdr:colOff>
      <xdr:row>41</xdr:row>
      <xdr:rowOff>78442</xdr:rowOff>
    </xdr:from>
    <xdr:to>
      <xdr:col>11</xdr:col>
      <xdr:colOff>353964</xdr:colOff>
      <xdr:row>42</xdr:row>
      <xdr:rowOff>92733</xdr:rowOff>
    </xdr:to>
    <xdr:sp macro="" textlink="">
      <xdr:nvSpPr>
        <xdr:cNvPr id="53" name="Rectangle 52"/>
        <xdr:cNvSpPr/>
      </xdr:nvSpPr>
      <xdr:spPr>
        <a:xfrm>
          <a:off x="1647265" y="6947648"/>
          <a:ext cx="5743993" cy="171173"/>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a:solidFill>
                <a:sysClr val="windowText" lastClr="000000"/>
              </a:solidFill>
            </a:rPr>
            <a:t>Les</a:t>
          </a:r>
          <a:r>
            <a:rPr lang="fr-FR" sz="1000" baseline="0">
              <a:solidFill>
                <a:sysClr val="windowText" lastClr="000000"/>
              </a:solidFill>
            </a:rPr>
            <a:t> angles </a:t>
          </a:r>
          <a:r>
            <a:rPr lang="fr-FR" sz="1000" baseline="0">
              <a:solidFill>
                <a:srgbClr val="FF0000"/>
              </a:solidFill>
            </a:rPr>
            <a:t>rouges</a:t>
          </a:r>
          <a:r>
            <a:rPr lang="fr-FR" sz="1000" baseline="0">
              <a:solidFill>
                <a:sysClr val="windowText" lastClr="000000"/>
              </a:solidFill>
            </a:rPr>
            <a:t> (en haut à droite des cellules) contiennent des commentaires pour guider l'utilisateur</a:t>
          </a:r>
          <a:endParaRPr lang="fr-FR" sz="1000">
            <a:solidFill>
              <a:sysClr val="windowText" lastClr="000000"/>
            </a:solidFill>
          </a:endParaRPr>
        </a:p>
      </xdr:txBody>
    </xdr:sp>
    <xdr:clientData/>
  </xdr:twoCellAnchor>
  <xdr:twoCellAnchor>
    <xdr:from>
      <xdr:col>2</xdr:col>
      <xdr:colOff>134471</xdr:colOff>
      <xdr:row>78</xdr:row>
      <xdr:rowOff>56028</xdr:rowOff>
    </xdr:from>
    <xdr:to>
      <xdr:col>11</xdr:col>
      <xdr:colOff>432405</xdr:colOff>
      <xdr:row>79</xdr:row>
      <xdr:rowOff>56030</xdr:rowOff>
    </xdr:to>
    <xdr:sp macro="" textlink="">
      <xdr:nvSpPr>
        <xdr:cNvPr id="57" name="Rectangle 56"/>
        <xdr:cNvSpPr/>
      </xdr:nvSpPr>
      <xdr:spPr>
        <a:xfrm>
          <a:off x="1725706" y="12987616"/>
          <a:ext cx="5743993" cy="21291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a:solidFill>
                <a:sysClr val="windowText" lastClr="000000"/>
              </a:solidFill>
            </a:rPr>
            <a:t>Les</a:t>
          </a:r>
          <a:r>
            <a:rPr lang="fr-FR" sz="1000" baseline="0">
              <a:solidFill>
                <a:sysClr val="windowText" lastClr="000000"/>
              </a:solidFill>
            </a:rPr>
            <a:t> angles </a:t>
          </a:r>
          <a:r>
            <a:rPr lang="fr-FR" sz="1000" baseline="0">
              <a:solidFill>
                <a:srgbClr val="FF0000"/>
              </a:solidFill>
            </a:rPr>
            <a:t>rouges</a:t>
          </a:r>
          <a:r>
            <a:rPr lang="fr-FR" sz="1000" baseline="0">
              <a:solidFill>
                <a:sysClr val="windowText" lastClr="000000"/>
              </a:solidFill>
            </a:rPr>
            <a:t> (en haut à droite des cellules) contiennent des commentaires pour guider l'utilisateur</a:t>
          </a:r>
          <a:endParaRPr lang="fr-FR" sz="1000">
            <a:solidFill>
              <a:sysClr val="windowText" lastClr="000000"/>
            </a:solidFill>
          </a:endParaRPr>
        </a:p>
      </xdr:txBody>
    </xdr:sp>
    <xdr:clientData/>
  </xdr:twoCellAnchor>
  <xdr:twoCellAnchor>
    <xdr:from>
      <xdr:col>2</xdr:col>
      <xdr:colOff>100853</xdr:colOff>
      <xdr:row>116</xdr:row>
      <xdr:rowOff>0</xdr:rowOff>
    </xdr:from>
    <xdr:to>
      <xdr:col>11</xdr:col>
      <xdr:colOff>398787</xdr:colOff>
      <xdr:row>116</xdr:row>
      <xdr:rowOff>171173</xdr:rowOff>
    </xdr:to>
    <xdr:sp macro="" textlink="">
      <xdr:nvSpPr>
        <xdr:cNvPr id="61" name="Rectangle 60"/>
        <xdr:cNvSpPr/>
      </xdr:nvSpPr>
      <xdr:spPr>
        <a:xfrm>
          <a:off x="1692088" y="19487029"/>
          <a:ext cx="5743993" cy="171173"/>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a:solidFill>
                <a:sysClr val="windowText" lastClr="000000"/>
              </a:solidFill>
            </a:rPr>
            <a:t>Les</a:t>
          </a:r>
          <a:r>
            <a:rPr lang="fr-FR" sz="1000" baseline="0">
              <a:solidFill>
                <a:sysClr val="windowText" lastClr="000000"/>
              </a:solidFill>
            </a:rPr>
            <a:t> angles </a:t>
          </a:r>
          <a:r>
            <a:rPr lang="fr-FR" sz="1000" baseline="0">
              <a:solidFill>
                <a:srgbClr val="FF0000"/>
              </a:solidFill>
            </a:rPr>
            <a:t>rouges</a:t>
          </a:r>
          <a:r>
            <a:rPr lang="fr-FR" sz="1000" baseline="0">
              <a:solidFill>
                <a:sysClr val="windowText" lastClr="000000"/>
              </a:solidFill>
            </a:rPr>
            <a:t> (en haut à droite des cellules) contiennent des commentaires pour guider l'utilisateur</a:t>
          </a:r>
          <a:endParaRPr lang="fr-FR" sz="1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444501</xdr:colOff>
      <xdr:row>2</xdr:row>
      <xdr:rowOff>52917</xdr:rowOff>
    </xdr:from>
    <xdr:to>
      <xdr:col>7</xdr:col>
      <xdr:colOff>257704</xdr:colOff>
      <xdr:row>3</xdr:row>
      <xdr:rowOff>77526</xdr:rowOff>
    </xdr:to>
    <xdr:sp macro="" textlink="">
      <xdr:nvSpPr>
        <xdr:cNvPr id="3" name="Rectangle 2"/>
        <xdr:cNvSpPr/>
      </xdr:nvSpPr>
      <xdr:spPr>
        <a:xfrm>
          <a:off x="444501" y="370417"/>
          <a:ext cx="5729286" cy="18335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a:solidFill>
                <a:sysClr val="windowText" lastClr="000000"/>
              </a:solidFill>
            </a:rPr>
            <a:t>Les</a:t>
          </a:r>
          <a:r>
            <a:rPr lang="fr-FR" sz="900" baseline="0">
              <a:solidFill>
                <a:sysClr val="windowText" lastClr="000000"/>
              </a:solidFill>
            </a:rPr>
            <a:t> angles </a:t>
          </a:r>
          <a:r>
            <a:rPr lang="fr-FR" sz="900" baseline="0">
              <a:solidFill>
                <a:srgbClr val="FF0000"/>
              </a:solidFill>
            </a:rPr>
            <a:t>rouges </a:t>
          </a:r>
          <a:r>
            <a:rPr lang="fr-FR" sz="900" baseline="0">
              <a:solidFill>
                <a:sysClr val="windowText" lastClr="000000"/>
              </a:solidFill>
            </a:rPr>
            <a:t>(en haut à droite des cellules) contiennent des commentaires pour guider l'utilisateur</a:t>
          </a:r>
          <a:endParaRPr lang="fr-FR" sz="900">
            <a:solidFill>
              <a:sysClr val="windowText" lastClr="000000"/>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5.vml"/><Relationship Id="rId3"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99"/>
  <sheetViews>
    <sheetView showGridLines="0" showRowColHeaders="0" showWhiteSpace="0" view="pageLayout" zoomScaleNormal="110" zoomScalePageLayoutView="110" workbookViewId="0">
      <selection activeCell="D11" sqref="D11:G11"/>
    </sheetView>
  </sheetViews>
  <sheetFormatPr baseColWidth="10" defaultRowHeight="12" x14ac:dyDescent="0"/>
  <cols>
    <col min="6" max="6" width="11.5" customWidth="1"/>
    <col min="7" max="7" width="15.5" customWidth="1"/>
    <col min="9" max="9" width="17" customWidth="1"/>
    <col min="10" max="10" width="31.33203125" customWidth="1"/>
    <col min="11" max="11" width="14.5" customWidth="1"/>
  </cols>
  <sheetData>
    <row r="1" spans="1:7" ht="18" customHeight="1">
      <c r="A1" s="322" t="s">
        <v>53</v>
      </c>
      <c r="B1" s="322"/>
      <c r="C1" s="322"/>
      <c r="D1" s="322"/>
      <c r="E1" s="322"/>
      <c r="F1" s="322"/>
      <c r="G1" s="322"/>
    </row>
    <row r="2" spans="1:7" ht="12.75" customHeight="1">
      <c r="A2" s="304" t="s">
        <v>751</v>
      </c>
      <c r="B2" s="305"/>
      <c r="C2" s="305"/>
      <c r="D2" s="305"/>
      <c r="E2" s="305"/>
      <c r="F2" s="305"/>
      <c r="G2" s="306"/>
    </row>
    <row r="3" spans="1:7" ht="12.75" customHeight="1">
      <c r="A3" s="307"/>
      <c r="B3" s="308"/>
      <c r="C3" s="308"/>
      <c r="D3" s="308"/>
      <c r="E3" s="308"/>
      <c r="F3" s="308"/>
      <c r="G3" s="309"/>
    </row>
    <row r="4" spans="1:7" ht="12.75" customHeight="1">
      <c r="A4" s="307"/>
      <c r="B4" s="308"/>
      <c r="C4" s="308"/>
      <c r="D4" s="308"/>
      <c r="E4" s="308"/>
      <c r="F4" s="308"/>
      <c r="G4" s="309"/>
    </row>
    <row r="5" spans="1:7">
      <c r="A5" s="307"/>
      <c r="B5" s="308"/>
      <c r="C5" s="308"/>
      <c r="D5" s="308"/>
      <c r="E5" s="308"/>
      <c r="F5" s="308"/>
      <c r="G5" s="309"/>
    </row>
    <row r="6" spans="1:7">
      <c r="A6" s="307"/>
      <c r="B6" s="308"/>
      <c r="C6" s="308"/>
      <c r="D6" s="308"/>
      <c r="E6" s="308"/>
      <c r="F6" s="308"/>
      <c r="G6" s="309"/>
    </row>
    <row r="7" spans="1:7" ht="12.75" customHeight="1">
      <c r="A7" s="310" t="s">
        <v>0</v>
      </c>
      <c r="B7" s="311"/>
      <c r="C7" s="311"/>
      <c r="D7" s="311"/>
      <c r="E7" s="311"/>
      <c r="F7" s="311"/>
      <c r="G7" s="312"/>
    </row>
    <row r="8" spans="1:7">
      <c r="A8" s="313"/>
      <c r="B8" s="314"/>
      <c r="C8" s="314"/>
      <c r="D8" s="314"/>
      <c r="E8" s="314"/>
      <c r="F8" s="314"/>
      <c r="G8" s="315"/>
    </row>
    <row r="9" spans="1:7">
      <c r="A9" s="316" t="s">
        <v>750</v>
      </c>
      <c r="B9" s="317"/>
      <c r="C9" s="317"/>
      <c r="D9" s="317"/>
      <c r="E9" s="317"/>
      <c r="F9" s="317"/>
      <c r="G9" s="318"/>
    </row>
    <row r="10" spans="1:7" ht="9.75" customHeight="1" thickBot="1">
      <c r="A10" s="319"/>
      <c r="B10" s="320"/>
      <c r="C10" s="320"/>
      <c r="D10" s="320"/>
      <c r="E10" s="320"/>
      <c r="F10" s="320"/>
      <c r="G10" s="321"/>
    </row>
    <row r="11" spans="1:7" ht="19.5" customHeight="1">
      <c r="A11" s="323" t="s">
        <v>1</v>
      </c>
      <c r="B11" s="323"/>
      <c r="C11" s="324"/>
      <c r="D11" s="289" t="s">
        <v>1</v>
      </c>
      <c r="E11" s="290"/>
      <c r="F11" s="290"/>
      <c r="G11" s="291"/>
    </row>
    <row r="12" spans="1:7" ht="20.25" customHeight="1">
      <c r="A12" s="283" t="s">
        <v>2</v>
      </c>
      <c r="B12" s="283"/>
      <c r="C12" s="284"/>
      <c r="D12" s="292" t="s">
        <v>684</v>
      </c>
      <c r="E12" s="293"/>
      <c r="F12" s="293"/>
      <c r="G12" s="294"/>
    </row>
    <row r="13" spans="1:7" ht="21.75" customHeight="1">
      <c r="A13" s="301" t="s">
        <v>3</v>
      </c>
      <c r="B13" s="302"/>
      <c r="C13" s="303"/>
      <c r="D13" s="129" t="s">
        <v>682</v>
      </c>
      <c r="E13" s="138" t="s">
        <v>685</v>
      </c>
      <c r="F13" s="2" t="s">
        <v>13</v>
      </c>
      <c r="G13" s="137" t="s">
        <v>685</v>
      </c>
    </row>
    <row r="14" spans="1:7">
      <c r="A14" s="285" t="s">
        <v>4</v>
      </c>
      <c r="B14" s="285"/>
      <c r="C14" s="286"/>
      <c r="D14" s="295" t="s">
        <v>685</v>
      </c>
      <c r="E14" s="296"/>
      <c r="F14" s="296"/>
      <c r="G14" s="297"/>
    </row>
    <row r="15" spans="1:7" ht="13" thickBot="1">
      <c r="A15" s="287"/>
      <c r="B15" s="287"/>
      <c r="C15" s="288"/>
      <c r="D15" s="298"/>
      <c r="E15" s="299"/>
      <c r="F15" s="299"/>
      <c r="G15" s="300"/>
    </row>
    <row r="16" spans="1:7" ht="21" customHeight="1">
      <c r="A16" s="266" t="s">
        <v>5</v>
      </c>
      <c r="B16" s="267"/>
      <c r="C16" s="267"/>
      <c r="D16" s="267"/>
      <c r="E16" s="267"/>
      <c r="F16" s="267"/>
      <c r="G16" s="268"/>
    </row>
    <row r="17" spans="1:12">
      <c r="A17" s="275" t="s">
        <v>6</v>
      </c>
      <c r="B17" s="276"/>
      <c r="C17" s="279" t="s">
        <v>7</v>
      </c>
      <c r="D17" s="279"/>
      <c r="E17" s="279"/>
      <c r="F17" s="279"/>
      <c r="G17" s="280"/>
    </row>
    <row r="18" spans="1:12">
      <c r="A18" s="277" t="s">
        <v>9</v>
      </c>
      <c r="B18" s="278"/>
      <c r="C18" s="281" t="s">
        <v>8</v>
      </c>
      <c r="D18" s="281"/>
      <c r="E18" s="281"/>
      <c r="F18" s="281"/>
      <c r="G18" s="282"/>
    </row>
    <row r="19" spans="1:12">
      <c r="A19" s="253" t="s">
        <v>10</v>
      </c>
      <c r="B19" s="254"/>
      <c r="C19" s="269" t="s">
        <v>11</v>
      </c>
      <c r="D19" s="269"/>
      <c r="E19" s="269"/>
      <c r="F19" s="269"/>
      <c r="G19" s="270"/>
    </row>
    <row r="20" spans="1:12">
      <c r="A20" s="273" t="s">
        <v>747</v>
      </c>
      <c r="B20" s="274"/>
      <c r="C20" s="260" t="s">
        <v>12</v>
      </c>
      <c r="D20" s="260"/>
      <c r="E20" s="260"/>
      <c r="F20" s="260"/>
      <c r="G20" s="261"/>
    </row>
    <row r="21" spans="1:12">
      <c r="A21" s="271" t="s">
        <v>15</v>
      </c>
      <c r="B21" s="272"/>
      <c r="C21" s="251" t="s">
        <v>16</v>
      </c>
      <c r="D21" s="252"/>
      <c r="E21" s="252"/>
      <c r="F21" s="252"/>
      <c r="G21" s="252"/>
    </row>
    <row r="22" spans="1:12" ht="12.75" customHeight="1">
      <c r="A22" s="262" t="s">
        <v>14</v>
      </c>
      <c r="B22" s="263"/>
      <c r="C22" s="251" t="s">
        <v>17</v>
      </c>
      <c r="D22" s="252"/>
      <c r="E22" s="252"/>
      <c r="F22" s="252"/>
      <c r="G22" s="252"/>
    </row>
    <row r="23" spans="1:12">
      <c r="A23" s="264"/>
      <c r="B23" s="265"/>
      <c r="C23" s="251" t="s">
        <v>18</v>
      </c>
      <c r="D23" s="252"/>
      <c r="E23" s="252"/>
      <c r="F23" s="252"/>
      <c r="G23" s="252"/>
    </row>
    <row r="24" spans="1:12">
      <c r="A24" s="253" t="s">
        <v>19</v>
      </c>
      <c r="B24" s="254"/>
      <c r="C24" s="259" t="s">
        <v>22</v>
      </c>
      <c r="D24" s="259"/>
      <c r="E24" s="259"/>
      <c r="F24" s="259"/>
      <c r="G24" s="251"/>
    </row>
    <row r="25" spans="1:12">
      <c r="A25" s="255" t="s">
        <v>20</v>
      </c>
      <c r="B25" s="256"/>
      <c r="C25" s="259" t="s">
        <v>23</v>
      </c>
      <c r="D25" s="259"/>
      <c r="E25" s="259"/>
      <c r="F25" s="259"/>
      <c r="G25" s="251"/>
    </row>
    <row r="26" spans="1:12" ht="13" thickBot="1">
      <c r="A26" s="257" t="s">
        <v>21</v>
      </c>
      <c r="B26" s="258"/>
      <c r="C26" s="260" t="s">
        <v>24</v>
      </c>
      <c r="D26" s="260"/>
      <c r="E26" s="260"/>
      <c r="F26" s="260"/>
      <c r="G26" s="261"/>
    </row>
    <row r="27" spans="1:12" ht="19.5" customHeight="1">
      <c r="A27" s="266" t="s">
        <v>25</v>
      </c>
      <c r="B27" s="267"/>
      <c r="C27" s="267"/>
      <c r="D27" s="267"/>
      <c r="E27" s="267"/>
      <c r="F27" s="267"/>
      <c r="G27" s="268"/>
    </row>
    <row r="28" spans="1:12">
      <c r="A28" s="252" t="s">
        <v>748</v>
      </c>
      <c r="B28" s="252"/>
      <c r="C28" s="252"/>
      <c r="D28" s="252"/>
      <c r="E28" s="252"/>
      <c r="F28" s="252"/>
      <c r="G28" s="252"/>
    </row>
    <row r="29" spans="1:12">
      <c r="A29" s="252" t="s">
        <v>26</v>
      </c>
      <c r="B29" s="252"/>
      <c r="C29" s="252"/>
      <c r="D29" s="252"/>
      <c r="E29" s="252"/>
      <c r="F29" s="252"/>
      <c r="G29" s="252"/>
    </row>
    <row r="30" spans="1:12" ht="13" thickBot="1">
      <c r="A30" s="252" t="s">
        <v>27</v>
      </c>
      <c r="B30" s="252"/>
      <c r="C30" s="252"/>
      <c r="D30" s="252"/>
      <c r="E30" s="252"/>
      <c r="F30" s="252"/>
      <c r="G30" s="252"/>
      <c r="H30" s="58"/>
      <c r="I30" s="58"/>
      <c r="J30" s="58"/>
      <c r="K30" s="58"/>
    </row>
    <row r="31" spans="1:12" ht="15">
      <c r="A31" s="266" t="s">
        <v>28</v>
      </c>
      <c r="B31" s="267"/>
      <c r="C31" s="267"/>
      <c r="D31" s="267"/>
      <c r="E31" s="267"/>
      <c r="F31" s="267"/>
      <c r="G31" s="268"/>
      <c r="H31" s="58"/>
      <c r="I31" s="58"/>
      <c r="J31" s="58"/>
      <c r="K31" s="58"/>
    </row>
    <row r="32" spans="1:12">
      <c r="A32" s="248" t="s">
        <v>749</v>
      </c>
      <c r="B32" s="249"/>
      <c r="C32" s="249"/>
      <c r="D32" s="249"/>
      <c r="E32" s="249"/>
      <c r="F32" s="249"/>
      <c r="G32" s="250"/>
      <c r="H32" s="58"/>
      <c r="I32" s="58"/>
      <c r="J32" s="58"/>
      <c r="K32" s="58"/>
      <c r="L32" s="58"/>
    </row>
    <row r="33" spans="1:14">
      <c r="A33" s="233" t="s">
        <v>29</v>
      </c>
      <c r="B33" s="233"/>
      <c r="C33" s="233"/>
      <c r="D33" s="246" t="s">
        <v>30</v>
      </c>
      <c r="E33" s="247"/>
      <c r="F33" s="233" t="s">
        <v>31</v>
      </c>
      <c r="G33" s="233"/>
      <c r="H33" s="58"/>
      <c r="I33" s="58" t="s">
        <v>30</v>
      </c>
      <c r="J33" s="58">
        <v>1</v>
      </c>
      <c r="K33" s="58" t="s">
        <v>31</v>
      </c>
      <c r="L33" s="58"/>
    </row>
    <row r="34" spans="1:14" s="1" customFormat="1" ht="21.75" customHeight="1">
      <c r="A34" s="241" t="s">
        <v>39</v>
      </c>
      <c r="B34" s="241"/>
      <c r="C34" s="241"/>
      <c r="D34" s="242" t="s">
        <v>33</v>
      </c>
      <c r="E34" s="243"/>
      <c r="F34" s="244">
        <v>0</v>
      </c>
      <c r="G34" s="245"/>
      <c r="H34" s="59"/>
      <c r="I34" s="59" t="b">
        <v>0</v>
      </c>
      <c r="J34" s="59">
        <v>3</v>
      </c>
      <c r="K34" s="60">
        <f>0%</f>
        <v>0</v>
      </c>
      <c r="L34" s="61" t="s">
        <v>161</v>
      </c>
      <c r="M34" s="5"/>
      <c r="N34" s="5"/>
    </row>
    <row r="35" spans="1:14" ht="25.5" customHeight="1">
      <c r="A35" s="238" t="s">
        <v>167</v>
      </c>
      <c r="B35" s="238"/>
      <c r="C35" s="238"/>
      <c r="D35" s="228" t="b">
        <v>0</v>
      </c>
      <c r="E35" s="229"/>
      <c r="F35" s="237">
        <v>0.2</v>
      </c>
      <c r="G35" s="223"/>
      <c r="H35" s="58"/>
      <c r="I35" s="58" t="s">
        <v>153</v>
      </c>
      <c r="J35" s="58">
        <v>2</v>
      </c>
      <c r="K35" s="62">
        <f>20%</f>
        <v>0.2</v>
      </c>
      <c r="L35" s="63" t="s">
        <v>162</v>
      </c>
      <c r="M35" s="6"/>
      <c r="N35" s="6"/>
    </row>
    <row r="36" spans="1:14" ht="24" customHeight="1">
      <c r="A36" s="238" t="s">
        <v>168</v>
      </c>
      <c r="B36" s="238"/>
      <c r="C36" s="238"/>
      <c r="D36" s="228" t="s">
        <v>32</v>
      </c>
      <c r="E36" s="229"/>
      <c r="F36" s="237">
        <v>0.4</v>
      </c>
      <c r="G36" s="223"/>
      <c r="H36" s="58"/>
      <c r="I36" s="58" t="s">
        <v>32</v>
      </c>
      <c r="J36" s="58">
        <v>4</v>
      </c>
      <c r="K36" s="62">
        <f>40%</f>
        <v>0.4</v>
      </c>
      <c r="L36" s="63" t="s">
        <v>163</v>
      </c>
      <c r="M36" s="6"/>
      <c r="N36" s="6"/>
    </row>
    <row r="37" spans="1:14" ht="23.25" customHeight="1">
      <c r="A37" s="234" t="s">
        <v>34</v>
      </c>
      <c r="B37" s="235"/>
      <c r="C37" s="236"/>
      <c r="D37" s="228" t="s">
        <v>35</v>
      </c>
      <c r="E37" s="229"/>
      <c r="F37" s="237">
        <v>0.6</v>
      </c>
      <c r="G37" s="223"/>
      <c r="H37" s="58"/>
      <c r="I37" s="58" t="s">
        <v>35</v>
      </c>
      <c r="J37" s="58">
        <v>5</v>
      </c>
      <c r="K37" s="62">
        <f>60%</f>
        <v>0.6</v>
      </c>
      <c r="L37" s="63" t="s">
        <v>164</v>
      </c>
      <c r="M37" s="6"/>
      <c r="N37" s="6"/>
    </row>
    <row r="38" spans="1:14" ht="27.75" customHeight="1">
      <c r="A38" s="238" t="s">
        <v>36</v>
      </c>
      <c r="B38" s="238"/>
      <c r="C38" s="238"/>
      <c r="D38" s="228" t="b">
        <v>1</v>
      </c>
      <c r="E38" s="229"/>
      <c r="F38" s="239">
        <v>0.8</v>
      </c>
      <c r="G38" s="240"/>
      <c r="H38" s="58"/>
      <c r="I38" s="58" t="b">
        <v>1</v>
      </c>
      <c r="J38" s="58">
        <v>6</v>
      </c>
      <c r="K38" s="62">
        <f>80%</f>
        <v>0.8</v>
      </c>
      <c r="L38" s="63" t="s">
        <v>165</v>
      </c>
      <c r="M38" s="6"/>
      <c r="N38" s="6"/>
    </row>
    <row r="39" spans="1:14" ht="23.25" customHeight="1">
      <c r="A39" s="238" t="s">
        <v>37</v>
      </c>
      <c r="B39" s="238"/>
      <c r="C39" s="238"/>
      <c r="D39" s="228" t="s">
        <v>38</v>
      </c>
      <c r="E39" s="229"/>
      <c r="F39" s="239">
        <v>1</v>
      </c>
      <c r="G39" s="240"/>
      <c r="H39" s="58"/>
      <c r="I39" s="58" t="s">
        <v>38</v>
      </c>
      <c r="J39" s="58">
        <v>7</v>
      </c>
      <c r="K39" s="62">
        <f>100%</f>
        <v>1</v>
      </c>
      <c r="L39" s="63" t="s">
        <v>166</v>
      </c>
      <c r="M39" s="6"/>
      <c r="N39" s="6"/>
    </row>
    <row r="40" spans="1:14">
      <c r="A40" s="230" t="s">
        <v>40</v>
      </c>
      <c r="B40" s="231"/>
      <c r="C40" s="231"/>
      <c r="D40" s="231"/>
      <c r="E40" s="231"/>
      <c r="F40" s="231"/>
      <c r="G40" s="232"/>
      <c r="H40" s="58"/>
      <c r="I40" s="58"/>
      <c r="J40" s="58"/>
      <c r="K40" s="58"/>
      <c r="L40" s="58"/>
    </row>
    <row r="41" spans="1:14">
      <c r="A41" s="233" t="s">
        <v>41</v>
      </c>
      <c r="B41" s="233"/>
      <c r="C41" s="233" t="s">
        <v>42</v>
      </c>
      <c r="D41" s="233"/>
      <c r="E41" s="233" t="s">
        <v>62</v>
      </c>
      <c r="F41" s="233"/>
      <c r="G41" s="233"/>
      <c r="H41" s="58"/>
      <c r="I41" s="58" t="s">
        <v>169</v>
      </c>
      <c r="J41" s="58"/>
      <c r="K41" s="58"/>
      <c r="L41" s="58"/>
    </row>
    <row r="42" spans="1:14" ht="24.75" customHeight="1">
      <c r="A42" s="223" t="s">
        <v>43</v>
      </c>
      <c r="B42" s="223"/>
      <c r="C42" s="224" t="s">
        <v>44</v>
      </c>
      <c r="D42" s="224"/>
      <c r="E42" s="225" t="s">
        <v>175</v>
      </c>
      <c r="F42" s="225"/>
      <c r="G42" s="225"/>
      <c r="H42" s="58"/>
      <c r="I42" s="64" t="s">
        <v>44</v>
      </c>
      <c r="J42" s="65" t="s">
        <v>170</v>
      </c>
      <c r="K42" s="65"/>
      <c r="L42" s="58"/>
    </row>
    <row r="43" spans="1:14" ht="22.5" customHeight="1">
      <c r="A43" s="226" t="s">
        <v>45</v>
      </c>
      <c r="B43" s="227"/>
      <c r="C43" s="228" t="s">
        <v>46</v>
      </c>
      <c r="D43" s="229"/>
      <c r="E43" s="225" t="s">
        <v>174</v>
      </c>
      <c r="F43" s="225"/>
      <c r="G43" s="225"/>
      <c r="H43" s="58"/>
      <c r="I43" s="66" t="s">
        <v>46</v>
      </c>
      <c r="J43" s="63" t="s">
        <v>171</v>
      </c>
      <c r="K43" s="63"/>
      <c r="L43" s="58"/>
    </row>
    <row r="44" spans="1:14" ht="24" customHeight="1">
      <c r="A44" s="223" t="s">
        <v>47</v>
      </c>
      <c r="B44" s="223"/>
      <c r="C44" s="224" t="s">
        <v>48</v>
      </c>
      <c r="D44" s="224"/>
      <c r="E44" s="225" t="s">
        <v>49</v>
      </c>
      <c r="F44" s="225"/>
      <c r="G44" s="225"/>
      <c r="H44" s="58"/>
      <c r="I44" s="64" t="s">
        <v>48</v>
      </c>
      <c r="J44" s="63" t="s">
        <v>172</v>
      </c>
      <c r="K44" s="63"/>
      <c r="L44" s="58"/>
    </row>
    <row r="45" spans="1:14" ht="24.75" customHeight="1">
      <c r="A45" s="223" t="s">
        <v>50</v>
      </c>
      <c r="B45" s="223"/>
      <c r="C45" s="224" t="s">
        <v>51</v>
      </c>
      <c r="D45" s="224"/>
      <c r="E45" s="225" t="s">
        <v>52</v>
      </c>
      <c r="F45" s="225"/>
      <c r="G45" s="225"/>
      <c r="H45" s="58"/>
      <c r="I45" s="64" t="s">
        <v>51</v>
      </c>
      <c r="J45" s="65" t="s">
        <v>173</v>
      </c>
      <c r="K45" s="65"/>
      <c r="L45" s="58"/>
    </row>
    <row r="46" spans="1:14" ht="13" thickBot="1">
      <c r="H46" s="58"/>
      <c r="I46" s="58"/>
      <c r="J46" s="58"/>
      <c r="K46" s="58"/>
      <c r="L46" s="58"/>
    </row>
    <row r="47" spans="1:14" ht="15">
      <c r="A47" s="266" t="s">
        <v>704</v>
      </c>
      <c r="B47" s="267"/>
      <c r="C47" s="267"/>
      <c r="D47" s="267"/>
      <c r="E47" s="267"/>
      <c r="F47" s="267"/>
      <c r="G47" s="268"/>
      <c r="H47" s="58"/>
      <c r="I47" s="58"/>
      <c r="J47" s="58"/>
      <c r="K47" s="58"/>
    </row>
    <row r="48" spans="1:14">
      <c r="A48" s="349" t="s">
        <v>705</v>
      </c>
      <c r="B48" s="349"/>
      <c r="C48" s="349"/>
      <c r="D48" s="349"/>
      <c r="E48" s="350" t="s">
        <v>706</v>
      </c>
      <c r="F48" s="351"/>
      <c r="G48" s="352"/>
      <c r="H48" s="58"/>
      <c r="I48" s="58"/>
      <c r="J48" s="58"/>
      <c r="K48" s="58"/>
    </row>
    <row r="49" spans="1:11">
      <c r="A49" s="359" t="s">
        <v>707</v>
      </c>
      <c r="B49" s="360"/>
      <c r="C49" s="360"/>
      <c r="D49" s="361"/>
      <c r="E49" s="353" t="s">
        <v>708</v>
      </c>
      <c r="F49" s="354"/>
      <c r="G49" s="355"/>
      <c r="H49" s="58"/>
      <c r="I49" s="58"/>
      <c r="J49" s="58"/>
      <c r="K49" s="58"/>
    </row>
    <row r="50" spans="1:11">
      <c r="A50" s="362"/>
      <c r="B50" s="363"/>
      <c r="C50" s="363"/>
      <c r="D50" s="364"/>
      <c r="E50" s="356"/>
      <c r="F50" s="357"/>
      <c r="G50" s="358"/>
      <c r="H50" s="58"/>
      <c r="I50" s="58"/>
      <c r="J50" s="58"/>
      <c r="K50" s="58"/>
    </row>
    <row r="51" spans="1:11">
      <c r="A51" s="365" t="s">
        <v>758</v>
      </c>
      <c r="B51" s="365"/>
      <c r="C51" s="365"/>
      <c r="D51" s="365"/>
      <c r="E51" s="365"/>
      <c r="F51" s="365"/>
      <c r="G51" s="365"/>
      <c r="H51" s="58"/>
      <c r="I51" s="58"/>
      <c r="J51" s="58"/>
      <c r="K51" s="58"/>
    </row>
    <row r="52" spans="1:11">
      <c r="A52" s="365"/>
      <c r="B52" s="365"/>
      <c r="C52" s="365"/>
      <c r="D52" s="365"/>
      <c r="E52" s="365"/>
      <c r="F52" s="365"/>
      <c r="G52" s="365"/>
      <c r="H52" s="58"/>
      <c r="I52" s="58"/>
      <c r="J52" s="58"/>
      <c r="K52" s="58"/>
    </row>
    <row r="53" spans="1:11">
      <c r="A53" s="366" t="s">
        <v>757</v>
      </c>
      <c r="B53" s="366"/>
      <c r="C53" s="366"/>
      <c r="D53" s="366"/>
      <c r="E53" s="366"/>
      <c r="F53" s="366"/>
      <c r="G53" s="366"/>
      <c r="H53" s="58"/>
      <c r="I53" s="58"/>
      <c r="J53" s="58"/>
      <c r="K53" s="58"/>
    </row>
    <row r="54" spans="1:11">
      <c r="A54" s="366"/>
      <c r="B54" s="366"/>
      <c r="C54" s="366"/>
      <c r="D54" s="366"/>
      <c r="E54" s="366"/>
      <c r="F54" s="366"/>
      <c r="G54" s="366"/>
      <c r="H54" s="58"/>
      <c r="I54" s="58"/>
      <c r="J54" s="58"/>
      <c r="K54" s="58"/>
    </row>
    <row r="55" spans="1:11">
      <c r="A55" s="343" t="s">
        <v>759</v>
      </c>
      <c r="B55" s="344"/>
      <c r="C55" s="344"/>
      <c r="D55" s="344"/>
      <c r="E55" s="344"/>
      <c r="F55" s="344"/>
      <c r="G55" s="345"/>
      <c r="H55" s="58"/>
      <c r="I55" s="58"/>
      <c r="J55" s="58"/>
      <c r="K55" s="58"/>
    </row>
    <row r="56" spans="1:11">
      <c r="A56" s="346"/>
      <c r="B56" s="347"/>
      <c r="C56" s="347"/>
      <c r="D56" s="347"/>
      <c r="E56" s="347"/>
      <c r="F56" s="347"/>
      <c r="G56" s="348"/>
      <c r="H56" s="58"/>
      <c r="I56" s="58" t="s">
        <v>30</v>
      </c>
      <c r="J56" s="58"/>
      <c r="K56" s="58"/>
    </row>
    <row r="57" spans="1:11" ht="12.75" customHeight="1">
      <c r="A57" s="325" t="s">
        <v>709</v>
      </c>
      <c r="B57" s="326"/>
      <c r="C57" s="326"/>
      <c r="D57" s="327"/>
      <c r="E57" s="334" t="s">
        <v>710</v>
      </c>
      <c r="F57" s="335"/>
      <c r="G57" s="336"/>
      <c r="H57" s="58"/>
      <c r="I57" s="58" t="s">
        <v>153</v>
      </c>
      <c r="J57" s="58"/>
      <c r="K57" s="58"/>
    </row>
    <row r="58" spans="1:11">
      <c r="A58" s="328"/>
      <c r="B58" s="329"/>
      <c r="C58" s="329"/>
      <c r="D58" s="330"/>
      <c r="E58" s="337"/>
      <c r="F58" s="338"/>
      <c r="G58" s="339"/>
      <c r="H58" s="58"/>
      <c r="I58" s="59" t="b">
        <v>0</v>
      </c>
      <c r="J58" s="58"/>
      <c r="K58" s="58"/>
    </row>
    <row r="59" spans="1:11" ht="13" thickBot="1">
      <c r="A59" s="331"/>
      <c r="B59" s="332"/>
      <c r="C59" s="332"/>
      <c r="D59" s="333"/>
      <c r="E59" s="340"/>
      <c r="F59" s="341"/>
      <c r="G59" s="342"/>
      <c r="H59" s="58"/>
      <c r="I59" s="58" t="s">
        <v>32</v>
      </c>
      <c r="J59" s="58"/>
      <c r="K59" s="58"/>
    </row>
    <row r="60" spans="1:11" ht="15">
      <c r="A60" s="266" t="s">
        <v>711</v>
      </c>
      <c r="B60" s="267"/>
      <c r="C60" s="267"/>
      <c r="D60" s="267"/>
      <c r="E60" s="267"/>
      <c r="F60" s="267"/>
      <c r="G60" s="268"/>
      <c r="H60" s="58"/>
      <c r="I60" s="58" t="s">
        <v>35</v>
      </c>
      <c r="J60" s="58"/>
      <c r="K60" s="58"/>
    </row>
    <row r="61" spans="1:11">
      <c r="A61" s="359" t="s">
        <v>713</v>
      </c>
      <c r="B61" s="360"/>
      <c r="C61" s="360"/>
      <c r="D61" s="361"/>
      <c r="E61" s="334" t="s">
        <v>712</v>
      </c>
      <c r="F61" s="335"/>
      <c r="G61" s="336"/>
      <c r="H61" s="58"/>
      <c r="I61" s="58" t="b">
        <v>1</v>
      </c>
      <c r="J61" s="58"/>
      <c r="K61" s="58"/>
    </row>
    <row r="62" spans="1:11">
      <c r="A62" s="362"/>
      <c r="B62" s="363"/>
      <c r="C62" s="363"/>
      <c r="D62" s="364"/>
      <c r="E62" s="340"/>
      <c r="F62" s="341"/>
      <c r="G62" s="342"/>
      <c r="H62" s="58"/>
      <c r="I62" s="58" t="s">
        <v>38</v>
      </c>
      <c r="J62" s="58"/>
      <c r="K62" s="58"/>
    </row>
    <row r="63" spans="1:11" ht="12.75" customHeight="1">
      <c r="A63" s="359" t="s">
        <v>714</v>
      </c>
      <c r="B63" s="360"/>
      <c r="C63" s="360"/>
      <c r="D63" s="361"/>
      <c r="E63" s="334" t="s">
        <v>715</v>
      </c>
      <c r="F63" s="335"/>
      <c r="G63" s="336"/>
      <c r="H63" s="58"/>
      <c r="I63" s="58"/>
      <c r="J63" s="58"/>
      <c r="K63" s="58"/>
    </row>
    <row r="64" spans="1:11">
      <c r="A64" s="369"/>
      <c r="B64" s="370"/>
      <c r="C64" s="370"/>
      <c r="D64" s="371"/>
      <c r="E64" s="337"/>
      <c r="F64" s="338"/>
      <c r="G64" s="339"/>
      <c r="H64" s="58"/>
      <c r="I64" s="58"/>
      <c r="J64" s="58"/>
      <c r="K64" s="58"/>
    </row>
    <row r="65" spans="1:11">
      <c r="A65" s="362"/>
      <c r="B65" s="363"/>
      <c r="C65" s="363"/>
      <c r="D65" s="364"/>
      <c r="E65" s="340"/>
      <c r="F65" s="341"/>
      <c r="G65" s="342"/>
      <c r="H65" s="58"/>
      <c r="I65" s="58"/>
      <c r="J65" s="58"/>
      <c r="K65" s="58"/>
    </row>
    <row r="66" spans="1:11" ht="12.75" customHeight="1">
      <c r="A66" s="367" t="s">
        <v>716</v>
      </c>
      <c r="B66" s="367"/>
      <c r="C66" s="367"/>
      <c r="D66" s="367"/>
      <c r="E66" s="368" t="s">
        <v>717</v>
      </c>
      <c r="F66" s="368"/>
      <c r="G66" s="368"/>
      <c r="H66" s="58"/>
      <c r="I66" s="58"/>
      <c r="J66" s="58"/>
      <c r="K66" s="58"/>
    </row>
    <row r="67" spans="1:11">
      <c r="A67" s="367"/>
      <c r="B67" s="367"/>
      <c r="C67" s="367"/>
      <c r="D67" s="367"/>
      <c r="E67" s="368"/>
      <c r="F67" s="368"/>
      <c r="G67" s="368"/>
      <c r="H67" s="58"/>
      <c r="I67" s="58"/>
      <c r="J67" s="58"/>
      <c r="K67" s="58"/>
    </row>
    <row r="68" spans="1:11">
      <c r="A68" s="367"/>
      <c r="B68" s="367"/>
      <c r="C68" s="367"/>
      <c r="D68" s="367"/>
      <c r="E68" s="368"/>
      <c r="F68" s="368"/>
      <c r="G68" s="368"/>
      <c r="H68" s="58"/>
      <c r="I68" s="58"/>
      <c r="J68" s="58"/>
      <c r="K68" s="58"/>
    </row>
    <row r="69" spans="1:11">
      <c r="A69" s="3"/>
      <c r="B69" s="3"/>
      <c r="C69" s="3"/>
      <c r="D69" s="3"/>
      <c r="E69" s="3"/>
      <c r="F69" s="3"/>
      <c r="G69" s="3"/>
      <c r="H69" s="58"/>
      <c r="I69" s="58"/>
      <c r="J69" s="58"/>
      <c r="K69" s="58"/>
    </row>
    <row r="70" spans="1:11">
      <c r="A70" s="3"/>
      <c r="B70" s="3"/>
      <c r="C70" s="3"/>
      <c r="D70" s="3"/>
      <c r="E70" s="3"/>
      <c r="F70" s="3"/>
      <c r="G70" s="3"/>
      <c r="H70" s="58"/>
      <c r="I70" s="58"/>
      <c r="J70" s="58"/>
      <c r="K70" s="58"/>
    </row>
    <row r="71" spans="1:11">
      <c r="A71" s="3"/>
      <c r="B71" s="3"/>
      <c r="C71" s="3"/>
      <c r="D71" s="3"/>
      <c r="E71" s="3"/>
      <c r="F71" s="3"/>
      <c r="G71" s="3"/>
    </row>
    <row r="72" spans="1:11">
      <c r="A72" s="3"/>
      <c r="B72" s="3"/>
      <c r="C72" s="3"/>
      <c r="D72" s="3"/>
      <c r="E72" s="3"/>
      <c r="F72" s="3"/>
      <c r="G72" s="3"/>
    </row>
    <row r="73" spans="1:11">
      <c r="A73" s="3"/>
      <c r="B73" s="3"/>
      <c r="C73" s="3"/>
      <c r="D73" s="3"/>
      <c r="E73" s="3"/>
      <c r="F73" s="3"/>
      <c r="G73" s="3"/>
    </row>
    <row r="74" spans="1:11">
      <c r="A74" s="3"/>
      <c r="B74" s="3"/>
      <c r="C74" s="3"/>
      <c r="D74" s="3"/>
      <c r="E74" s="3"/>
      <c r="F74" s="3"/>
      <c r="G74" s="3"/>
    </row>
    <row r="75" spans="1:11">
      <c r="A75" s="3"/>
      <c r="B75" s="3"/>
      <c r="C75" s="3"/>
      <c r="D75" s="3"/>
      <c r="E75" s="3"/>
      <c r="F75" s="3"/>
      <c r="G75" s="3"/>
    </row>
    <row r="76" spans="1:11">
      <c r="A76" s="3"/>
      <c r="B76" s="3"/>
      <c r="C76" s="3"/>
      <c r="D76" s="3"/>
      <c r="E76" s="3"/>
      <c r="F76" s="3"/>
      <c r="G76" s="3"/>
    </row>
    <row r="77" spans="1:11">
      <c r="A77" s="3"/>
      <c r="B77" s="3"/>
      <c r="C77" s="3"/>
      <c r="D77" s="3"/>
      <c r="E77" s="3"/>
      <c r="F77" s="3"/>
      <c r="G77" s="3"/>
    </row>
    <row r="78" spans="1:11">
      <c r="A78" s="3"/>
      <c r="B78" s="3"/>
      <c r="C78" s="3"/>
      <c r="D78" s="3"/>
      <c r="E78" s="3"/>
      <c r="F78" s="3"/>
      <c r="G78" s="3"/>
    </row>
    <row r="79" spans="1:11">
      <c r="A79" s="3"/>
      <c r="B79" s="3"/>
      <c r="C79" s="3"/>
      <c r="D79" s="3"/>
      <c r="E79" s="3"/>
      <c r="F79" s="3"/>
      <c r="G79" s="3"/>
    </row>
    <row r="80" spans="1:11">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144"/>
      <c r="B109" s="144"/>
      <c r="C109" s="144"/>
      <c r="D109" s="144"/>
      <c r="E109" s="144"/>
      <c r="F109" s="144"/>
      <c r="G109" s="144"/>
    </row>
    <row r="110" spans="1:7">
      <c r="A110" s="143"/>
      <c r="B110" s="143"/>
      <c r="C110" s="143"/>
      <c r="D110" s="143"/>
      <c r="E110" s="143"/>
      <c r="F110" s="143"/>
      <c r="G110" s="143"/>
    </row>
    <row r="111" spans="1:7">
      <c r="A111" s="143"/>
      <c r="B111" s="143"/>
      <c r="C111" s="143"/>
      <c r="D111" s="143"/>
      <c r="E111" s="143"/>
      <c r="F111" s="143"/>
      <c r="G111" s="143"/>
    </row>
    <row r="112" spans="1:7">
      <c r="A112" s="143"/>
      <c r="B112" s="143"/>
      <c r="C112" s="143"/>
      <c r="D112" s="143"/>
      <c r="E112" s="143"/>
      <c r="F112" s="143"/>
      <c r="G112" s="143"/>
    </row>
    <row r="113" spans="1:7">
      <c r="A113" s="143"/>
      <c r="B113" s="143"/>
      <c r="C113" s="143"/>
      <c r="D113" s="143"/>
      <c r="E113" s="143"/>
      <c r="F113" s="143"/>
      <c r="G113" s="143"/>
    </row>
    <row r="114" spans="1:7">
      <c r="A114" s="143"/>
      <c r="B114" s="143"/>
      <c r="C114" s="143"/>
      <c r="D114" s="143"/>
      <c r="E114" s="143"/>
      <c r="F114" s="143"/>
      <c r="G114" s="143"/>
    </row>
    <row r="115" spans="1:7">
      <c r="A115" s="143"/>
      <c r="B115" s="143"/>
      <c r="C115" s="143"/>
      <c r="D115" s="143"/>
      <c r="E115" s="143"/>
      <c r="F115" s="143"/>
      <c r="G115" s="143"/>
    </row>
    <row r="116" spans="1:7">
      <c r="A116" s="143"/>
      <c r="B116" s="143"/>
      <c r="C116" s="143"/>
      <c r="D116" s="143"/>
      <c r="E116" s="143"/>
      <c r="F116" s="143"/>
      <c r="G116" s="143"/>
    </row>
    <row r="117" spans="1:7">
      <c r="A117" s="143"/>
      <c r="B117" s="143"/>
      <c r="C117" s="143"/>
      <c r="D117" s="143"/>
      <c r="E117" s="143"/>
      <c r="F117" s="143"/>
      <c r="G117" s="143"/>
    </row>
    <row r="118" spans="1:7">
      <c r="A118" s="143"/>
      <c r="B118" s="143"/>
      <c r="C118" s="143"/>
      <c r="D118" s="143"/>
      <c r="E118" s="143"/>
      <c r="F118" s="143"/>
      <c r="G118" s="143"/>
    </row>
    <row r="119" spans="1:7">
      <c r="A119" s="143"/>
      <c r="B119" s="143"/>
      <c r="C119" s="143"/>
      <c r="D119" s="143"/>
      <c r="E119" s="143"/>
      <c r="F119" s="143"/>
      <c r="G119" s="143"/>
    </row>
    <row r="120" spans="1:7">
      <c r="A120" s="143"/>
      <c r="B120" s="143"/>
      <c r="C120" s="143"/>
      <c r="D120" s="143"/>
      <c r="E120" s="143"/>
      <c r="F120" s="143"/>
      <c r="G120" s="143"/>
    </row>
    <row r="121" spans="1:7">
      <c r="A121" s="143"/>
      <c r="B121" s="143"/>
      <c r="C121" s="143"/>
      <c r="D121" s="143"/>
      <c r="E121" s="143"/>
      <c r="F121" s="143"/>
      <c r="G121" s="143"/>
    </row>
    <row r="122" spans="1:7">
      <c r="A122" s="143"/>
      <c r="B122" s="143"/>
      <c r="C122" s="143"/>
      <c r="D122" s="143"/>
      <c r="E122" s="143"/>
      <c r="F122" s="143"/>
      <c r="G122" s="143"/>
    </row>
    <row r="123" spans="1:7">
      <c r="A123" s="143"/>
      <c r="B123" s="143"/>
      <c r="C123" s="143"/>
      <c r="D123" s="143"/>
      <c r="E123" s="143"/>
      <c r="F123" s="143"/>
      <c r="G123" s="143"/>
    </row>
    <row r="124" spans="1:7">
      <c r="A124" s="143"/>
      <c r="B124" s="143"/>
      <c r="C124" s="143"/>
      <c r="D124" s="143"/>
      <c r="E124" s="143"/>
      <c r="F124" s="143"/>
      <c r="G124" s="143"/>
    </row>
    <row r="125" spans="1:7">
      <c r="A125" s="143"/>
      <c r="B125" s="143"/>
      <c r="C125" s="143"/>
      <c r="D125" s="143"/>
      <c r="E125" s="143"/>
      <c r="F125" s="143"/>
      <c r="G125" s="143"/>
    </row>
    <row r="126" spans="1:7">
      <c r="A126" s="143"/>
      <c r="B126" s="143"/>
      <c r="C126" s="143"/>
      <c r="D126" s="143"/>
      <c r="E126" s="143"/>
      <c r="F126" s="143"/>
      <c r="G126" s="143"/>
    </row>
    <row r="127" spans="1:7">
      <c r="A127" s="143"/>
      <c r="B127" s="143"/>
      <c r="C127" s="143"/>
      <c r="D127" s="143"/>
      <c r="E127" s="143"/>
      <c r="F127" s="143"/>
      <c r="G127" s="143"/>
    </row>
    <row r="128" spans="1:7">
      <c r="A128" s="143"/>
      <c r="B128" s="143"/>
      <c r="C128" s="143"/>
      <c r="D128" s="143"/>
      <c r="E128" s="143"/>
      <c r="F128" s="143"/>
      <c r="G128" s="143"/>
    </row>
    <row r="129" spans="1:7">
      <c r="A129" s="143"/>
      <c r="B129" s="143"/>
      <c r="C129" s="143"/>
      <c r="D129" s="143"/>
      <c r="E129" s="143"/>
      <c r="F129" s="143"/>
      <c r="G129" s="143"/>
    </row>
    <row r="130" spans="1:7">
      <c r="A130" s="143"/>
      <c r="B130" s="143"/>
      <c r="C130" s="143"/>
      <c r="D130" s="143"/>
      <c r="E130" s="143"/>
      <c r="F130" s="143"/>
      <c r="G130" s="143"/>
    </row>
    <row r="131" spans="1:7">
      <c r="A131" s="143"/>
      <c r="B131" s="143"/>
      <c r="C131" s="143"/>
      <c r="D131" s="143"/>
      <c r="E131" s="143"/>
      <c r="F131" s="143"/>
      <c r="G131" s="143"/>
    </row>
    <row r="132" spans="1:7">
      <c r="A132" s="143"/>
      <c r="B132" s="143"/>
      <c r="C132" s="143"/>
      <c r="D132" s="143"/>
      <c r="E132" s="143"/>
      <c r="F132" s="143"/>
      <c r="G132" s="143"/>
    </row>
    <row r="133" spans="1:7">
      <c r="A133" s="143"/>
      <c r="B133" s="143"/>
      <c r="C133" s="143"/>
      <c r="D133" s="143"/>
      <c r="E133" s="143"/>
      <c r="F133" s="143"/>
      <c r="G133" s="143"/>
    </row>
    <row r="134" spans="1:7">
      <c r="A134" s="143"/>
      <c r="B134" s="143"/>
      <c r="C134" s="143"/>
      <c r="D134" s="143"/>
      <c r="E134" s="143"/>
      <c r="F134" s="143"/>
      <c r="G134" s="143"/>
    </row>
    <row r="135" spans="1:7">
      <c r="A135" s="143"/>
      <c r="B135" s="143"/>
      <c r="C135" s="143"/>
      <c r="D135" s="143"/>
      <c r="E135" s="143"/>
      <c r="F135" s="143"/>
      <c r="G135" s="143"/>
    </row>
    <row r="136" spans="1:7">
      <c r="A136" s="143"/>
      <c r="B136" s="143"/>
      <c r="C136" s="143"/>
      <c r="D136" s="143"/>
      <c r="E136" s="143"/>
      <c r="F136" s="143"/>
      <c r="G136" s="143"/>
    </row>
    <row r="137" spans="1:7">
      <c r="A137" s="143"/>
      <c r="B137" s="143"/>
      <c r="C137" s="143"/>
      <c r="D137" s="143"/>
      <c r="E137" s="143"/>
      <c r="F137" s="143"/>
      <c r="G137" s="143"/>
    </row>
    <row r="138" spans="1:7">
      <c r="A138" s="143"/>
      <c r="B138" s="143"/>
      <c r="C138" s="143"/>
      <c r="D138" s="143"/>
      <c r="E138" s="143"/>
      <c r="F138" s="143"/>
      <c r="G138" s="143"/>
    </row>
    <row r="139" spans="1:7">
      <c r="A139" s="143"/>
      <c r="B139" s="143"/>
      <c r="C139" s="143"/>
      <c r="D139" s="143"/>
      <c r="E139" s="143"/>
      <c r="F139" s="143"/>
      <c r="G139" s="143"/>
    </row>
    <row r="140" spans="1:7">
      <c r="A140" s="143"/>
      <c r="B140" s="143"/>
      <c r="C140" s="143"/>
      <c r="D140" s="143"/>
      <c r="E140" s="143"/>
      <c r="F140" s="143"/>
      <c r="G140" s="143"/>
    </row>
    <row r="141" spans="1:7">
      <c r="A141" s="143"/>
      <c r="B141" s="143"/>
      <c r="C141" s="143"/>
      <c r="D141" s="143"/>
      <c r="E141" s="143"/>
      <c r="F141" s="143"/>
      <c r="G141" s="143"/>
    </row>
    <row r="142" spans="1:7">
      <c r="A142" s="143"/>
      <c r="B142" s="143"/>
      <c r="C142" s="143"/>
      <c r="D142" s="143"/>
      <c r="E142" s="143"/>
      <c r="F142" s="143"/>
      <c r="G142" s="143"/>
    </row>
    <row r="143" spans="1:7">
      <c r="A143" s="143"/>
      <c r="B143" s="143"/>
      <c r="C143" s="143"/>
      <c r="D143" s="143"/>
      <c r="E143" s="143"/>
      <c r="F143" s="143"/>
      <c r="G143" s="143"/>
    </row>
    <row r="144" spans="1:7">
      <c r="A144" s="143"/>
      <c r="B144" s="143"/>
      <c r="C144" s="143"/>
      <c r="D144" s="143"/>
      <c r="E144" s="143"/>
      <c r="F144" s="143"/>
      <c r="G144" s="143"/>
    </row>
    <row r="145" spans="1:7">
      <c r="A145" s="143"/>
      <c r="B145" s="143"/>
      <c r="C145" s="143"/>
      <c r="D145" s="143"/>
      <c r="E145" s="143"/>
      <c r="F145" s="143"/>
      <c r="G145" s="143"/>
    </row>
    <row r="146" spans="1:7">
      <c r="A146" s="143"/>
      <c r="B146" s="143"/>
      <c r="C146" s="143"/>
      <c r="D146" s="143"/>
      <c r="E146" s="143"/>
      <c r="F146" s="143"/>
      <c r="G146" s="143"/>
    </row>
    <row r="147" spans="1:7">
      <c r="A147" s="143"/>
      <c r="B147" s="143"/>
      <c r="C147" s="143"/>
      <c r="D147" s="143"/>
      <c r="E147" s="143"/>
      <c r="F147" s="143"/>
      <c r="G147" s="143"/>
    </row>
    <row r="148" spans="1:7">
      <c r="A148" s="143"/>
      <c r="B148" s="143"/>
      <c r="C148" s="143"/>
      <c r="D148" s="143"/>
      <c r="E148" s="143"/>
      <c r="F148" s="143"/>
      <c r="G148" s="143"/>
    </row>
    <row r="149" spans="1:7">
      <c r="A149" s="143"/>
      <c r="B149" s="143"/>
      <c r="C149" s="143"/>
      <c r="D149" s="143"/>
      <c r="E149" s="143"/>
      <c r="F149" s="143"/>
      <c r="G149" s="143"/>
    </row>
    <row r="150" spans="1:7">
      <c r="A150" s="143"/>
      <c r="B150" s="143"/>
      <c r="C150" s="143"/>
      <c r="D150" s="143"/>
      <c r="E150" s="143"/>
      <c r="F150" s="143"/>
      <c r="G150" s="143"/>
    </row>
    <row r="151" spans="1:7">
      <c r="A151" s="143"/>
      <c r="B151" s="143"/>
      <c r="C151" s="143"/>
      <c r="D151" s="143"/>
      <c r="E151" s="143"/>
      <c r="F151" s="143"/>
      <c r="G151" s="143"/>
    </row>
    <row r="152" spans="1:7">
      <c r="A152" s="143"/>
      <c r="B152" s="143"/>
      <c r="C152" s="143"/>
      <c r="D152" s="143"/>
      <c r="E152" s="143"/>
      <c r="F152" s="143"/>
      <c r="G152" s="143"/>
    </row>
    <row r="153" spans="1:7">
      <c r="A153" s="143"/>
      <c r="B153" s="143"/>
      <c r="C153" s="143"/>
      <c r="D153" s="143"/>
      <c r="E153" s="143"/>
      <c r="F153" s="143"/>
      <c r="G153" s="143"/>
    </row>
    <row r="154" spans="1:7">
      <c r="A154" s="143"/>
      <c r="B154" s="143"/>
      <c r="C154" s="143"/>
      <c r="D154" s="143"/>
      <c r="E154" s="143"/>
      <c r="F154" s="143"/>
      <c r="G154" s="143"/>
    </row>
    <row r="155" spans="1:7">
      <c r="A155" s="143"/>
      <c r="B155" s="143"/>
      <c r="C155" s="143"/>
      <c r="D155" s="143"/>
      <c r="E155" s="143"/>
      <c r="F155" s="143"/>
      <c r="G155" s="143"/>
    </row>
    <row r="156" spans="1:7">
      <c r="A156" s="143"/>
      <c r="B156" s="143"/>
      <c r="C156" s="143"/>
      <c r="D156" s="143"/>
      <c r="E156" s="143"/>
      <c r="F156" s="143"/>
      <c r="G156" s="143"/>
    </row>
    <row r="157" spans="1:7">
      <c r="A157" s="143"/>
      <c r="B157" s="143"/>
      <c r="C157" s="143"/>
      <c r="D157" s="143"/>
      <c r="E157" s="143"/>
      <c r="F157" s="143"/>
      <c r="G157" s="143"/>
    </row>
    <row r="158" spans="1:7">
      <c r="A158" s="143"/>
      <c r="B158" s="143"/>
      <c r="C158" s="143"/>
      <c r="D158" s="143"/>
      <c r="E158" s="143"/>
      <c r="F158" s="143"/>
      <c r="G158" s="143"/>
    </row>
    <row r="159" spans="1:7">
      <c r="A159" s="143"/>
      <c r="B159" s="143"/>
      <c r="C159" s="143"/>
      <c r="D159" s="143"/>
      <c r="E159" s="143"/>
      <c r="F159" s="143"/>
      <c r="G159" s="143"/>
    </row>
    <row r="160" spans="1:7">
      <c r="A160" s="143"/>
      <c r="B160" s="143"/>
      <c r="C160" s="143"/>
      <c r="D160" s="143"/>
      <c r="E160" s="143"/>
      <c r="F160" s="143"/>
      <c r="G160" s="143"/>
    </row>
    <row r="161" spans="1:7">
      <c r="A161" s="143"/>
      <c r="B161" s="143"/>
      <c r="C161" s="143"/>
      <c r="D161" s="143"/>
      <c r="E161" s="143"/>
      <c r="F161" s="143"/>
      <c r="G161" s="143"/>
    </row>
    <row r="162" spans="1:7">
      <c r="A162" s="143"/>
      <c r="B162" s="143"/>
      <c r="C162" s="143"/>
      <c r="D162" s="143"/>
      <c r="E162" s="143"/>
      <c r="F162" s="143"/>
      <c r="G162" s="143"/>
    </row>
    <row r="163" spans="1:7">
      <c r="A163" s="143"/>
      <c r="B163" s="143"/>
      <c r="C163" s="143"/>
      <c r="D163" s="143"/>
      <c r="E163" s="143"/>
      <c r="F163" s="143"/>
      <c r="G163" s="143"/>
    </row>
    <row r="164" spans="1:7">
      <c r="A164" s="143"/>
      <c r="B164" s="143"/>
      <c r="C164" s="143"/>
      <c r="D164" s="143"/>
      <c r="E164" s="143"/>
      <c r="F164" s="143"/>
      <c r="G164" s="143"/>
    </row>
    <row r="165" spans="1:7">
      <c r="A165" s="143"/>
      <c r="B165" s="143"/>
      <c r="C165" s="143"/>
      <c r="D165" s="143"/>
      <c r="E165" s="143"/>
      <c r="F165" s="143"/>
      <c r="G165" s="143"/>
    </row>
    <row r="166" spans="1:7">
      <c r="A166" s="143"/>
      <c r="B166" s="143"/>
      <c r="C166" s="143"/>
      <c r="D166" s="143"/>
      <c r="E166" s="143"/>
      <c r="F166" s="143"/>
      <c r="G166" s="143"/>
    </row>
    <row r="167" spans="1:7">
      <c r="A167" s="143"/>
      <c r="B167" s="143"/>
      <c r="C167" s="143"/>
      <c r="D167" s="143"/>
      <c r="E167" s="143"/>
      <c r="F167" s="143"/>
      <c r="G167" s="143"/>
    </row>
    <row r="168" spans="1:7">
      <c r="A168" s="143"/>
      <c r="B168" s="143"/>
      <c r="C168" s="143"/>
      <c r="D168" s="143"/>
      <c r="E168" s="143"/>
      <c r="F168" s="143"/>
      <c r="G168" s="143"/>
    </row>
    <row r="169" spans="1:7">
      <c r="A169" s="143"/>
      <c r="B169" s="143"/>
      <c r="C169" s="143"/>
      <c r="D169" s="143"/>
      <c r="E169" s="143"/>
      <c r="F169" s="143"/>
      <c r="G169" s="143"/>
    </row>
    <row r="170" spans="1:7">
      <c r="A170" s="143"/>
      <c r="B170" s="143"/>
      <c r="C170" s="143"/>
      <c r="D170" s="143"/>
      <c r="E170" s="143"/>
      <c r="F170" s="143"/>
      <c r="G170" s="143"/>
    </row>
    <row r="171" spans="1:7">
      <c r="A171" s="143"/>
      <c r="B171" s="143"/>
      <c r="C171" s="143"/>
      <c r="D171" s="143"/>
      <c r="E171" s="143"/>
      <c r="F171" s="143"/>
      <c r="G171" s="143"/>
    </row>
    <row r="172" spans="1:7">
      <c r="A172" s="143"/>
      <c r="B172" s="143"/>
      <c r="C172" s="143"/>
      <c r="D172" s="143"/>
      <c r="E172" s="143"/>
      <c r="F172" s="143"/>
      <c r="G172" s="143"/>
    </row>
    <row r="173" spans="1:7">
      <c r="A173" s="143"/>
      <c r="B173" s="143"/>
      <c r="C173" s="143"/>
      <c r="D173" s="143"/>
      <c r="E173" s="143"/>
      <c r="F173" s="143"/>
      <c r="G173" s="143"/>
    </row>
    <row r="174" spans="1:7">
      <c r="A174" s="143"/>
      <c r="B174" s="143"/>
      <c r="C174" s="143"/>
      <c r="D174" s="143"/>
      <c r="E174" s="143"/>
      <c r="F174" s="143"/>
      <c r="G174" s="143"/>
    </row>
    <row r="175" spans="1:7">
      <c r="A175" s="143"/>
      <c r="B175" s="143"/>
      <c r="C175" s="143"/>
      <c r="D175" s="143"/>
      <c r="E175" s="143"/>
      <c r="F175" s="143"/>
      <c r="G175" s="143"/>
    </row>
    <row r="176" spans="1:7">
      <c r="A176" s="143"/>
      <c r="B176" s="143"/>
      <c r="C176" s="143"/>
      <c r="D176" s="143"/>
      <c r="E176" s="143"/>
      <c r="F176" s="143"/>
      <c r="G176" s="143"/>
    </row>
    <row r="177" spans="1:7">
      <c r="A177" s="143"/>
      <c r="B177" s="143"/>
      <c r="C177" s="143"/>
      <c r="D177" s="143"/>
      <c r="E177" s="143"/>
      <c r="F177" s="143"/>
      <c r="G177" s="143"/>
    </row>
    <row r="178" spans="1:7">
      <c r="A178" s="143"/>
      <c r="B178" s="143"/>
      <c r="C178" s="143"/>
      <c r="D178" s="143"/>
      <c r="E178" s="143"/>
      <c r="F178" s="143"/>
      <c r="G178" s="143"/>
    </row>
    <row r="179" spans="1:7">
      <c r="A179" s="143"/>
      <c r="B179" s="143"/>
      <c r="C179" s="143"/>
      <c r="D179" s="143"/>
      <c r="E179" s="143"/>
      <c r="F179" s="143"/>
      <c r="G179" s="143"/>
    </row>
    <row r="180" spans="1:7">
      <c r="A180" s="143"/>
      <c r="B180" s="143"/>
      <c r="C180" s="143"/>
      <c r="D180" s="143"/>
      <c r="E180" s="143"/>
      <c r="F180" s="143"/>
      <c r="G180" s="143"/>
    </row>
    <row r="181" spans="1:7">
      <c r="A181" s="143"/>
      <c r="B181" s="143"/>
      <c r="C181" s="143"/>
      <c r="D181" s="143"/>
      <c r="E181" s="143"/>
      <c r="F181" s="143"/>
      <c r="G181" s="143"/>
    </row>
    <row r="182" spans="1:7">
      <c r="A182" s="143"/>
      <c r="B182" s="143"/>
      <c r="C182" s="143"/>
      <c r="D182" s="143"/>
      <c r="E182" s="143"/>
      <c r="F182" s="143"/>
      <c r="G182" s="143"/>
    </row>
    <row r="183" spans="1:7">
      <c r="A183" s="143"/>
      <c r="B183" s="143"/>
      <c r="C183" s="143"/>
      <c r="D183" s="143"/>
      <c r="E183" s="143"/>
      <c r="F183" s="143"/>
      <c r="G183" s="143"/>
    </row>
    <row r="184" spans="1:7">
      <c r="A184" s="143"/>
      <c r="B184" s="143"/>
      <c r="C184" s="143"/>
      <c r="D184" s="143"/>
      <c r="E184" s="143"/>
      <c r="F184" s="143"/>
      <c r="G184" s="143"/>
    </row>
    <row r="185" spans="1:7">
      <c r="A185" s="143"/>
      <c r="B185" s="143"/>
      <c r="C185" s="143"/>
      <c r="D185" s="143"/>
      <c r="E185" s="143"/>
      <c r="F185" s="143"/>
      <c r="G185" s="143"/>
    </row>
    <row r="186" spans="1:7">
      <c r="A186" s="143"/>
      <c r="B186" s="143"/>
      <c r="C186" s="143"/>
      <c r="D186" s="143"/>
      <c r="E186" s="143"/>
      <c r="F186" s="143"/>
      <c r="G186" s="143"/>
    </row>
    <row r="187" spans="1:7">
      <c r="A187" s="143"/>
      <c r="B187" s="143"/>
      <c r="C187" s="143"/>
      <c r="D187" s="143"/>
      <c r="E187" s="143"/>
      <c r="F187" s="143"/>
      <c r="G187" s="143"/>
    </row>
    <row r="188" spans="1:7">
      <c r="A188" s="143"/>
      <c r="B188" s="143"/>
      <c r="C188" s="143"/>
      <c r="D188" s="143"/>
      <c r="E188" s="143"/>
      <c r="F188" s="143"/>
      <c r="G188" s="143"/>
    </row>
    <row r="189" spans="1:7">
      <c r="A189" s="143"/>
      <c r="B189" s="143"/>
      <c r="C189" s="143"/>
      <c r="D189" s="143"/>
      <c r="E189" s="143"/>
      <c r="F189" s="143"/>
      <c r="G189" s="143"/>
    </row>
    <row r="190" spans="1:7">
      <c r="A190" s="143"/>
      <c r="B190" s="143"/>
      <c r="C190" s="143"/>
      <c r="D190" s="143"/>
      <c r="E190" s="143"/>
      <c r="F190" s="143"/>
      <c r="G190" s="143"/>
    </row>
    <row r="191" spans="1:7">
      <c r="A191" s="143"/>
      <c r="B191" s="143"/>
      <c r="C191" s="143"/>
      <c r="D191" s="143"/>
      <c r="E191" s="143"/>
      <c r="F191" s="143"/>
      <c r="G191" s="143"/>
    </row>
    <row r="192" spans="1:7">
      <c r="A192" s="143"/>
      <c r="B192" s="143"/>
      <c r="C192" s="143"/>
      <c r="D192" s="143"/>
      <c r="E192" s="143"/>
      <c r="F192" s="143"/>
      <c r="G192" s="143"/>
    </row>
    <row r="193" spans="1:7">
      <c r="A193" s="143"/>
      <c r="B193" s="143"/>
      <c r="C193" s="143"/>
      <c r="D193" s="143"/>
      <c r="E193" s="143"/>
      <c r="F193" s="143"/>
      <c r="G193" s="143"/>
    </row>
    <row r="194" spans="1:7">
      <c r="A194" s="143"/>
      <c r="B194" s="143"/>
      <c r="C194" s="143"/>
      <c r="D194" s="143"/>
      <c r="E194" s="143"/>
      <c r="F194" s="143"/>
      <c r="G194" s="143"/>
    </row>
    <row r="195" spans="1:7">
      <c r="A195" s="143"/>
      <c r="B195" s="143"/>
      <c r="C195" s="143"/>
      <c r="D195" s="143"/>
      <c r="E195" s="143"/>
      <c r="F195" s="143"/>
      <c r="G195" s="143"/>
    </row>
    <row r="196" spans="1:7">
      <c r="A196" s="143"/>
      <c r="B196" s="143"/>
      <c r="C196" s="143"/>
      <c r="D196" s="143"/>
      <c r="E196" s="143"/>
      <c r="F196" s="143"/>
      <c r="G196" s="143"/>
    </row>
    <row r="197" spans="1:7">
      <c r="A197" s="143"/>
      <c r="B197" s="143"/>
      <c r="C197" s="143"/>
      <c r="D197" s="143"/>
      <c r="E197" s="143"/>
      <c r="F197" s="143"/>
      <c r="G197" s="143"/>
    </row>
    <row r="198" spans="1:7">
      <c r="A198" s="143"/>
      <c r="B198" s="143"/>
      <c r="C198" s="143"/>
      <c r="D198" s="143"/>
      <c r="E198" s="143"/>
      <c r="F198" s="143"/>
      <c r="G198" s="143"/>
    </row>
    <row r="199" spans="1:7">
      <c r="A199" s="143"/>
      <c r="B199" s="143"/>
      <c r="C199" s="143"/>
      <c r="D199" s="143"/>
      <c r="E199" s="143"/>
      <c r="F199" s="143"/>
      <c r="G199" s="143"/>
    </row>
    <row r="200" spans="1:7">
      <c r="A200" s="143"/>
      <c r="B200" s="143"/>
      <c r="C200" s="143"/>
      <c r="D200" s="143"/>
      <c r="E200" s="143"/>
      <c r="F200" s="143"/>
      <c r="G200" s="143"/>
    </row>
    <row r="201" spans="1:7">
      <c r="A201" s="143"/>
      <c r="B201" s="143"/>
      <c r="C201" s="143"/>
      <c r="D201" s="143"/>
      <c r="E201" s="143"/>
      <c r="F201" s="143"/>
      <c r="G201" s="143"/>
    </row>
    <row r="202" spans="1:7">
      <c r="A202" s="143"/>
      <c r="B202" s="143"/>
      <c r="C202" s="143"/>
      <c r="D202" s="143"/>
      <c r="E202" s="143"/>
      <c r="F202" s="143"/>
      <c r="G202" s="143"/>
    </row>
    <row r="203" spans="1:7">
      <c r="A203" s="143"/>
      <c r="B203" s="143"/>
      <c r="C203" s="143"/>
      <c r="D203" s="143"/>
      <c r="E203" s="143"/>
      <c r="F203" s="143"/>
      <c r="G203" s="143"/>
    </row>
    <row r="204" spans="1:7">
      <c r="A204" s="143"/>
      <c r="B204" s="143"/>
      <c r="C204" s="143"/>
      <c r="D204" s="143"/>
      <c r="E204" s="143"/>
      <c r="F204" s="143"/>
      <c r="G204" s="143"/>
    </row>
    <row r="205" spans="1:7">
      <c r="A205" s="143"/>
      <c r="B205" s="143"/>
      <c r="C205" s="143"/>
      <c r="D205" s="143"/>
      <c r="E205" s="143"/>
      <c r="F205" s="143"/>
      <c r="G205" s="143"/>
    </row>
    <row r="206" spans="1:7">
      <c r="A206" s="143"/>
      <c r="B206" s="143"/>
      <c r="C206" s="143"/>
      <c r="D206" s="143"/>
      <c r="E206" s="143"/>
      <c r="F206" s="143"/>
      <c r="G206" s="143"/>
    </row>
    <row r="207" spans="1:7">
      <c r="A207" s="143"/>
      <c r="B207" s="143"/>
      <c r="C207" s="143"/>
      <c r="D207" s="143"/>
      <c r="E207" s="143"/>
      <c r="F207" s="143"/>
      <c r="G207" s="143"/>
    </row>
    <row r="208" spans="1:7">
      <c r="A208" s="143"/>
      <c r="B208" s="143"/>
      <c r="C208" s="143"/>
      <c r="D208" s="143"/>
      <c r="E208" s="143"/>
      <c r="F208" s="143"/>
      <c r="G208" s="143"/>
    </row>
    <row r="209" spans="1:7">
      <c r="A209" s="143"/>
      <c r="B209" s="143"/>
      <c r="C209" s="143"/>
      <c r="D209" s="143"/>
      <c r="E209" s="143"/>
      <c r="F209" s="143"/>
      <c r="G209" s="143"/>
    </row>
    <row r="210" spans="1:7">
      <c r="A210" s="143"/>
      <c r="B210" s="143"/>
      <c r="C210" s="143"/>
      <c r="D210" s="143"/>
      <c r="E210" s="143"/>
      <c r="F210" s="143"/>
      <c r="G210" s="143"/>
    </row>
    <row r="211" spans="1:7">
      <c r="A211" s="143"/>
      <c r="B211" s="143"/>
      <c r="C211" s="143"/>
      <c r="D211" s="143"/>
      <c r="E211" s="143"/>
      <c r="F211" s="143"/>
      <c r="G211" s="143"/>
    </row>
    <row r="212" spans="1:7">
      <c r="A212" s="143"/>
      <c r="B212" s="143"/>
      <c r="C212" s="143"/>
      <c r="D212" s="143"/>
      <c r="E212" s="143"/>
      <c r="F212" s="143"/>
      <c r="G212" s="143"/>
    </row>
    <row r="213" spans="1:7">
      <c r="A213" s="143"/>
      <c r="B213" s="143"/>
      <c r="C213" s="143"/>
      <c r="D213" s="143"/>
      <c r="E213" s="143"/>
      <c r="F213" s="143"/>
      <c r="G213" s="143"/>
    </row>
    <row r="214" spans="1:7">
      <c r="A214" s="143"/>
      <c r="B214" s="143"/>
      <c r="C214" s="143"/>
      <c r="D214" s="143"/>
      <c r="E214" s="143"/>
      <c r="F214" s="143"/>
      <c r="G214" s="143"/>
    </row>
    <row r="215" spans="1:7">
      <c r="A215" s="143"/>
      <c r="B215" s="143"/>
      <c r="C215" s="143"/>
      <c r="D215" s="143"/>
      <c r="E215" s="143"/>
      <c r="F215" s="143"/>
      <c r="G215" s="143"/>
    </row>
    <row r="216" spans="1:7">
      <c r="A216" s="143"/>
      <c r="B216" s="143"/>
      <c r="C216" s="143"/>
      <c r="D216" s="143"/>
      <c r="E216" s="143"/>
      <c r="F216" s="143"/>
      <c r="G216" s="143"/>
    </row>
    <row r="217" spans="1:7">
      <c r="A217" s="143"/>
      <c r="B217" s="143"/>
      <c r="C217" s="143"/>
      <c r="D217" s="143"/>
      <c r="E217" s="143"/>
      <c r="F217" s="143"/>
      <c r="G217" s="143"/>
    </row>
    <row r="218" spans="1:7">
      <c r="A218" s="143"/>
      <c r="B218" s="143"/>
      <c r="C218" s="143"/>
      <c r="D218" s="143"/>
      <c r="E218" s="143"/>
      <c r="F218" s="143"/>
      <c r="G218" s="143"/>
    </row>
    <row r="219" spans="1:7">
      <c r="A219" s="143"/>
      <c r="B219" s="143"/>
      <c r="C219" s="143"/>
      <c r="D219" s="143"/>
      <c r="E219" s="143"/>
      <c r="F219" s="143"/>
      <c r="G219" s="143"/>
    </row>
    <row r="220" spans="1:7">
      <c r="A220" s="143"/>
      <c r="B220" s="143"/>
      <c r="C220" s="143"/>
      <c r="D220" s="143"/>
      <c r="E220" s="143"/>
      <c r="F220" s="143"/>
      <c r="G220" s="143"/>
    </row>
    <row r="221" spans="1:7">
      <c r="A221" s="143"/>
      <c r="B221" s="143"/>
      <c r="C221" s="143"/>
      <c r="D221" s="143"/>
      <c r="E221" s="143"/>
      <c r="F221" s="143"/>
      <c r="G221" s="143"/>
    </row>
    <row r="222" spans="1:7">
      <c r="A222" s="143"/>
      <c r="B222" s="143"/>
      <c r="C222" s="143"/>
      <c r="D222" s="143"/>
      <c r="E222" s="143"/>
      <c r="F222" s="143"/>
      <c r="G222" s="143"/>
    </row>
    <row r="223" spans="1:7">
      <c r="A223" s="143"/>
      <c r="B223" s="143"/>
      <c r="C223" s="143"/>
      <c r="D223" s="143"/>
      <c r="E223" s="143"/>
      <c r="F223" s="143"/>
      <c r="G223" s="143"/>
    </row>
    <row r="224" spans="1:7">
      <c r="A224" s="143"/>
      <c r="B224" s="143"/>
      <c r="C224" s="143"/>
      <c r="D224" s="143"/>
      <c r="E224" s="143"/>
      <c r="F224" s="143"/>
      <c r="G224" s="143"/>
    </row>
    <row r="225" spans="1:7">
      <c r="A225" s="143"/>
      <c r="B225" s="143"/>
      <c r="C225" s="143"/>
      <c r="D225" s="143"/>
      <c r="E225" s="143"/>
      <c r="F225" s="143"/>
      <c r="G225" s="143"/>
    </row>
    <row r="226" spans="1:7">
      <c r="A226" s="143"/>
      <c r="B226" s="143"/>
      <c r="C226" s="143"/>
      <c r="D226" s="143"/>
      <c r="E226" s="143"/>
      <c r="F226" s="143"/>
      <c r="G226" s="143"/>
    </row>
    <row r="227" spans="1:7">
      <c r="A227" s="143"/>
      <c r="B227" s="143"/>
      <c r="C227" s="143"/>
      <c r="D227" s="143"/>
      <c r="E227" s="143"/>
      <c r="F227" s="143"/>
      <c r="G227" s="143"/>
    </row>
    <row r="228" spans="1:7">
      <c r="A228" s="143"/>
      <c r="B228" s="143"/>
      <c r="C228" s="143"/>
      <c r="D228" s="143"/>
      <c r="E228" s="143"/>
      <c r="F228" s="143"/>
      <c r="G228" s="143"/>
    </row>
    <row r="229" spans="1:7">
      <c r="A229" s="143"/>
      <c r="B229" s="143"/>
      <c r="C229" s="143"/>
      <c r="D229" s="143"/>
      <c r="E229" s="143"/>
      <c r="F229" s="143"/>
      <c r="G229" s="143"/>
    </row>
    <row r="230" spans="1:7">
      <c r="A230" s="143"/>
      <c r="B230" s="143"/>
      <c r="C230" s="143"/>
      <c r="D230" s="143"/>
      <c r="E230" s="143"/>
      <c r="F230" s="143"/>
      <c r="G230" s="143"/>
    </row>
    <row r="231" spans="1:7">
      <c r="A231" s="143"/>
      <c r="B231" s="143"/>
      <c r="C231" s="143"/>
      <c r="D231" s="143"/>
      <c r="E231" s="143"/>
      <c r="F231" s="143"/>
      <c r="G231" s="143"/>
    </row>
    <row r="232" spans="1:7">
      <c r="A232" s="143"/>
      <c r="B232" s="143"/>
      <c r="C232" s="143"/>
      <c r="D232" s="143"/>
      <c r="E232" s="143"/>
      <c r="F232" s="143"/>
      <c r="G232" s="143"/>
    </row>
    <row r="233" spans="1:7">
      <c r="A233" s="143"/>
      <c r="B233" s="143"/>
      <c r="C233" s="143"/>
      <c r="D233" s="143"/>
      <c r="E233" s="143"/>
      <c r="F233" s="143"/>
      <c r="G233" s="143"/>
    </row>
    <row r="234" spans="1:7">
      <c r="A234" s="143"/>
      <c r="B234" s="143"/>
      <c r="C234" s="143"/>
      <c r="D234" s="143"/>
      <c r="E234" s="143"/>
      <c r="F234" s="143"/>
      <c r="G234" s="143"/>
    </row>
    <row r="235" spans="1:7">
      <c r="A235" s="143"/>
      <c r="B235" s="143"/>
      <c r="C235" s="143"/>
      <c r="D235" s="143"/>
      <c r="E235" s="143"/>
      <c r="F235" s="143"/>
      <c r="G235" s="143"/>
    </row>
    <row r="236" spans="1:7">
      <c r="A236" s="143"/>
      <c r="B236" s="143"/>
      <c r="C236" s="143"/>
      <c r="D236" s="143"/>
      <c r="E236" s="143"/>
      <c r="F236" s="143"/>
      <c r="G236" s="143"/>
    </row>
    <row r="237" spans="1:7">
      <c r="A237" s="143"/>
      <c r="B237" s="143"/>
      <c r="C237" s="143"/>
      <c r="D237" s="143"/>
      <c r="E237" s="143"/>
      <c r="F237" s="143"/>
      <c r="G237" s="143"/>
    </row>
    <row r="238" spans="1:7">
      <c r="A238" s="143"/>
      <c r="B238" s="143"/>
      <c r="C238" s="143"/>
      <c r="D238" s="143"/>
      <c r="E238" s="143"/>
      <c r="F238" s="143"/>
      <c r="G238" s="143"/>
    </row>
    <row r="239" spans="1:7">
      <c r="A239" s="143"/>
      <c r="B239" s="143"/>
      <c r="C239" s="143"/>
      <c r="D239" s="143"/>
      <c r="E239" s="143"/>
      <c r="F239" s="143"/>
      <c r="G239" s="143"/>
    </row>
    <row r="240" spans="1:7">
      <c r="A240" s="143"/>
      <c r="B240" s="143"/>
      <c r="C240" s="143"/>
      <c r="D240" s="143"/>
      <c r="E240" s="143"/>
      <c r="F240" s="143"/>
      <c r="G240" s="143"/>
    </row>
    <row r="241" spans="1:7">
      <c r="A241" s="143"/>
      <c r="B241" s="143"/>
      <c r="C241" s="143"/>
      <c r="D241" s="143"/>
      <c r="E241" s="143"/>
      <c r="F241" s="143"/>
      <c r="G241" s="143"/>
    </row>
    <row r="242" spans="1:7">
      <c r="A242" s="143"/>
      <c r="B242" s="143"/>
      <c r="C242" s="143"/>
      <c r="D242" s="143"/>
      <c r="E242" s="143"/>
      <c r="F242" s="143"/>
      <c r="G242" s="143"/>
    </row>
    <row r="243" spans="1:7">
      <c r="A243" s="143"/>
      <c r="B243" s="143"/>
      <c r="C243" s="143"/>
      <c r="D243" s="143"/>
      <c r="E243" s="143"/>
      <c r="F243" s="143"/>
      <c r="G243" s="143"/>
    </row>
    <row r="244" spans="1:7">
      <c r="A244" s="143"/>
      <c r="B244" s="143"/>
      <c r="C244" s="143"/>
      <c r="D244" s="143"/>
      <c r="E244" s="143"/>
      <c r="F244" s="143"/>
      <c r="G244" s="143"/>
    </row>
    <row r="245" spans="1:7">
      <c r="A245" s="143"/>
      <c r="B245" s="143"/>
      <c r="C245" s="143"/>
      <c r="D245" s="143"/>
      <c r="E245" s="143"/>
      <c r="F245" s="143"/>
      <c r="G245" s="143"/>
    </row>
    <row r="246" spans="1:7">
      <c r="A246" s="143"/>
      <c r="B246" s="143"/>
      <c r="C246" s="143"/>
      <c r="D246" s="143"/>
      <c r="E246" s="143"/>
      <c r="F246" s="143"/>
      <c r="G246" s="143"/>
    </row>
    <row r="247" spans="1:7">
      <c r="A247" s="143"/>
      <c r="B247" s="143"/>
      <c r="C247" s="143"/>
      <c r="D247" s="143"/>
      <c r="E247" s="143"/>
      <c r="F247" s="143"/>
      <c r="G247" s="143"/>
    </row>
    <row r="248" spans="1:7">
      <c r="A248" s="143"/>
      <c r="B248" s="143"/>
      <c r="C248" s="143"/>
      <c r="D248" s="143"/>
      <c r="E248" s="143"/>
      <c r="F248" s="143"/>
      <c r="G248" s="143"/>
    </row>
    <row r="249" spans="1:7">
      <c r="A249" s="143"/>
      <c r="B249" s="143"/>
      <c r="C249" s="143"/>
      <c r="D249" s="143"/>
      <c r="E249" s="143"/>
      <c r="F249" s="143"/>
      <c r="G249" s="143"/>
    </row>
    <row r="250" spans="1:7">
      <c r="A250" s="143"/>
      <c r="B250" s="143"/>
      <c r="C250" s="143"/>
      <c r="D250" s="143"/>
      <c r="E250" s="143"/>
      <c r="F250" s="143"/>
      <c r="G250" s="143"/>
    </row>
    <row r="251" spans="1:7">
      <c r="A251" s="143"/>
      <c r="B251" s="143"/>
      <c r="C251" s="143"/>
      <c r="D251" s="143"/>
      <c r="E251" s="143"/>
      <c r="F251" s="143"/>
      <c r="G251" s="143"/>
    </row>
    <row r="252" spans="1:7">
      <c r="A252" s="143"/>
      <c r="B252" s="143"/>
      <c r="C252" s="143"/>
      <c r="D252" s="143"/>
      <c r="E252" s="143"/>
      <c r="F252" s="143"/>
      <c r="G252" s="143"/>
    </row>
    <row r="253" spans="1:7">
      <c r="A253" s="143"/>
      <c r="B253" s="143"/>
      <c r="C253" s="143"/>
      <c r="D253" s="143"/>
      <c r="E253" s="143"/>
      <c r="F253" s="143"/>
      <c r="G253" s="143"/>
    </row>
    <row r="254" spans="1:7">
      <c r="A254" s="143"/>
      <c r="B254" s="143"/>
      <c r="C254" s="143"/>
      <c r="D254" s="143"/>
      <c r="E254" s="143"/>
      <c r="F254" s="143"/>
      <c r="G254" s="143"/>
    </row>
    <row r="255" spans="1:7">
      <c r="A255" s="143"/>
      <c r="B255" s="143"/>
      <c r="C255" s="143"/>
      <c r="D255" s="143"/>
      <c r="E255" s="143"/>
      <c r="F255" s="143"/>
      <c r="G255" s="143"/>
    </row>
    <row r="256" spans="1:7">
      <c r="A256" s="143"/>
      <c r="B256" s="143"/>
      <c r="C256" s="143"/>
      <c r="D256" s="143"/>
      <c r="E256" s="143"/>
      <c r="F256" s="143"/>
      <c r="G256" s="143"/>
    </row>
    <row r="257" spans="1:7">
      <c r="A257" s="143"/>
      <c r="B257" s="143"/>
      <c r="C257" s="143"/>
      <c r="D257" s="143"/>
      <c r="E257" s="143"/>
      <c r="F257" s="143"/>
      <c r="G257" s="143"/>
    </row>
    <row r="258" spans="1:7">
      <c r="A258" s="143"/>
      <c r="B258" s="143"/>
      <c r="C258" s="143"/>
      <c r="D258" s="143"/>
      <c r="E258" s="143"/>
      <c r="F258" s="143"/>
      <c r="G258" s="143"/>
    </row>
    <row r="259" spans="1:7">
      <c r="A259" s="143"/>
      <c r="B259" s="143"/>
      <c r="C259" s="143"/>
      <c r="D259" s="143"/>
      <c r="E259" s="143"/>
      <c r="F259" s="143"/>
      <c r="G259" s="143"/>
    </row>
    <row r="260" spans="1:7">
      <c r="A260" s="143"/>
      <c r="B260" s="143"/>
      <c r="C260" s="143"/>
      <c r="D260" s="143"/>
      <c r="E260" s="143"/>
      <c r="F260" s="143"/>
      <c r="G260" s="143"/>
    </row>
    <row r="261" spans="1:7">
      <c r="A261" s="143"/>
      <c r="B261" s="143"/>
      <c r="C261" s="143"/>
      <c r="D261" s="143"/>
      <c r="E261" s="143"/>
      <c r="F261" s="143"/>
      <c r="G261" s="143"/>
    </row>
    <row r="262" spans="1:7">
      <c r="A262" s="143"/>
      <c r="B262" s="143"/>
      <c r="C262" s="143"/>
      <c r="D262" s="143"/>
      <c r="E262" s="143"/>
      <c r="F262" s="143"/>
      <c r="G262" s="143"/>
    </row>
    <row r="263" spans="1:7">
      <c r="A263" s="143"/>
      <c r="B263" s="143"/>
      <c r="C263" s="143"/>
      <c r="D263" s="143"/>
      <c r="E263" s="143"/>
      <c r="F263" s="143"/>
      <c r="G263" s="143"/>
    </row>
    <row r="264" spans="1:7">
      <c r="A264" s="143"/>
      <c r="B264" s="143"/>
      <c r="C264" s="143"/>
      <c r="D264" s="143"/>
      <c r="E264" s="143"/>
      <c r="F264" s="143"/>
      <c r="G264" s="143"/>
    </row>
    <row r="265" spans="1:7">
      <c r="A265" s="143"/>
      <c r="B265" s="143"/>
      <c r="C265" s="143"/>
      <c r="D265" s="143"/>
      <c r="E265" s="143"/>
      <c r="F265" s="143"/>
      <c r="G265" s="143"/>
    </row>
    <row r="266" spans="1:7">
      <c r="A266" s="143"/>
      <c r="B266" s="143"/>
      <c r="C266" s="143"/>
      <c r="D266" s="143"/>
      <c r="E266" s="143"/>
      <c r="F266" s="143"/>
      <c r="G266" s="143"/>
    </row>
    <row r="267" spans="1:7">
      <c r="A267" s="143"/>
      <c r="B267" s="143"/>
      <c r="C267" s="143"/>
      <c r="D267" s="143"/>
      <c r="E267" s="143"/>
      <c r="F267" s="143"/>
      <c r="G267" s="143"/>
    </row>
    <row r="268" spans="1:7">
      <c r="A268" s="143"/>
      <c r="B268" s="143"/>
      <c r="C268" s="143"/>
      <c r="D268" s="143"/>
      <c r="E268" s="143"/>
      <c r="F268" s="143"/>
      <c r="G268" s="143"/>
    </row>
    <row r="269" spans="1:7">
      <c r="A269" s="143"/>
      <c r="B269" s="143"/>
      <c r="C269" s="143"/>
      <c r="D269" s="143"/>
      <c r="E269" s="143"/>
      <c r="F269" s="143"/>
      <c r="G269" s="143"/>
    </row>
    <row r="270" spans="1:7">
      <c r="A270" s="143"/>
      <c r="B270" s="143"/>
      <c r="C270" s="143"/>
      <c r="D270" s="143"/>
      <c r="E270" s="143"/>
      <c r="F270" s="143"/>
      <c r="G270" s="143"/>
    </row>
    <row r="271" spans="1:7">
      <c r="A271" s="143"/>
      <c r="B271" s="143"/>
      <c r="C271" s="143"/>
      <c r="D271" s="143"/>
      <c r="E271" s="143"/>
      <c r="F271" s="143"/>
      <c r="G271" s="143"/>
    </row>
    <row r="272" spans="1:7">
      <c r="A272" s="143"/>
      <c r="B272" s="143"/>
      <c r="C272" s="143"/>
      <c r="D272" s="143"/>
      <c r="E272" s="143"/>
      <c r="F272" s="143"/>
      <c r="G272" s="143"/>
    </row>
    <row r="273" spans="1:7">
      <c r="A273" s="143"/>
      <c r="B273" s="143"/>
      <c r="C273" s="143"/>
      <c r="D273" s="143"/>
      <c r="E273" s="143"/>
      <c r="F273" s="143"/>
      <c r="G273" s="143"/>
    </row>
    <row r="274" spans="1:7">
      <c r="A274" s="143"/>
      <c r="B274" s="143"/>
      <c r="C274" s="143"/>
      <c r="D274" s="143"/>
      <c r="E274" s="143"/>
      <c r="F274" s="143"/>
      <c r="G274" s="143"/>
    </row>
    <row r="275" spans="1:7">
      <c r="A275" s="143"/>
      <c r="B275" s="143"/>
      <c r="C275" s="143"/>
      <c r="D275" s="143"/>
      <c r="E275" s="143"/>
      <c r="F275" s="143"/>
      <c r="G275" s="143"/>
    </row>
    <row r="276" spans="1:7">
      <c r="A276" s="143"/>
      <c r="B276" s="143"/>
      <c r="C276" s="143"/>
      <c r="D276" s="143"/>
      <c r="E276" s="143"/>
      <c r="F276" s="143"/>
      <c r="G276" s="143"/>
    </row>
    <row r="277" spans="1:7">
      <c r="A277" s="143"/>
      <c r="B277" s="143"/>
      <c r="C277" s="143"/>
      <c r="D277" s="143"/>
      <c r="E277" s="143"/>
      <c r="F277" s="143"/>
      <c r="G277" s="143"/>
    </row>
    <row r="278" spans="1:7">
      <c r="A278" s="143"/>
      <c r="B278" s="143"/>
      <c r="C278" s="143"/>
      <c r="D278" s="143"/>
      <c r="E278" s="143"/>
      <c r="F278" s="143"/>
      <c r="G278" s="143"/>
    </row>
    <row r="279" spans="1:7">
      <c r="A279" s="143"/>
      <c r="B279" s="143"/>
      <c r="C279" s="143"/>
      <c r="D279" s="143"/>
      <c r="E279" s="143"/>
      <c r="F279" s="143"/>
      <c r="G279" s="143"/>
    </row>
    <row r="280" spans="1:7">
      <c r="A280" s="143"/>
      <c r="B280" s="143"/>
      <c r="C280" s="143"/>
      <c r="D280" s="143"/>
      <c r="E280" s="143"/>
      <c r="F280" s="143"/>
      <c r="G280" s="143"/>
    </row>
    <row r="281" spans="1:7">
      <c r="A281" s="143"/>
      <c r="B281" s="143"/>
      <c r="C281" s="143"/>
      <c r="D281" s="143"/>
      <c r="E281" s="143"/>
      <c r="F281" s="143"/>
      <c r="G281" s="143"/>
    </row>
    <row r="282" spans="1:7">
      <c r="A282" s="143"/>
      <c r="B282" s="143"/>
      <c r="C282" s="143"/>
      <c r="D282" s="143"/>
      <c r="E282" s="143"/>
      <c r="F282" s="143"/>
      <c r="G282" s="143"/>
    </row>
    <row r="283" spans="1:7">
      <c r="A283" s="143"/>
      <c r="B283" s="143"/>
      <c r="C283" s="143"/>
      <c r="D283" s="143"/>
      <c r="E283" s="143"/>
      <c r="F283" s="143"/>
      <c r="G283" s="143"/>
    </row>
    <row r="284" spans="1:7">
      <c r="A284" s="143"/>
      <c r="B284" s="143"/>
      <c r="C284" s="143"/>
      <c r="D284" s="143"/>
      <c r="E284" s="143"/>
      <c r="F284" s="143"/>
      <c r="G284" s="143"/>
    </row>
    <row r="285" spans="1:7">
      <c r="A285" s="143"/>
      <c r="B285" s="143"/>
      <c r="C285" s="143"/>
      <c r="D285" s="143"/>
      <c r="E285" s="143"/>
      <c r="F285" s="143"/>
      <c r="G285" s="143"/>
    </row>
    <row r="286" spans="1:7">
      <c r="A286" s="143"/>
      <c r="B286" s="143"/>
      <c r="C286" s="143"/>
      <c r="D286" s="143"/>
      <c r="E286" s="143"/>
      <c r="F286" s="143"/>
      <c r="G286" s="143"/>
    </row>
    <row r="287" spans="1:7">
      <c r="A287" s="143"/>
      <c r="B287" s="143"/>
      <c r="C287" s="143"/>
      <c r="D287" s="143"/>
      <c r="E287" s="143"/>
      <c r="F287" s="143"/>
      <c r="G287" s="143"/>
    </row>
    <row r="288" spans="1:7">
      <c r="A288" s="143"/>
      <c r="B288" s="143"/>
      <c r="C288" s="143"/>
      <c r="D288" s="143"/>
      <c r="E288" s="143"/>
      <c r="F288" s="143"/>
      <c r="G288" s="143"/>
    </row>
    <row r="289" spans="1:7">
      <c r="A289" s="143"/>
      <c r="B289" s="143"/>
      <c r="C289" s="143"/>
      <c r="D289" s="143"/>
      <c r="E289" s="143"/>
      <c r="F289" s="143"/>
      <c r="G289" s="143"/>
    </row>
    <row r="290" spans="1:7">
      <c r="A290" s="143"/>
      <c r="B290" s="143"/>
      <c r="C290" s="143"/>
      <c r="D290" s="143"/>
      <c r="E290" s="143"/>
      <c r="F290" s="143"/>
      <c r="G290" s="143"/>
    </row>
    <row r="291" spans="1:7">
      <c r="A291" s="143"/>
      <c r="B291" s="143"/>
      <c r="C291" s="143"/>
      <c r="D291" s="143"/>
      <c r="E291" s="143"/>
      <c r="F291" s="143"/>
      <c r="G291" s="143"/>
    </row>
    <row r="292" spans="1:7">
      <c r="A292" s="143"/>
      <c r="B292" s="143"/>
      <c r="C292" s="143"/>
      <c r="D292" s="143"/>
      <c r="E292" s="143"/>
      <c r="F292" s="143"/>
      <c r="G292" s="143"/>
    </row>
    <row r="293" spans="1:7">
      <c r="A293" s="143"/>
      <c r="B293" s="143"/>
      <c r="C293" s="143"/>
      <c r="D293" s="143"/>
      <c r="E293" s="143"/>
      <c r="F293" s="143"/>
      <c r="G293" s="143"/>
    </row>
    <row r="294" spans="1:7">
      <c r="A294" s="143"/>
      <c r="B294" s="143"/>
      <c r="C294" s="143"/>
      <c r="D294" s="143"/>
      <c r="E294" s="143"/>
      <c r="F294" s="143"/>
      <c r="G294" s="143"/>
    </row>
    <row r="295" spans="1:7">
      <c r="A295" s="143"/>
      <c r="B295" s="143"/>
      <c r="C295" s="143"/>
      <c r="D295" s="143"/>
      <c r="E295" s="143"/>
      <c r="F295" s="143"/>
      <c r="G295" s="143"/>
    </row>
    <row r="296" spans="1:7">
      <c r="A296" s="143"/>
      <c r="B296" s="143"/>
      <c r="C296" s="143"/>
      <c r="D296" s="143"/>
      <c r="E296" s="143"/>
      <c r="F296" s="143"/>
      <c r="G296" s="143"/>
    </row>
    <row r="297" spans="1:7">
      <c r="A297" s="143"/>
      <c r="B297" s="143"/>
      <c r="C297" s="143"/>
      <c r="D297" s="143"/>
      <c r="E297" s="143"/>
      <c r="F297" s="143"/>
      <c r="G297" s="143"/>
    </row>
    <row r="298" spans="1:7">
      <c r="A298" s="143"/>
      <c r="B298" s="143"/>
      <c r="C298" s="143"/>
      <c r="D298" s="143"/>
      <c r="E298" s="143"/>
      <c r="F298" s="143"/>
      <c r="G298" s="143"/>
    </row>
    <row r="299" spans="1:7">
      <c r="A299" s="143"/>
      <c r="B299" s="143"/>
      <c r="C299" s="143"/>
      <c r="D299" s="143"/>
      <c r="E299" s="143"/>
      <c r="F299" s="143"/>
      <c r="G299" s="143"/>
    </row>
    <row r="300" spans="1:7">
      <c r="A300" s="143"/>
      <c r="B300" s="143"/>
      <c r="C300" s="143"/>
      <c r="D300" s="143"/>
      <c r="E300" s="143"/>
      <c r="F300" s="143"/>
      <c r="G300" s="143"/>
    </row>
    <row r="301" spans="1:7">
      <c r="A301" s="143"/>
      <c r="B301" s="143"/>
      <c r="C301" s="143"/>
      <c r="D301" s="143"/>
      <c r="E301" s="143"/>
      <c r="F301" s="143"/>
      <c r="G301" s="143"/>
    </row>
    <row r="302" spans="1:7">
      <c r="A302" s="143"/>
      <c r="B302" s="143"/>
      <c r="C302" s="143"/>
      <c r="D302" s="143"/>
      <c r="E302" s="143"/>
      <c r="F302" s="143"/>
      <c r="G302" s="143"/>
    </row>
    <row r="303" spans="1:7">
      <c r="A303" s="143"/>
      <c r="B303" s="143"/>
      <c r="C303" s="143"/>
      <c r="D303" s="143"/>
      <c r="E303" s="143"/>
      <c r="F303" s="143"/>
      <c r="G303" s="143"/>
    </row>
    <row r="304" spans="1:7">
      <c r="A304" s="143"/>
      <c r="B304" s="143"/>
      <c r="C304" s="143"/>
      <c r="D304" s="143"/>
      <c r="E304" s="143"/>
      <c r="F304" s="143"/>
      <c r="G304" s="143"/>
    </row>
    <row r="305" spans="1:7">
      <c r="A305" s="143"/>
      <c r="B305" s="143"/>
      <c r="C305" s="143"/>
      <c r="D305" s="143"/>
      <c r="E305" s="143"/>
      <c r="F305" s="143"/>
      <c r="G305" s="143"/>
    </row>
    <row r="306" spans="1:7">
      <c r="A306" s="143"/>
      <c r="B306" s="143"/>
      <c r="C306" s="143"/>
      <c r="D306" s="143"/>
      <c r="E306" s="143"/>
      <c r="F306" s="143"/>
      <c r="G306" s="143"/>
    </row>
    <row r="307" spans="1:7">
      <c r="A307" s="143"/>
      <c r="B307" s="143"/>
      <c r="C307" s="143"/>
      <c r="D307" s="143"/>
      <c r="E307" s="143"/>
      <c r="F307" s="143"/>
      <c r="G307" s="143"/>
    </row>
    <row r="308" spans="1:7">
      <c r="A308" s="143"/>
      <c r="B308" s="143"/>
      <c r="C308" s="143"/>
      <c r="D308" s="143"/>
      <c r="E308" s="143"/>
      <c r="F308" s="143"/>
      <c r="G308" s="143"/>
    </row>
    <row r="309" spans="1:7">
      <c r="A309" s="143"/>
      <c r="B309" s="143"/>
      <c r="C309" s="143"/>
      <c r="D309" s="143"/>
      <c r="E309" s="143"/>
      <c r="F309" s="143"/>
      <c r="G309" s="143"/>
    </row>
    <row r="310" spans="1:7">
      <c r="A310" s="143"/>
      <c r="B310" s="143"/>
      <c r="C310" s="143"/>
      <c r="D310" s="143"/>
      <c r="E310" s="143"/>
      <c r="F310" s="143"/>
      <c r="G310" s="143"/>
    </row>
    <row r="311" spans="1:7">
      <c r="A311" s="143"/>
      <c r="B311" s="143"/>
      <c r="C311" s="143"/>
      <c r="D311" s="143"/>
      <c r="E311" s="143"/>
      <c r="F311" s="143"/>
      <c r="G311" s="143"/>
    </row>
    <row r="312" spans="1:7">
      <c r="A312" s="143"/>
      <c r="B312" s="143"/>
      <c r="C312" s="143"/>
      <c r="D312" s="143"/>
      <c r="E312" s="143"/>
      <c r="F312" s="143"/>
      <c r="G312" s="143"/>
    </row>
    <row r="313" spans="1:7">
      <c r="A313" s="143"/>
      <c r="B313" s="143"/>
      <c r="C313" s="143"/>
      <c r="D313" s="143"/>
      <c r="E313" s="143"/>
      <c r="F313" s="143"/>
      <c r="G313" s="143"/>
    </row>
    <row r="314" spans="1:7">
      <c r="A314" s="143"/>
      <c r="B314" s="143"/>
      <c r="C314" s="143"/>
      <c r="D314" s="143"/>
      <c r="E314" s="143"/>
      <c r="F314" s="143"/>
      <c r="G314" s="143"/>
    </row>
    <row r="315" spans="1:7">
      <c r="A315" s="143"/>
      <c r="B315" s="143"/>
      <c r="C315" s="143"/>
      <c r="D315" s="143"/>
      <c r="E315" s="143"/>
      <c r="F315" s="143"/>
      <c r="G315" s="143"/>
    </row>
    <row r="316" spans="1:7">
      <c r="A316" s="143"/>
      <c r="B316" s="143"/>
      <c r="C316" s="143"/>
      <c r="D316" s="143"/>
      <c r="E316" s="143"/>
      <c r="F316" s="143"/>
      <c r="G316" s="143"/>
    </row>
    <row r="317" spans="1:7">
      <c r="A317" s="143"/>
      <c r="B317" s="143"/>
      <c r="C317" s="143"/>
      <c r="D317" s="143"/>
      <c r="E317" s="143"/>
      <c r="F317" s="143"/>
      <c r="G317" s="143"/>
    </row>
    <row r="318" spans="1:7">
      <c r="A318" s="143"/>
      <c r="B318" s="143"/>
      <c r="C318" s="143"/>
      <c r="D318" s="143"/>
      <c r="E318" s="143"/>
      <c r="F318" s="143"/>
      <c r="G318" s="143"/>
    </row>
    <row r="319" spans="1:7">
      <c r="A319" s="143"/>
      <c r="B319" s="143"/>
      <c r="C319" s="143"/>
      <c r="D319" s="143"/>
      <c r="E319" s="143"/>
      <c r="F319" s="143"/>
      <c r="G319" s="143"/>
    </row>
    <row r="320" spans="1:7">
      <c r="A320" s="143"/>
      <c r="B320" s="143"/>
      <c r="C320" s="143"/>
      <c r="D320" s="143"/>
      <c r="E320" s="143"/>
      <c r="F320" s="143"/>
      <c r="G320" s="143"/>
    </row>
    <row r="321" spans="1:7">
      <c r="A321" s="143"/>
      <c r="B321" s="143"/>
      <c r="C321" s="143"/>
      <c r="D321" s="143"/>
      <c r="E321" s="143"/>
      <c r="F321" s="143"/>
      <c r="G321" s="143"/>
    </row>
    <row r="322" spans="1:7">
      <c r="A322" s="143"/>
      <c r="B322" s="143"/>
      <c r="C322" s="143"/>
      <c r="D322" s="143"/>
      <c r="E322" s="143"/>
      <c r="F322" s="143"/>
      <c r="G322" s="143"/>
    </row>
    <row r="323" spans="1:7">
      <c r="A323" s="143"/>
      <c r="B323" s="143"/>
      <c r="C323" s="143"/>
      <c r="D323" s="143"/>
      <c r="E323" s="143"/>
      <c r="F323" s="143"/>
      <c r="G323" s="143"/>
    </row>
    <row r="324" spans="1:7">
      <c r="A324" s="143"/>
      <c r="B324" s="143"/>
      <c r="C324" s="143"/>
      <c r="D324" s="143"/>
      <c r="E324" s="143"/>
      <c r="F324" s="143"/>
      <c r="G324" s="143"/>
    </row>
    <row r="325" spans="1:7">
      <c r="A325" s="143"/>
      <c r="B325" s="143"/>
      <c r="C325" s="143"/>
      <c r="D325" s="143"/>
      <c r="E325" s="143"/>
      <c r="F325" s="143"/>
      <c r="G325" s="143"/>
    </row>
    <row r="326" spans="1:7">
      <c r="A326" s="143"/>
      <c r="B326" s="143"/>
      <c r="C326" s="143"/>
      <c r="D326" s="143"/>
      <c r="E326" s="143"/>
      <c r="F326" s="143"/>
      <c r="G326" s="143"/>
    </row>
    <row r="327" spans="1:7">
      <c r="A327" s="143"/>
      <c r="B327" s="143"/>
      <c r="C327" s="143"/>
      <c r="D327" s="143"/>
      <c r="E327" s="143"/>
      <c r="F327" s="143"/>
      <c r="G327" s="143"/>
    </row>
    <row r="328" spans="1:7">
      <c r="A328" s="143"/>
      <c r="B328" s="143"/>
      <c r="C328" s="143"/>
      <c r="D328" s="143"/>
      <c r="E328" s="143"/>
      <c r="F328" s="143"/>
      <c r="G328" s="143"/>
    </row>
    <row r="329" spans="1:7">
      <c r="A329" s="143"/>
      <c r="B329" s="143"/>
      <c r="C329" s="143"/>
      <c r="D329" s="143"/>
      <c r="E329" s="143"/>
      <c r="F329" s="143"/>
      <c r="G329" s="143"/>
    </row>
    <row r="330" spans="1:7">
      <c r="A330" s="143"/>
      <c r="B330" s="143"/>
      <c r="C330" s="143"/>
      <c r="D330" s="143"/>
      <c r="E330" s="143"/>
      <c r="F330" s="143"/>
      <c r="G330" s="143"/>
    </row>
    <row r="331" spans="1:7">
      <c r="A331" s="143"/>
      <c r="B331" s="143"/>
      <c r="C331" s="143"/>
      <c r="D331" s="143"/>
      <c r="E331" s="143"/>
      <c r="F331" s="143"/>
      <c r="G331" s="143"/>
    </row>
    <row r="332" spans="1:7">
      <c r="A332" s="143"/>
      <c r="B332" s="143"/>
      <c r="C332" s="143"/>
      <c r="D332" s="143"/>
      <c r="E332" s="143"/>
      <c r="F332" s="143"/>
      <c r="G332" s="143"/>
    </row>
    <row r="333" spans="1:7">
      <c r="A333" s="143"/>
      <c r="B333" s="143"/>
      <c r="C333" s="143"/>
      <c r="D333" s="143"/>
      <c r="E333" s="143"/>
      <c r="F333" s="143"/>
      <c r="G333" s="143"/>
    </row>
    <row r="334" spans="1:7">
      <c r="A334" s="143"/>
      <c r="B334" s="143"/>
      <c r="C334" s="143"/>
      <c r="D334" s="143"/>
      <c r="E334" s="143"/>
      <c r="F334" s="143"/>
      <c r="G334" s="143"/>
    </row>
    <row r="335" spans="1:7">
      <c r="A335" s="143"/>
      <c r="B335" s="143"/>
      <c r="C335" s="143"/>
      <c r="D335" s="143"/>
      <c r="E335" s="143"/>
      <c r="F335" s="143"/>
      <c r="G335" s="143"/>
    </row>
    <row r="336" spans="1:7">
      <c r="A336" s="143"/>
      <c r="B336" s="143"/>
      <c r="C336" s="143"/>
      <c r="D336" s="143"/>
      <c r="E336" s="143"/>
      <c r="F336" s="143"/>
      <c r="G336" s="143"/>
    </row>
    <row r="337" spans="1:7">
      <c r="A337" s="143"/>
      <c r="B337" s="143"/>
      <c r="C337" s="143"/>
      <c r="D337" s="143"/>
      <c r="E337" s="143"/>
      <c r="F337" s="143"/>
      <c r="G337" s="143"/>
    </row>
    <row r="338" spans="1:7">
      <c r="A338" s="143"/>
      <c r="B338" s="143"/>
      <c r="C338" s="143"/>
      <c r="D338" s="143"/>
      <c r="E338" s="143"/>
      <c r="F338" s="143"/>
      <c r="G338" s="143"/>
    </row>
    <row r="339" spans="1:7">
      <c r="A339" s="143"/>
      <c r="B339" s="143"/>
      <c r="C339" s="143"/>
      <c r="D339" s="143"/>
      <c r="E339" s="143"/>
      <c r="F339" s="143"/>
      <c r="G339" s="143"/>
    </row>
    <row r="340" spans="1:7">
      <c r="A340" s="143"/>
      <c r="B340" s="143"/>
      <c r="C340" s="143"/>
      <c r="D340" s="143"/>
      <c r="E340" s="143"/>
      <c r="F340" s="143"/>
      <c r="G340" s="143"/>
    </row>
    <row r="341" spans="1:7">
      <c r="A341" s="143"/>
      <c r="B341" s="143"/>
      <c r="C341" s="143"/>
      <c r="D341" s="143"/>
      <c r="E341" s="143"/>
      <c r="F341" s="143"/>
      <c r="G341" s="143"/>
    </row>
    <row r="342" spans="1:7">
      <c r="A342" s="143"/>
      <c r="B342" s="143"/>
      <c r="C342" s="143"/>
      <c r="D342" s="143"/>
      <c r="E342" s="143"/>
      <c r="F342" s="143"/>
      <c r="G342" s="143"/>
    </row>
    <row r="343" spans="1:7">
      <c r="A343" s="143"/>
      <c r="B343" s="143"/>
      <c r="C343" s="143"/>
      <c r="D343" s="143"/>
      <c r="E343" s="143"/>
      <c r="F343" s="143"/>
      <c r="G343" s="143"/>
    </row>
    <row r="344" spans="1:7">
      <c r="A344" s="143"/>
      <c r="B344" s="143"/>
      <c r="C344" s="143"/>
      <c r="D344" s="143"/>
      <c r="E344" s="143"/>
      <c r="F344" s="143"/>
      <c r="G344" s="143"/>
    </row>
    <row r="345" spans="1:7">
      <c r="A345" s="143"/>
      <c r="B345" s="143"/>
      <c r="C345" s="143"/>
      <c r="D345" s="143"/>
      <c r="E345" s="143"/>
      <c r="F345" s="143"/>
      <c r="G345" s="143"/>
    </row>
    <row r="346" spans="1:7">
      <c r="A346" s="143"/>
      <c r="B346" s="143"/>
      <c r="C346" s="143"/>
      <c r="D346" s="143"/>
      <c r="E346" s="143"/>
      <c r="F346" s="143"/>
      <c r="G346" s="143"/>
    </row>
    <row r="347" spans="1:7">
      <c r="A347" s="143"/>
      <c r="B347" s="143"/>
      <c r="C347" s="143"/>
      <c r="D347" s="143"/>
      <c r="E347" s="143"/>
      <c r="F347" s="143"/>
      <c r="G347" s="143"/>
    </row>
    <row r="348" spans="1:7">
      <c r="A348" s="143"/>
      <c r="B348" s="143"/>
      <c r="C348" s="143"/>
      <c r="D348" s="143"/>
      <c r="E348" s="143"/>
      <c r="F348" s="143"/>
      <c r="G348" s="143"/>
    </row>
    <row r="349" spans="1:7">
      <c r="A349" s="143"/>
      <c r="B349" s="143"/>
      <c r="C349" s="143"/>
      <c r="D349" s="143"/>
      <c r="E349" s="143"/>
      <c r="F349" s="143"/>
      <c r="G349" s="143"/>
    </row>
    <row r="350" spans="1:7">
      <c r="A350" s="143"/>
      <c r="B350" s="143"/>
      <c r="C350" s="143"/>
      <c r="D350" s="143"/>
      <c r="E350" s="143"/>
      <c r="F350" s="143"/>
      <c r="G350" s="143"/>
    </row>
    <row r="351" spans="1:7">
      <c r="A351" s="143"/>
      <c r="B351" s="143"/>
      <c r="C351" s="143"/>
      <c r="D351" s="143"/>
      <c r="E351" s="143"/>
      <c r="F351" s="143"/>
      <c r="G351" s="143"/>
    </row>
    <row r="352" spans="1:7">
      <c r="A352" s="143"/>
      <c r="B352" s="143"/>
      <c r="C352" s="143"/>
      <c r="D352" s="143"/>
      <c r="E352" s="143"/>
      <c r="F352" s="143"/>
      <c r="G352" s="143"/>
    </row>
    <row r="353" spans="1:7">
      <c r="A353" s="143"/>
      <c r="B353" s="143"/>
      <c r="C353" s="143"/>
      <c r="D353" s="143"/>
      <c r="E353" s="143"/>
      <c r="F353" s="143"/>
      <c r="G353" s="143"/>
    </row>
    <row r="354" spans="1:7">
      <c r="A354" s="143"/>
      <c r="B354" s="143"/>
      <c r="C354" s="143"/>
      <c r="D354" s="143"/>
      <c r="E354" s="143"/>
      <c r="F354" s="143"/>
      <c r="G354" s="143"/>
    </row>
    <row r="355" spans="1:7">
      <c r="A355" s="143"/>
      <c r="B355" s="143"/>
      <c r="C355" s="143"/>
      <c r="D355" s="143"/>
      <c r="E355" s="143"/>
      <c r="F355" s="143"/>
      <c r="G355" s="143"/>
    </row>
    <row r="356" spans="1:7">
      <c r="A356" s="143"/>
      <c r="B356" s="143"/>
      <c r="C356" s="143"/>
      <c r="D356" s="143"/>
      <c r="E356" s="143"/>
      <c r="F356" s="143"/>
      <c r="G356" s="143"/>
    </row>
    <row r="357" spans="1:7">
      <c r="A357" s="143"/>
      <c r="B357" s="143"/>
      <c r="C357" s="143"/>
      <c r="D357" s="143"/>
      <c r="E357" s="143"/>
      <c r="F357" s="143"/>
      <c r="G357" s="143"/>
    </row>
    <row r="358" spans="1:7">
      <c r="A358" s="143"/>
      <c r="B358" s="143"/>
      <c r="C358" s="143"/>
      <c r="D358" s="143"/>
      <c r="E358" s="143"/>
      <c r="F358" s="143"/>
      <c r="G358" s="143"/>
    </row>
    <row r="359" spans="1:7">
      <c r="A359" s="143"/>
      <c r="B359" s="143"/>
      <c r="C359" s="143"/>
      <c r="D359" s="143"/>
      <c r="E359" s="143"/>
      <c r="F359" s="143"/>
      <c r="G359" s="143"/>
    </row>
    <row r="360" spans="1:7">
      <c r="A360" s="143"/>
      <c r="B360" s="143"/>
      <c r="C360" s="143"/>
      <c r="D360" s="143"/>
      <c r="E360" s="143"/>
      <c r="F360" s="143"/>
      <c r="G360" s="143"/>
    </row>
    <row r="361" spans="1:7">
      <c r="A361" s="143"/>
      <c r="B361" s="143"/>
      <c r="C361" s="143"/>
      <c r="D361" s="143"/>
      <c r="E361" s="143"/>
      <c r="F361" s="143"/>
      <c r="G361" s="143"/>
    </row>
    <row r="362" spans="1:7">
      <c r="A362" s="143"/>
      <c r="B362" s="143"/>
      <c r="C362" s="143"/>
      <c r="D362" s="143"/>
      <c r="E362" s="143"/>
      <c r="F362" s="143"/>
      <c r="G362" s="143"/>
    </row>
    <row r="363" spans="1:7">
      <c r="A363" s="143"/>
      <c r="B363" s="143"/>
      <c r="C363" s="143"/>
      <c r="D363" s="143"/>
      <c r="E363" s="143"/>
      <c r="F363" s="143"/>
      <c r="G363" s="143"/>
    </row>
    <row r="364" spans="1:7">
      <c r="A364" s="143"/>
      <c r="B364" s="143"/>
      <c r="C364" s="143"/>
      <c r="D364" s="143"/>
      <c r="E364" s="143"/>
      <c r="F364" s="143"/>
      <c r="G364" s="143"/>
    </row>
    <row r="365" spans="1:7">
      <c r="A365" s="143"/>
      <c r="B365" s="143"/>
      <c r="C365" s="143"/>
      <c r="D365" s="143"/>
      <c r="E365" s="143"/>
      <c r="F365" s="143"/>
      <c r="G365" s="143"/>
    </row>
    <row r="366" spans="1:7">
      <c r="A366" s="143"/>
      <c r="B366" s="143"/>
      <c r="C366" s="143"/>
      <c r="D366" s="143"/>
      <c r="E366" s="143"/>
      <c r="F366" s="143"/>
      <c r="G366" s="143"/>
    </row>
    <row r="367" spans="1:7">
      <c r="A367" s="143"/>
      <c r="B367" s="143"/>
      <c r="C367" s="143"/>
      <c r="D367" s="143"/>
      <c r="E367" s="143"/>
      <c r="F367" s="143"/>
      <c r="G367" s="143"/>
    </row>
    <row r="368" spans="1:7">
      <c r="A368" s="143"/>
      <c r="B368" s="143"/>
      <c r="C368" s="143"/>
      <c r="D368" s="143"/>
      <c r="E368" s="143"/>
      <c r="F368" s="143"/>
      <c r="G368" s="143"/>
    </row>
    <row r="369" spans="1:7">
      <c r="A369" s="143"/>
      <c r="B369" s="143"/>
      <c r="C369" s="143"/>
      <c r="D369" s="143"/>
      <c r="E369" s="143"/>
      <c r="F369" s="143"/>
      <c r="G369" s="143"/>
    </row>
    <row r="370" spans="1:7">
      <c r="A370" s="143"/>
      <c r="B370" s="143"/>
      <c r="C370" s="143"/>
      <c r="D370" s="143"/>
      <c r="E370" s="143"/>
      <c r="F370" s="143"/>
      <c r="G370" s="143"/>
    </row>
    <row r="371" spans="1:7">
      <c r="A371" s="143"/>
      <c r="B371" s="143"/>
      <c r="C371" s="143"/>
      <c r="D371" s="143"/>
      <c r="E371" s="143"/>
      <c r="F371" s="143"/>
      <c r="G371" s="143"/>
    </row>
    <row r="372" spans="1:7">
      <c r="A372" s="143"/>
      <c r="B372" s="143"/>
      <c r="C372" s="143"/>
      <c r="D372" s="143"/>
      <c r="E372" s="143"/>
      <c r="F372" s="143"/>
      <c r="G372" s="143"/>
    </row>
    <row r="373" spans="1:7">
      <c r="A373" s="143"/>
      <c r="B373" s="143"/>
      <c r="C373" s="143"/>
      <c r="D373" s="143"/>
      <c r="E373" s="143"/>
      <c r="F373" s="143"/>
      <c r="G373" s="143"/>
    </row>
    <row r="374" spans="1:7">
      <c r="A374" s="143"/>
      <c r="B374" s="143"/>
      <c r="C374" s="143"/>
      <c r="D374" s="143"/>
      <c r="E374" s="143"/>
      <c r="F374" s="143"/>
      <c r="G374" s="143"/>
    </row>
    <row r="375" spans="1:7">
      <c r="A375" s="143"/>
      <c r="B375" s="143"/>
      <c r="C375" s="143"/>
      <c r="D375" s="143"/>
      <c r="E375" s="143"/>
      <c r="F375" s="143"/>
      <c r="G375" s="143"/>
    </row>
    <row r="376" spans="1:7">
      <c r="A376" s="143"/>
      <c r="B376" s="143"/>
      <c r="C376" s="143"/>
      <c r="D376" s="143"/>
      <c r="E376" s="143"/>
      <c r="F376" s="143"/>
      <c r="G376" s="143"/>
    </row>
    <row r="377" spans="1:7">
      <c r="A377" s="143"/>
      <c r="B377" s="143"/>
      <c r="C377" s="143"/>
      <c r="D377" s="143"/>
      <c r="E377" s="143"/>
      <c r="F377" s="143"/>
      <c r="G377" s="143"/>
    </row>
    <row r="378" spans="1:7">
      <c r="A378" s="143"/>
      <c r="B378" s="143"/>
      <c r="C378" s="143"/>
      <c r="D378" s="143"/>
      <c r="E378" s="143"/>
      <c r="F378" s="143"/>
      <c r="G378" s="143"/>
    </row>
    <row r="379" spans="1:7">
      <c r="A379" s="143"/>
      <c r="B379" s="143"/>
      <c r="C379" s="143"/>
      <c r="D379" s="143"/>
      <c r="E379" s="143"/>
      <c r="F379" s="143"/>
      <c r="G379" s="143"/>
    </row>
    <row r="380" spans="1:7">
      <c r="A380" s="143"/>
      <c r="B380" s="143"/>
      <c r="C380" s="143"/>
      <c r="D380" s="143"/>
      <c r="E380" s="143"/>
      <c r="F380" s="143"/>
      <c r="G380" s="143"/>
    </row>
    <row r="381" spans="1:7">
      <c r="A381" s="143"/>
      <c r="B381" s="143"/>
      <c r="C381" s="143"/>
      <c r="D381" s="143"/>
      <c r="E381" s="143"/>
      <c r="F381" s="143"/>
      <c r="G381" s="143"/>
    </row>
    <row r="382" spans="1:7">
      <c r="A382" s="143"/>
      <c r="B382" s="143"/>
      <c r="C382" s="143"/>
      <c r="D382" s="143"/>
      <c r="E382" s="143"/>
      <c r="F382" s="143"/>
      <c r="G382" s="143"/>
    </row>
    <row r="383" spans="1:7">
      <c r="A383" s="143"/>
      <c r="B383" s="143"/>
      <c r="C383" s="143"/>
      <c r="D383" s="143"/>
      <c r="E383" s="143"/>
      <c r="F383" s="143"/>
      <c r="G383" s="143"/>
    </row>
    <row r="384" spans="1:7">
      <c r="A384" s="143"/>
      <c r="B384" s="143"/>
      <c r="C384" s="143"/>
      <c r="D384" s="143"/>
      <c r="E384" s="143"/>
      <c r="F384" s="143"/>
      <c r="G384" s="143"/>
    </row>
    <row r="385" spans="1:7">
      <c r="A385" s="143"/>
      <c r="B385" s="143"/>
      <c r="C385" s="143"/>
      <c r="D385" s="143"/>
      <c r="E385" s="143"/>
      <c r="F385" s="143"/>
      <c r="G385" s="143"/>
    </row>
    <row r="386" spans="1:7">
      <c r="A386" s="143"/>
      <c r="B386" s="143"/>
      <c r="C386" s="143"/>
      <c r="D386" s="143"/>
      <c r="E386" s="143"/>
      <c r="F386" s="143"/>
      <c r="G386" s="143"/>
    </row>
    <row r="387" spans="1:7">
      <c r="A387" s="143"/>
      <c r="B387" s="143"/>
      <c r="C387" s="143"/>
      <c r="D387" s="143"/>
      <c r="E387" s="143"/>
      <c r="F387" s="143"/>
      <c r="G387" s="143"/>
    </row>
    <row r="388" spans="1:7">
      <c r="A388" s="143"/>
      <c r="B388" s="143"/>
      <c r="C388" s="143"/>
      <c r="D388" s="143"/>
      <c r="E388" s="143"/>
      <c r="F388" s="143"/>
      <c r="G388" s="143"/>
    </row>
    <row r="389" spans="1:7">
      <c r="A389" s="143"/>
      <c r="B389" s="143"/>
      <c r="C389" s="143"/>
      <c r="D389" s="143"/>
      <c r="E389" s="143"/>
      <c r="F389" s="143"/>
      <c r="G389" s="143"/>
    </row>
    <row r="390" spans="1:7">
      <c r="A390" s="143"/>
      <c r="B390" s="143"/>
      <c r="C390" s="143"/>
      <c r="D390" s="143"/>
      <c r="E390" s="143"/>
      <c r="F390" s="143"/>
      <c r="G390" s="143"/>
    </row>
    <row r="391" spans="1:7">
      <c r="A391" s="143"/>
      <c r="B391" s="143"/>
      <c r="C391" s="143"/>
      <c r="D391" s="143"/>
      <c r="E391" s="143"/>
      <c r="F391" s="143"/>
      <c r="G391" s="143"/>
    </row>
    <row r="392" spans="1:7">
      <c r="A392" s="143"/>
      <c r="B392" s="143"/>
      <c r="C392" s="143"/>
      <c r="D392" s="143"/>
      <c r="E392" s="143"/>
      <c r="F392" s="143"/>
      <c r="G392" s="143"/>
    </row>
    <row r="393" spans="1:7">
      <c r="A393" s="143"/>
      <c r="B393" s="143"/>
      <c r="C393" s="143"/>
      <c r="D393" s="143"/>
      <c r="E393" s="143"/>
      <c r="F393" s="143"/>
      <c r="G393" s="143"/>
    </row>
    <row r="394" spans="1:7">
      <c r="A394" s="143"/>
      <c r="B394" s="143"/>
      <c r="C394" s="143"/>
      <c r="D394" s="143"/>
      <c r="E394" s="143"/>
      <c r="F394" s="143"/>
      <c r="G394" s="143"/>
    </row>
    <row r="395" spans="1:7">
      <c r="A395" s="143"/>
      <c r="B395" s="143"/>
      <c r="C395" s="143"/>
      <c r="D395" s="143"/>
      <c r="E395" s="143"/>
      <c r="F395" s="143"/>
      <c r="G395" s="143"/>
    </row>
    <row r="396" spans="1:7">
      <c r="A396" s="143"/>
      <c r="B396" s="143"/>
      <c r="C396" s="143"/>
      <c r="D396" s="143"/>
      <c r="E396" s="143"/>
      <c r="F396" s="143"/>
      <c r="G396" s="143"/>
    </row>
    <row r="397" spans="1:7">
      <c r="A397" s="143"/>
      <c r="B397" s="143"/>
      <c r="C397" s="143"/>
      <c r="D397" s="143"/>
      <c r="E397" s="143"/>
      <c r="F397" s="143"/>
      <c r="G397" s="143"/>
    </row>
    <row r="398" spans="1:7">
      <c r="A398" s="143"/>
      <c r="B398" s="143"/>
      <c r="C398" s="143"/>
      <c r="D398" s="143"/>
      <c r="E398" s="143"/>
      <c r="F398" s="143"/>
      <c r="G398" s="143"/>
    </row>
    <row r="399" spans="1:7">
      <c r="A399" s="143"/>
      <c r="B399" s="143"/>
      <c r="C399" s="143"/>
      <c r="D399" s="143"/>
      <c r="E399" s="143"/>
      <c r="F399" s="143"/>
      <c r="G399" s="143"/>
    </row>
    <row r="400" spans="1:7">
      <c r="A400" s="143"/>
      <c r="B400" s="143"/>
      <c r="C400" s="143"/>
      <c r="D400" s="143"/>
      <c r="E400" s="143"/>
      <c r="F400" s="143"/>
      <c r="G400" s="143"/>
    </row>
    <row r="401" spans="1:7">
      <c r="A401" s="143"/>
      <c r="B401" s="143"/>
      <c r="C401" s="143"/>
      <c r="D401" s="143"/>
      <c r="E401" s="143"/>
      <c r="F401" s="143"/>
      <c r="G401" s="143"/>
    </row>
    <row r="402" spans="1:7">
      <c r="A402" s="143"/>
      <c r="B402" s="143"/>
      <c r="C402" s="143"/>
      <c r="D402" s="143"/>
      <c r="E402" s="143"/>
      <c r="F402" s="143"/>
      <c r="G402" s="143"/>
    </row>
    <row r="403" spans="1:7">
      <c r="A403" s="143"/>
      <c r="B403" s="143"/>
      <c r="C403" s="143"/>
      <c r="D403" s="143"/>
      <c r="E403" s="143"/>
      <c r="F403" s="143"/>
      <c r="G403" s="143"/>
    </row>
    <row r="404" spans="1:7">
      <c r="A404" s="143"/>
      <c r="B404" s="143"/>
      <c r="C404" s="143"/>
      <c r="D404" s="143"/>
      <c r="E404" s="143"/>
      <c r="F404" s="143"/>
      <c r="G404" s="143"/>
    </row>
    <row r="405" spans="1:7">
      <c r="A405" s="143"/>
      <c r="B405" s="143"/>
      <c r="C405" s="143"/>
      <c r="D405" s="143"/>
      <c r="E405" s="143"/>
      <c r="F405" s="143"/>
      <c r="G405" s="143"/>
    </row>
    <row r="406" spans="1:7">
      <c r="A406" s="143"/>
      <c r="B406" s="143"/>
      <c r="C406" s="143"/>
      <c r="D406" s="143"/>
      <c r="E406" s="143"/>
      <c r="F406" s="143"/>
      <c r="G406" s="143"/>
    </row>
    <row r="407" spans="1:7">
      <c r="A407" s="143"/>
      <c r="B407" s="143"/>
      <c r="C407" s="143"/>
      <c r="D407" s="143"/>
      <c r="E407" s="143"/>
      <c r="F407" s="143"/>
      <c r="G407" s="143"/>
    </row>
    <row r="408" spans="1:7">
      <c r="A408" s="143"/>
      <c r="B408" s="143"/>
      <c r="C408" s="143"/>
      <c r="D408" s="143"/>
      <c r="E408" s="143"/>
      <c r="F408" s="143"/>
      <c r="G408" s="143"/>
    </row>
    <row r="409" spans="1:7">
      <c r="A409" s="143"/>
      <c r="B409" s="143"/>
      <c r="C409" s="143"/>
      <c r="D409" s="143"/>
      <c r="E409" s="143"/>
      <c r="F409" s="143"/>
      <c r="G409" s="143"/>
    </row>
    <row r="410" spans="1:7">
      <c r="A410" s="143"/>
      <c r="B410" s="143"/>
      <c r="C410" s="143"/>
      <c r="D410" s="143"/>
      <c r="E410" s="143"/>
      <c r="F410" s="143"/>
      <c r="G410" s="143"/>
    </row>
    <row r="411" spans="1:7">
      <c r="A411" s="143"/>
      <c r="B411" s="143"/>
      <c r="C411" s="143"/>
      <c r="D411" s="143"/>
      <c r="E411" s="143"/>
      <c r="F411" s="143"/>
      <c r="G411" s="143"/>
    </row>
    <row r="412" spans="1:7">
      <c r="A412" s="143"/>
      <c r="B412" s="143"/>
      <c r="C412" s="143"/>
      <c r="D412" s="143"/>
      <c r="E412" s="143"/>
      <c r="F412" s="143"/>
      <c r="G412" s="143"/>
    </row>
    <row r="413" spans="1:7">
      <c r="A413" s="143"/>
      <c r="B413" s="143"/>
      <c r="C413" s="143"/>
      <c r="D413" s="143"/>
      <c r="E413" s="143"/>
      <c r="F413" s="143"/>
      <c r="G413" s="143"/>
    </row>
    <row r="414" spans="1:7">
      <c r="A414" s="143"/>
      <c r="B414" s="143"/>
      <c r="C414" s="143"/>
      <c r="D414" s="143"/>
      <c r="E414" s="143"/>
      <c r="F414" s="143"/>
      <c r="G414" s="143"/>
    </row>
    <row r="415" spans="1:7">
      <c r="A415" s="143"/>
      <c r="B415" s="143"/>
      <c r="C415" s="143"/>
      <c r="D415" s="143"/>
      <c r="E415" s="143"/>
      <c r="F415" s="143"/>
      <c r="G415" s="143"/>
    </row>
    <row r="416" spans="1:7">
      <c r="A416" s="143"/>
      <c r="B416" s="143"/>
      <c r="C416" s="143"/>
      <c r="D416" s="143"/>
      <c r="E416" s="143"/>
      <c r="F416" s="143"/>
      <c r="G416" s="143"/>
    </row>
    <row r="417" spans="1:7">
      <c r="A417" s="143"/>
      <c r="B417" s="143"/>
      <c r="C417" s="143"/>
      <c r="D417" s="143"/>
      <c r="E417" s="143"/>
      <c r="F417" s="143"/>
      <c r="G417" s="143"/>
    </row>
    <row r="418" spans="1:7">
      <c r="A418" s="143"/>
      <c r="B418" s="143"/>
      <c r="C418" s="143"/>
      <c r="D418" s="143"/>
      <c r="E418" s="143"/>
      <c r="F418" s="143"/>
      <c r="G418" s="143"/>
    </row>
    <row r="419" spans="1:7">
      <c r="A419" s="143"/>
      <c r="B419" s="143"/>
      <c r="C419" s="143"/>
      <c r="D419" s="143"/>
      <c r="E419" s="143"/>
      <c r="F419" s="143"/>
      <c r="G419" s="143"/>
    </row>
    <row r="420" spans="1:7">
      <c r="A420" s="143"/>
      <c r="B420" s="143"/>
      <c r="C420" s="143"/>
      <c r="D420" s="143"/>
      <c r="E420" s="143"/>
      <c r="F420" s="143"/>
      <c r="G420" s="143"/>
    </row>
    <row r="421" spans="1:7">
      <c r="A421" s="143"/>
      <c r="B421" s="143"/>
      <c r="C421" s="143"/>
      <c r="D421" s="143"/>
      <c r="E421" s="143"/>
      <c r="F421" s="143"/>
      <c r="G421" s="143"/>
    </row>
    <row r="422" spans="1:7">
      <c r="A422" s="143"/>
      <c r="B422" s="143"/>
      <c r="C422" s="143"/>
      <c r="D422" s="143"/>
      <c r="E422" s="143"/>
      <c r="F422" s="143"/>
      <c r="G422" s="143"/>
    </row>
    <row r="423" spans="1:7">
      <c r="A423" s="143"/>
      <c r="B423" s="143"/>
      <c r="C423" s="143"/>
      <c r="D423" s="143"/>
      <c r="E423" s="143"/>
      <c r="F423" s="143"/>
      <c r="G423" s="143"/>
    </row>
    <row r="424" spans="1:7">
      <c r="A424" s="143"/>
      <c r="B424" s="143"/>
      <c r="C424" s="143"/>
      <c r="D424" s="143"/>
      <c r="E424" s="143"/>
      <c r="F424" s="143"/>
      <c r="G424" s="143"/>
    </row>
    <row r="425" spans="1:7">
      <c r="A425" s="143"/>
      <c r="B425" s="143"/>
      <c r="C425" s="143"/>
      <c r="D425" s="143"/>
      <c r="E425" s="143"/>
      <c r="F425" s="143"/>
      <c r="G425" s="143"/>
    </row>
    <row r="426" spans="1:7">
      <c r="A426" s="143"/>
      <c r="B426" s="143"/>
      <c r="C426" s="143"/>
      <c r="D426" s="143"/>
      <c r="E426" s="143"/>
      <c r="F426" s="143"/>
      <c r="G426" s="143"/>
    </row>
    <row r="427" spans="1:7">
      <c r="A427" s="143"/>
      <c r="B427" s="143"/>
      <c r="C427" s="143"/>
      <c r="D427" s="143"/>
      <c r="E427" s="143"/>
      <c r="F427" s="143"/>
      <c r="G427" s="143"/>
    </row>
    <row r="428" spans="1:7">
      <c r="A428" s="143"/>
      <c r="B428" s="143"/>
      <c r="C428" s="143"/>
      <c r="D428" s="143"/>
      <c r="E428" s="143"/>
      <c r="F428" s="143"/>
      <c r="G428" s="143"/>
    </row>
    <row r="429" spans="1:7">
      <c r="A429" s="143"/>
      <c r="B429" s="143"/>
      <c r="C429" s="143"/>
      <c r="D429" s="143"/>
      <c r="E429" s="143"/>
      <c r="F429" s="143"/>
      <c r="G429" s="143"/>
    </row>
    <row r="430" spans="1:7">
      <c r="A430" s="143"/>
      <c r="B430" s="143"/>
      <c r="C430" s="143"/>
      <c r="D430" s="143"/>
      <c r="E430" s="143"/>
      <c r="F430" s="143"/>
      <c r="G430" s="143"/>
    </row>
    <row r="431" spans="1:7">
      <c r="A431" s="143"/>
      <c r="B431" s="143"/>
      <c r="C431" s="143"/>
      <c r="D431" s="143"/>
      <c r="E431" s="143"/>
      <c r="F431" s="143"/>
      <c r="G431" s="143"/>
    </row>
    <row r="432" spans="1:7">
      <c r="A432" s="143"/>
      <c r="B432" s="143"/>
      <c r="C432" s="143"/>
      <c r="D432" s="143"/>
      <c r="E432" s="143"/>
      <c r="F432" s="143"/>
      <c r="G432" s="143"/>
    </row>
    <row r="433" spans="1:7">
      <c r="A433" s="143"/>
      <c r="B433" s="143"/>
      <c r="C433" s="143"/>
      <c r="D433" s="143"/>
      <c r="E433" s="143"/>
      <c r="F433" s="143"/>
      <c r="G433" s="143"/>
    </row>
    <row r="434" spans="1:7">
      <c r="A434" s="143"/>
      <c r="B434" s="143"/>
      <c r="C434" s="143"/>
      <c r="D434" s="143"/>
      <c r="E434" s="143"/>
      <c r="F434" s="143"/>
      <c r="G434" s="143"/>
    </row>
    <row r="435" spans="1:7">
      <c r="A435" s="143"/>
      <c r="B435" s="143"/>
      <c r="C435" s="143"/>
      <c r="D435" s="143"/>
      <c r="E435" s="143"/>
      <c r="F435" s="143"/>
      <c r="G435" s="143"/>
    </row>
    <row r="436" spans="1:7">
      <c r="A436" s="143"/>
      <c r="B436" s="143"/>
      <c r="C436" s="143"/>
      <c r="D436" s="143"/>
      <c r="E436" s="143"/>
      <c r="F436" s="143"/>
      <c r="G436" s="143"/>
    </row>
    <row r="437" spans="1:7">
      <c r="A437" s="143"/>
      <c r="B437" s="143"/>
      <c r="C437" s="143"/>
      <c r="D437" s="143"/>
      <c r="E437" s="143"/>
      <c r="F437" s="143"/>
      <c r="G437" s="143"/>
    </row>
    <row r="438" spans="1:7">
      <c r="A438" s="143"/>
      <c r="B438" s="143"/>
      <c r="C438" s="143"/>
      <c r="D438" s="143"/>
      <c r="E438" s="143"/>
      <c r="F438" s="143"/>
      <c r="G438" s="143"/>
    </row>
    <row r="439" spans="1:7">
      <c r="A439" s="143"/>
      <c r="B439" s="143"/>
      <c r="C439" s="143"/>
      <c r="D439" s="143"/>
      <c r="E439" s="143"/>
      <c r="F439" s="143"/>
      <c r="G439" s="143"/>
    </row>
    <row r="440" spans="1:7">
      <c r="A440" s="143"/>
      <c r="B440" s="143"/>
      <c r="C440" s="143"/>
      <c r="D440" s="143"/>
      <c r="E440" s="143"/>
      <c r="F440" s="143"/>
      <c r="G440" s="143"/>
    </row>
    <row r="441" spans="1:7">
      <c r="A441" s="143"/>
      <c r="B441" s="143"/>
      <c r="C441" s="143"/>
      <c r="D441" s="143"/>
      <c r="E441" s="143"/>
      <c r="F441" s="143"/>
      <c r="G441" s="143"/>
    </row>
    <row r="442" spans="1:7">
      <c r="A442" s="143"/>
      <c r="B442" s="143"/>
      <c r="C442" s="143"/>
      <c r="D442" s="143"/>
      <c r="E442" s="143"/>
      <c r="F442" s="143"/>
      <c r="G442" s="143"/>
    </row>
    <row r="443" spans="1:7">
      <c r="A443" s="143"/>
      <c r="B443" s="143"/>
      <c r="C443" s="143"/>
      <c r="D443" s="143"/>
      <c r="E443" s="143"/>
      <c r="F443" s="143"/>
      <c r="G443" s="143"/>
    </row>
    <row r="444" spans="1:7">
      <c r="A444" s="143"/>
      <c r="B444" s="143"/>
      <c r="C444" s="143"/>
      <c r="D444" s="143"/>
      <c r="E444" s="143"/>
      <c r="F444" s="143"/>
      <c r="G444" s="143"/>
    </row>
    <row r="445" spans="1:7">
      <c r="A445" s="143"/>
      <c r="B445" s="143"/>
      <c r="C445" s="143"/>
      <c r="D445" s="143"/>
      <c r="E445" s="143"/>
      <c r="F445" s="143"/>
      <c r="G445" s="143"/>
    </row>
    <row r="446" spans="1:7">
      <c r="A446" s="143"/>
      <c r="B446" s="143"/>
      <c r="C446" s="143"/>
      <c r="D446" s="143"/>
      <c r="E446" s="143"/>
      <c r="F446" s="143"/>
      <c r="G446" s="143"/>
    </row>
    <row r="447" spans="1:7">
      <c r="A447" s="143"/>
      <c r="B447" s="143"/>
      <c r="C447" s="143"/>
      <c r="D447" s="143"/>
      <c r="E447" s="143"/>
      <c r="F447" s="143"/>
      <c r="G447" s="143"/>
    </row>
    <row r="448" spans="1:7">
      <c r="A448" s="143"/>
      <c r="B448" s="143"/>
      <c r="C448" s="143"/>
      <c r="D448" s="143"/>
      <c r="E448" s="143"/>
      <c r="F448" s="143"/>
      <c r="G448" s="143"/>
    </row>
    <row r="449" spans="1:7">
      <c r="A449" s="143"/>
      <c r="B449" s="143"/>
      <c r="C449" s="143"/>
      <c r="D449" s="143"/>
      <c r="E449" s="143"/>
      <c r="F449" s="143"/>
      <c r="G449" s="143"/>
    </row>
    <row r="450" spans="1:7">
      <c r="A450" s="143"/>
      <c r="B450" s="143"/>
      <c r="C450" s="143"/>
      <c r="D450" s="143"/>
      <c r="E450" s="143"/>
      <c r="F450" s="143"/>
      <c r="G450" s="143"/>
    </row>
    <row r="451" spans="1:7">
      <c r="A451" s="143"/>
      <c r="B451" s="143"/>
      <c r="C451" s="143"/>
      <c r="D451" s="143"/>
      <c r="E451" s="143"/>
      <c r="F451" s="143"/>
      <c r="G451" s="143"/>
    </row>
    <row r="452" spans="1:7">
      <c r="A452" s="143"/>
      <c r="B452" s="143"/>
      <c r="C452" s="143"/>
      <c r="D452" s="143"/>
      <c r="E452" s="143"/>
      <c r="F452" s="143"/>
      <c r="G452" s="143"/>
    </row>
    <row r="453" spans="1:7">
      <c r="A453" s="143"/>
      <c r="B453" s="143"/>
      <c r="C453" s="143"/>
      <c r="D453" s="143"/>
      <c r="E453" s="143"/>
      <c r="F453" s="143"/>
      <c r="G453" s="143"/>
    </row>
    <row r="454" spans="1:7">
      <c r="A454" s="143"/>
      <c r="B454" s="143"/>
      <c r="C454" s="143"/>
      <c r="D454" s="143"/>
      <c r="E454" s="143"/>
      <c r="F454" s="143"/>
      <c r="G454" s="143"/>
    </row>
    <row r="455" spans="1:7">
      <c r="A455" s="143"/>
      <c r="B455" s="143"/>
      <c r="C455" s="143"/>
      <c r="D455" s="143"/>
      <c r="E455" s="143"/>
      <c r="F455" s="143"/>
      <c r="G455" s="143"/>
    </row>
    <row r="456" spans="1:7">
      <c r="A456" s="143"/>
      <c r="B456" s="143"/>
      <c r="C456" s="143"/>
      <c r="D456" s="143"/>
      <c r="E456" s="143"/>
      <c r="F456" s="143"/>
      <c r="G456" s="143"/>
    </row>
    <row r="457" spans="1:7">
      <c r="A457" s="143"/>
      <c r="B457" s="143"/>
      <c r="C457" s="143"/>
      <c r="D457" s="143"/>
      <c r="E457" s="143"/>
      <c r="F457" s="143"/>
      <c r="G457" s="143"/>
    </row>
    <row r="458" spans="1:7">
      <c r="A458" s="143"/>
      <c r="B458" s="143"/>
      <c r="C458" s="143"/>
      <c r="D458" s="143"/>
      <c r="E458" s="143"/>
      <c r="F458" s="143"/>
      <c r="G458" s="143"/>
    </row>
    <row r="459" spans="1:7">
      <c r="A459" s="143"/>
      <c r="B459" s="143"/>
      <c r="C459" s="143"/>
      <c r="D459" s="143"/>
      <c r="E459" s="143"/>
      <c r="F459" s="143"/>
      <c r="G459" s="143"/>
    </row>
    <row r="460" spans="1:7">
      <c r="A460" s="143"/>
      <c r="B460" s="143"/>
      <c r="C460" s="143"/>
      <c r="D460" s="143"/>
      <c r="E460" s="143"/>
      <c r="F460" s="143"/>
      <c r="G460" s="143"/>
    </row>
    <row r="461" spans="1:7">
      <c r="A461" s="143"/>
      <c r="B461" s="143"/>
      <c r="C461" s="143"/>
      <c r="D461" s="143"/>
      <c r="E461" s="143"/>
      <c r="F461" s="143"/>
      <c r="G461" s="143"/>
    </row>
    <row r="462" spans="1:7">
      <c r="A462" s="143"/>
      <c r="B462" s="143"/>
      <c r="C462" s="143"/>
      <c r="D462" s="143"/>
      <c r="E462" s="143"/>
      <c r="F462" s="143"/>
      <c r="G462" s="143"/>
    </row>
    <row r="463" spans="1:7">
      <c r="A463" s="143"/>
      <c r="B463" s="143"/>
      <c r="C463" s="143"/>
      <c r="D463" s="143"/>
      <c r="E463" s="143"/>
      <c r="F463" s="143"/>
      <c r="G463" s="143"/>
    </row>
    <row r="464" spans="1:7">
      <c r="A464" s="143"/>
      <c r="B464" s="143"/>
      <c r="C464" s="143"/>
      <c r="D464" s="143"/>
      <c r="E464" s="143"/>
      <c r="F464" s="143"/>
      <c r="G464" s="143"/>
    </row>
    <row r="465" spans="1:7">
      <c r="A465" s="143"/>
      <c r="B465" s="143"/>
      <c r="C465" s="143"/>
      <c r="D465" s="143"/>
      <c r="E465" s="143"/>
      <c r="F465" s="143"/>
      <c r="G465" s="143"/>
    </row>
    <row r="466" spans="1:7">
      <c r="A466" s="143"/>
      <c r="B466" s="143"/>
      <c r="C466" s="143"/>
      <c r="D466" s="143"/>
      <c r="E466" s="143"/>
      <c r="F466" s="143"/>
      <c r="G466" s="143"/>
    </row>
    <row r="467" spans="1:7">
      <c r="A467" s="143"/>
      <c r="B467" s="143"/>
      <c r="C467" s="143"/>
      <c r="D467" s="143"/>
      <c r="E467" s="143"/>
      <c r="F467" s="143"/>
      <c r="G467" s="143"/>
    </row>
    <row r="468" spans="1:7">
      <c r="A468" s="143"/>
      <c r="B468" s="143"/>
      <c r="C468" s="143"/>
      <c r="D468" s="143"/>
      <c r="E468" s="143"/>
      <c r="F468" s="143"/>
      <c r="G468" s="143"/>
    </row>
    <row r="469" spans="1:7">
      <c r="A469" s="143"/>
      <c r="B469" s="143"/>
      <c r="C469" s="143"/>
      <c r="D469" s="143"/>
      <c r="E469" s="143"/>
      <c r="F469" s="143"/>
      <c r="G469" s="143"/>
    </row>
    <row r="470" spans="1:7">
      <c r="A470" s="143"/>
      <c r="B470" s="143"/>
      <c r="C470" s="143"/>
      <c r="D470" s="143"/>
      <c r="E470" s="143"/>
      <c r="F470" s="143"/>
      <c r="G470" s="143"/>
    </row>
    <row r="471" spans="1:7">
      <c r="A471" s="143"/>
      <c r="B471" s="143"/>
      <c r="C471" s="143"/>
      <c r="D471" s="143"/>
      <c r="E471" s="143"/>
      <c r="F471" s="143"/>
      <c r="G471" s="143"/>
    </row>
    <row r="472" spans="1:7">
      <c r="A472" s="143"/>
      <c r="B472" s="143"/>
      <c r="C472" s="143"/>
      <c r="D472" s="143"/>
      <c r="E472" s="143"/>
      <c r="F472" s="143"/>
      <c r="G472" s="143"/>
    </row>
    <row r="473" spans="1:7">
      <c r="A473" s="143"/>
      <c r="B473" s="143"/>
      <c r="C473" s="143"/>
      <c r="D473" s="143"/>
      <c r="E473" s="143"/>
      <c r="F473" s="143"/>
      <c r="G473" s="143"/>
    </row>
    <row r="474" spans="1:7">
      <c r="A474" s="143"/>
      <c r="B474" s="143"/>
      <c r="C474" s="143"/>
      <c r="D474" s="143"/>
      <c r="E474" s="143"/>
      <c r="F474" s="143"/>
      <c r="G474" s="143"/>
    </row>
    <row r="475" spans="1:7">
      <c r="A475" s="143"/>
      <c r="B475" s="143"/>
      <c r="C475" s="143"/>
      <c r="D475" s="143"/>
      <c r="E475" s="143"/>
      <c r="F475" s="143"/>
      <c r="G475" s="143"/>
    </row>
    <row r="476" spans="1:7">
      <c r="A476" s="143"/>
      <c r="B476" s="143"/>
      <c r="C476" s="143"/>
      <c r="D476" s="143"/>
      <c r="E476" s="143"/>
      <c r="F476" s="143"/>
      <c r="G476" s="143"/>
    </row>
    <row r="477" spans="1:7">
      <c r="A477" s="143"/>
      <c r="B477" s="143"/>
      <c r="C477" s="143"/>
      <c r="D477" s="143"/>
      <c r="E477" s="143"/>
      <c r="F477" s="143"/>
      <c r="G477" s="143"/>
    </row>
    <row r="478" spans="1:7">
      <c r="A478" s="143"/>
      <c r="B478" s="143"/>
      <c r="C478" s="143"/>
      <c r="D478" s="143"/>
      <c r="E478" s="143"/>
      <c r="F478" s="143"/>
      <c r="G478" s="143"/>
    </row>
    <row r="479" spans="1:7">
      <c r="A479" s="143"/>
      <c r="B479" s="143"/>
      <c r="C479" s="143"/>
      <c r="D479" s="143"/>
      <c r="E479" s="143"/>
      <c r="F479" s="143"/>
      <c r="G479" s="143"/>
    </row>
    <row r="480" spans="1:7">
      <c r="A480" s="143"/>
      <c r="B480" s="143"/>
      <c r="C480" s="143"/>
      <c r="D480" s="143"/>
      <c r="E480" s="143"/>
      <c r="F480" s="143"/>
      <c r="G480" s="143"/>
    </row>
    <row r="481" spans="1:7">
      <c r="A481" s="143"/>
      <c r="B481" s="143"/>
      <c r="C481" s="143"/>
      <c r="D481" s="143"/>
      <c r="E481" s="143"/>
      <c r="F481" s="143"/>
      <c r="G481" s="143"/>
    </row>
    <row r="482" spans="1:7">
      <c r="A482" s="143"/>
      <c r="B482" s="143"/>
      <c r="C482" s="143"/>
      <c r="D482" s="143"/>
      <c r="E482" s="143"/>
      <c r="F482" s="143"/>
      <c r="G482" s="143"/>
    </row>
    <row r="483" spans="1:7">
      <c r="A483" s="143"/>
      <c r="B483" s="143"/>
      <c r="C483" s="143"/>
      <c r="D483" s="143"/>
      <c r="E483" s="143"/>
      <c r="F483" s="143"/>
      <c r="G483" s="143"/>
    </row>
    <row r="484" spans="1:7">
      <c r="A484" s="143"/>
      <c r="B484" s="143"/>
      <c r="C484" s="143"/>
      <c r="D484" s="143"/>
      <c r="E484" s="143"/>
      <c r="F484" s="143"/>
      <c r="G484" s="143"/>
    </row>
    <row r="485" spans="1:7">
      <c r="A485" s="143"/>
      <c r="B485" s="143"/>
      <c r="C485" s="143"/>
      <c r="D485" s="143"/>
      <c r="E485" s="143"/>
      <c r="F485" s="143"/>
      <c r="G485" s="143"/>
    </row>
    <row r="486" spans="1:7">
      <c r="A486" s="143"/>
      <c r="B486" s="143"/>
      <c r="C486" s="143"/>
      <c r="D486" s="143"/>
      <c r="E486" s="143"/>
      <c r="F486" s="143"/>
      <c r="G486" s="143"/>
    </row>
    <row r="487" spans="1:7">
      <c r="A487" s="143"/>
      <c r="B487" s="143"/>
      <c r="C487" s="143"/>
      <c r="D487" s="143"/>
      <c r="E487" s="143"/>
      <c r="F487" s="143"/>
      <c r="G487" s="143"/>
    </row>
    <row r="488" spans="1:7">
      <c r="A488" s="143"/>
      <c r="B488" s="143"/>
      <c r="C488" s="143"/>
      <c r="D488" s="143"/>
      <c r="E488" s="143"/>
      <c r="F488" s="143"/>
      <c r="G488" s="143"/>
    </row>
    <row r="489" spans="1:7">
      <c r="A489" s="143"/>
      <c r="B489" s="143"/>
      <c r="C489" s="143"/>
      <c r="D489" s="143"/>
      <c r="E489" s="143"/>
      <c r="F489" s="143"/>
      <c r="G489" s="143"/>
    </row>
    <row r="490" spans="1:7">
      <c r="A490" s="143"/>
      <c r="B490" s="143"/>
      <c r="C490" s="143"/>
      <c r="D490" s="143"/>
      <c r="E490" s="143"/>
      <c r="F490" s="143"/>
      <c r="G490" s="143"/>
    </row>
    <row r="491" spans="1:7">
      <c r="A491" s="143"/>
      <c r="B491" s="143"/>
      <c r="C491" s="143"/>
      <c r="D491" s="143"/>
      <c r="E491" s="143"/>
      <c r="F491" s="143"/>
      <c r="G491" s="143"/>
    </row>
    <row r="492" spans="1:7">
      <c r="A492" s="143"/>
      <c r="B492" s="143"/>
      <c r="C492" s="143"/>
      <c r="D492" s="143"/>
      <c r="E492" s="143"/>
      <c r="F492" s="143"/>
      <c r="G492" s="143"/>
    </row>
    <row r="493" spans="1:7">
      <c r="A493" s="143"/>
      <c r="B493" s="143"/>
      <c r="C493" s="143"/>
      <c r="D493" s="143"/>
      <c r="E493" s="143"/>
      <c r="F493" s="143"/>
      <c r="G493" s="143"/>
    </row>
    <row r="494" spans="1:7">
      <c r="A494" s="143"/>
      <c r="B494" s="143"/>
      <c r="C494" s="143"/>
      <c r="D494" s="143"/>
      <c r="E494" s="143"/>
      <c r="F494" s="143"/>
      <c r="G494" s="143"/>
    </row>
    <row r="495" spans="1:7">
      <c r="A495" s="143"/>
      <c r="B495" s="143"/>
      <c r="C495" s="143"/>
      <c r="D495" s="143"/>
      <c r="E495" s="143"/>
      <c r="F495" s="143"/>
      <c r="G495" s="143"/>
    </row>
    <row r="496" spans="1:7">
      <c r="A496" s="143"/>
      <c r="B496" s="143"/>
      <c r="C496" s="143"/>
      <c r="D496" s="143"/>
      <c r="E496" s="143"/>
      <c r="F496" s="143"/>
      <c r="G496" s="143"/>
    </row>
    <row r="497" spans="1:7">
      <c r="A497" s="143"/>
      <c r="B497" s="143"/>
      <c r="C497" s="143"/>
      <c r="D497" s="143"/>
      <c r="E497" s="143"/>
      <c r="F497" s="143"/>
      <c r="G497" s="143"/>
    </row>
    <row r="498" spans="1:7">
      <c r="A498" s="143"/>
      <c r="B498" s="143"/>
      <c r="C498" s="143"/>
      <c r="D498" s="143"/>
      <c r="E498" s="143"/>
      <c r="F498" s="143"/>
      <c r="G498" s="143"/>
    </row>
    <row r="499" spans="1:7">
      <c r="A499" s="143"/>
      <c r="B499" s="143"/>
      <c r="C499" s="143"/>
      <c r="D499" s="143"/>
      <c r="E499" s="143"/>
      <c r="F499" s="143"/>
      <c r="G499" s="143"/>
    </row>
    <row r="500" spans="1:7">
      <c r="A500" s="143"/>
      <c r="B500" s="143"/>
      <c r="C500" s="143"/>
      <c r="D500" s="143"/>
      <c r="E500" s="143"/>
      <c r="F500" s="143"/>
      <c r="G500" s="143"/>
    </row>
    <row r="501" spans="1:7">
      <c r="A501" s="143"/>
      <c r="B501" s="143"/>
      <c r="C501" s="143"/>
      <c r="D501" s="143"/>
      <c r="E501" s="143"/>
      <c r="F501" s="143"/>
      <c r="G501" s="143"/>
    </row>
    <row r="502" spans="1:7">
      <c r="A502" s="143"/>
      <c r="B502" s="143"/>
      <c r="C502" s="143"/>
      <c r="D502" s="143"/>
      <c r="E502" s="143"/>
      <c r="F502" s="143"/>
      <c r="G502" s="143"/>
    </row>
    <row r="503" spans="1:7">
      <c r="A503" s="143"/>
      <c r="B503" s="143"/>
      <c r="C503" s="143"/>
      <c r="D503" s="143"/>
      <c r="E503" s="143"/>
      <c r="F503" s="143"/>
      <c r="G503" s="143"/>
    </row>
    <row r="504" spans="1:7">
      <c r="A504" s="143"/>
      <c r="B504" s="143"/>
      <c r="C504" s="143"/>
      <c r="D504" s="143"/>
      <c r="E504" s="143"/>
      <c r="F504" s="143"/>
      <c r="G504" s="143"/>
    </row>
    <row r="505" spans="1:7">
      <c r="A505" s="143"/>
      <c r="B505" s="143"/>
      <c r="C505" s="143"/>
      <c r="D505" s="143"/>
      <c r="E505" s="143"/>
      <c r="F505" s="143"/>
      <c r="G505" s="143"/>
    </row>
    <row r="506" spans="1:7">
      <c r="A506" s="143"/>
      <c r="B506" s="143"/>
      <c r="C506" s="143"/>
      <c r="D506" s="143"/>
      <c r="E506" s="143"/>
      <c r="F506" s="143"/>
      <c r="G506" s="143"/>
    </row>
    <row r="507" spans="1:7">
      <c r="A507" s="143"/>
      <c r="B507" s="143"/>
      <c r="C507" s="143"/>
      <c r="D507" s="143"/>
      <c r="E507" s="143"/>
      <c r="F507" s="143"/>
      <c r="G507" s="143"/>
    </row>
    <row r="508" spans="1:7">
      <c r="A508" s="143"/>
      <c r="B508" s="143"/>
      <c r="C508" s="143"/>
      <c r="D508" s="143"/>
      <c r="E508" s="143"/>
      <c r="F508" s="143"/>
      <c r="G508" s="143"/>
    </row>
    <row r="509" spans="1:7">
      <c r="A509" s="143"/>
      <c r="B509" s="143"/>
      <c r="C509" s="143"/>
      <c r="D509" s="143"/>
      <c r="E509" s="143"/>
      <c r="F509" s="143"/>
      <c r="G509" s="143"/>
    </row>
    <row r="510" spans="1:7">
      <c r="A510" s="143"/>
      <c r="B510" s="143"/>
      <c r="C510" s="143"/>
      <c r="D510" s="143"/>
      <c r="E510" s="143"/>
      <c r="F510" s="143"/>
      <c r="G510" s="143"/>
    </row>
    <row r="511" spans="1:7">
      <c r="A511" s="143"/>
      <c r="B511" s="143"/>
      <c r="C511" s="143"/>
      <c r="D511" s="143"/>
      <c r="E511" s="143"/>
      <c r="F511" s="143"/>
      <c r="G511" s="143"/>
    </row>
    <row r="512" spans="1:7">
      <c r="A512" s="143"/>
      <c r="B512" s="143"/>
      <c r="C512" s="143"/>
      <c r="D512" s="143"/>
      <c r="E512" s="143"/>
      <c r="F512" s="143"/>
      <c r="G512" s="143"/>
    </row>
    <row r="513" spans="1:7">
      <c r="A513" s="143"/>
      <c r="B513" s="143"/>
      <c r="C513" s="143"/>
      <c r="D513" s="143"/>
      <c r="E513" s="143"/>
      <c r="F513" s="143"/>
      <c r="G513" s="143"/>
    </row>
    <row r="514" spans="1:7">
      <c r="A514" s="143"/>
      <c r="B514" s="143"/>
      <c r="C514" s="143"/>
      <c r="D514" s="143"/>
      <c r="E514" s="143"/>
      <c r="F514" s="143"/>
      <c r="G514" s="143"/>
    </row>
    <row r="515" spans="1:7">
      <c r="A515" s="143"/>
      <c r="B515" s="143"/>
      <c r="C515" s="143"/>
      <c r="D515" s="143"/>
      <c r="E515" s="143"/>
      <c r="F515" s="143"/>
      <c r="G515" s="143"/>
    </row>
    <row r="516" spans="1:7">
      <c r="A516" s="143"/>
      <c r="B516" s="143"/>
      <c r="C516" s="143"/>
      <c r="D516" s="143"/>
      <c r="E516" s="143"/>
      <c r="F516" s="143"/>
      <c r="G516" s="143"/>
    </row>
    <row r="517" spans="1:7">
      <c r="A517" s="143"/>
      <c r="B517" s="143"/>
      <c r="C517" s="143"/>
      <c r="D517" s="143"/>
      <c r="E517" s="143"/>
      <c r="F517" s="143"/>
      <c r="G517" s="143"/>
    </row>
    <row r="518" spans="1:7">
      <c r="A518" s="143"/>
      <c r="B518" s="143"/>
      <c r="C518" s="143"/>
      <c r="D518" s="143"/>
      <c r="E518" s="143"/>
      <c r="F518" s="143"/>
      <c r="G518" s="143"/>
    </row>
    <row r="519" spans="1:7">
      <c r="A519" s="143"/>
      <c r="B519" s="143"/>
      <c r="C519" s="143"/>
      <c r="D519" s="143"/>
      <c r="E519" s="143"/>
      <c r="F519" s="143"/>
      <c r="G519" s="143"/>
    </row>
    <row r="520" spans="1:7">
      <c r="A520" s="143"/>
      <c r="B520" s="143"/>
      <c r="C520" s="143"/>
      <c r="D520" s="143"/>
      <c r="E520" s="143"/>
      <c r="F520" s="143"/>
      <c r="G520" s="143"/>
    </row>
    <row r="521" spans="1:7">
      <c r="A521" s="143"/>
      <c r="B521" s="143"/>
      <c r="C521" s="143"/>
      <c r="D521" s="143"/>
      <c r="E521" s="143"/>
      <c r="F521" s="143"/>
      <c r="G521" s="143"/>
    </row>
    <row r="522" spans="1:7">
      <c r="A522" s="143"/>
      <c r="B522" s="143"/>
      <c r="C522" s="143"/>
      <c r="D522" s="143"/>
      <c r="E522" s="143"/>
      <c r="F522" s="143"/>
      <c r="G522" s="143"/>
    </row>
    <row r="523" spans="1:7">
      <c r="A523" s="143"/>
      <c r="B523" s="143"/>
      <c r="C523" s="143"/>
      <c r="D523" s="143"/>
      <c r="E523" s="143"/>
      <c r="F523" s="143"/>
      <c r="G523" s="143"/>
    </row>
    <row r="524" spans="1:7">
      <c r="A524" s="143"/>
      <c r="B524" s="143"/>
      <c r="C524" s="143"/>
      <c r="D524" s="143"/>
      <c r="E524" s="143"/>
      <c r="F524" s="143"/>
      <c r="G524" s="143"/>
    </row>
    <row r="525" spans="1:7">
      <c r="A525" s="143"/>
      <c r="B525" s="143"/>
      <c r="C525" s="143"/>
      <c r="D525" s="143"/>
      <c r="E525" s="143"/>
      <c r="F525" s="143"/>
      <c r="G525" s="143"/>
    </row>
    <row r="526" spans="1:7">
      <c r="A526" s="143"/>
      <c r="B526" s="143"/>
      <c r="C526" s="143"/>
      <c r="D526" s="143"/>
      <c r="E526" s="143"/>
      <c r="F526" s="143"/>
      <c r="G526" s="143"/>
    </row>
    <row r="527" spans="1:7">
      <c r="A527" s="143"/>
      <c r="B527" s="143"/>
      <c r="C527" s="143"/>
      <c r="D527" s="143"/>
      <c r="E527" s="143"/>
      <c r="F527" s="143"/>
      <c r="G527" s="143"/>
    </row>
    <row r="528" spans="1:7">
      <c r="A528" s="143"/>
      <c r="B528" s="143"/>
      <c r="C528" s="143"/>
      <c r="D528" s="143"/>
      <c r="E528" s="143"/>
      <c r="F528" s="143"/>
      <c r="G528" s="143"/>
    </row>
    <row r="529" spans="1:7">
      <c r="A529" s="143"/>
      <c r="B529" s="143"/>
      <c r="C529" s="143"/>
      <c r="D529" s="143"/>
      <c r="E529" s="143"/>
      <c r="F529" s="143"/>
      <c r="G529" s="143"/>
    </row>
    <row r="530" spans="1:7">
      <c r="A530" s="143"/>
      <c r="B530" s="143"/>
      <c r="C530" s="143"/>
      <c r="D530" s="143"/>
      <c r="E530" s="143"/>
      <c r="F530" s="143"/>
      <c r="G530" s="143"/>
    </row>
    <row r="531" spans="1:7">
      <c r="A531" s="143"/>
      <c r="B531" s="143"/>
      <c r="C531" s="143"/>
      <c r="D531" s="143"/>
      <c r="E531" s="143"/>
      <c r="F531" s="143"/>
      <c r="G531" s="143"/>
    </row>
    <row r="532" spans="1:7">
      <c r="A532" s="143"/>
      <c r="B532" s="143"/>
      <c r="C532" s="143"/>
      <c r="D532" s="143"/>
      <c r="E532" s="143"/>
      <c r="F532" s="143"/>
      <c r="G532" s="143"/>
    </row>
    <row r="533" spans="1:7">
      <c r="A533" s="143"/>
      <c r="B533" s="143"/>
      <c r="C533" s="143"/>
      <c r="D533" s="143"/>
      <c r="E533" s="143"/>
      <c r="F533" s="143"/>
      <c r="G533" s="143"/>
    </row>
    <row r="534" spans="1:7">
      <c r="A534" s="143"/>
      <c r="B534" s="143"/>
      <c r="C534" s="143"/>
      <c r="D534" s="143"/>
      <c r="E534" s="143"/>
      <c r="F534" s="143"/>
      <c r="G534" s="143"/>
    </row>
    <row r="535" spans="1:7">
      <c r="A535" s="143"/>
      <c r="B535" s="143"/>
      <c r="C535" s="143"/>
      <c r="D535" s="143"/>
      <c r="E535" s="143"/>
      <c r="F535" s="143"/>
      <c r="G535" s="143"/>
    </row>
    <row r="536" spans="1:7">
      <c r="A536" s="143"/>
      <c r="B536" s="143"/>
      <c r="C536" s="143"/>
      <c r="D536" s="143"/>
      <c r="E536" s="143"/>
      <c r="F536" s="143"/>
      <c r="G536" s="143"/>
    </row>
    <row r="537" spans="1:7">
      <c r="A537" s="143"/>
      <c r="B537" s="143"/>
      <c r="C537" s="143"/>
      <c r="D537" s="143"/>
      <c r="E537" s="143"/>
      <c r="F537" s="143"/>
      <c r="G537" s="143"/>
    </row>
    <row r="538" spans="1:7">
      <c r="A538" s="143"/>
      <c r="B538" s="143"/>
      <c r="C538" s="143"/>
      <c r="D538" s="143"/>
      <c r="E538" s="143"/>
      <c r="F538" s="143"/>
      <c r="G538" s="143"/>
    </row>
    <row r="539" spans="1:7">
      <c r="A539" s="143"/>
      <c r="B539" s="143"/>
      <c r="C539" s="143"/>
      <c r="D539" s="143"/>
      <c r="E539" s="143"/>
      <c r="F539" s="143"/>
      <c r="G539" s="143"/>
    </row>
    <row r="540" spans="1:7">
      <c r="A540" s="143"/>
      <c r="B540" s="143"/>
      <c r="C540" s="143"/>
      <c r="D540" s="143"/>
      <c r="E540" s="143"/>
      <c r="F540" s="143"/>
      <c r="G540" s="143"/>
    </row>
    <row r="541" spans="1:7">
      <c r="A541" s="143"/>
      <c r="B541" s="143"/>
      <c r="C541" s="143"/>
      <c r="D541" s="143"/>
      <c r="E541" s="143"/>
      <c r="F541" s="143"/>
      <c r="G541" s="143"/>
    </row>
    <row r="542" spans="1:7">
      <c r="A542" s="143"/>
      <c r="B542" s="143"/>
      <c r="C542" s="143"/>
      <c r="D542" s="143"/>
      <c r="E542" s="143"/>
      <c r="F542" s="143"/>
      <c r="G542" s="143"/>
    </row>
    <row r="543" spans="1:7">
      <c r="A543" s="143"/>
      <c r="B543" s="143"/>
      <c r="C543" s="143"/>
      <c r="D543" s="143"/>
      <c r="E543" s="143"/>
      <c r="F543" s="143"/>
      <c r="G543" s="143"/>
    </row>
    <row r="544" spans="1:7">
      <c r="A544" s="143"/>
      <c r="B544" s="143"/>
      <c r="C544" s="143"/>
      <c r="D544" s="143"/>
      <c r="E544" s="143"/>
      <c r="F544" s="143"/>
      <c r="G544" s="143"/>
    </row>
    <row r="545" spans="1:7">
      <c r="A545" s="143"/>
      <c r="B545" s="143"/>
      <c r="C545" s="143"/>
      <c r="D545" s="143"/>
      <c r="E545" s="143"/>
      <c r="F545" s="143"/>
      <c r="G545" s="143"/>
    </row>
    <row r="546" spans="1:7">
      <c r="A546" s="143"/>
      <c r="B546" s="143"/>
      <c r="C546" s="143"/>
      <c r="D546" s="143"/>
      <c r="E546" s="143"/>
      <c r="F546" s="143"/>
      <c r="G546" s="143"/>
    </row>
    <row r="547" spans="1:7">
      <c r="A547" s="143"/>
      <c r="B547" s="143"/>
      <c r="C547" s="143"/>
      <c r="D547" s="143"/>
      <c r="E547" s="143"/>
      <c r="F547" s="143"/>
      <c r="G547" s="143"/>
    </row>
    <row r="548" spans="1:7">
      <c r="A548" s="143"/>
      <c r="B548" s="143"/>
      <c r="C548" s="143"/>
      <c r="D548" s="143"/>
      <c r="E548" s="143"/>
      <c r="F548" s="143"/>
      <c r="G548" s="143"/>
    </row>
    <row r="549" spans="1:7">
      <c r="A549" s="143"/>
      <c r="B549" s="143"/>
      <c r="C549" s="143"/>
      <c r="D549" s="143"/>
      <c r="E549" s="143"/>
      <c r="F549" s="143"/>
      <c r="G549" s="143"/>
    </row>
    <row r="550" spans="1:7">
      <c r="A550" s="143"/>
      <c r="B550" s="143"/>
      <c r="C550" s="143"/>
      <c r="D550" s="143"/>
      <c r="E550" s="143"/>
      <c r="F550" s="143"/>
      <c r="G550" s="143"/>
    </row>
    <row r="551" spans="1:7">
      <c r="A551" s="143"/>
      <c r="B551" s="143"/>
      <c r="C551" s="143"/>
      <c r="D551" s="143"/>
      <c r="E551" s="143"/>
      <c r="F551" s="143"/>
      <c r="G551" s="143"/>
    </row>
    <row r="552" spans="1:7">
      <c r="A552" s="143"/>
      <c r="B552" s="143"/>
      <c r="C552" s="143"/>
      <c r="D552" s="143"/>
      <c r="E552" s="143"/>
      <c r="F552" s="143"/>
      <c r="G552" s="143"/>
    </row>
    <row r="553" spans="1:7">
      <c r="A553" s="143"/>
      <c r="B553" s="143"/>
      <c r="C553" s="143"/>
      <c r="D553" s="143"/>
      <c r="E553" s="143"/>
      <c r="F553" s="143"/>
      <c r="G553" s="143"/>
    </row>
    <row r="554" spans="1:7">
      <c r="A554" s="143"/>
      <c r="B554" s="143"/>
      <c r="C554" s="143"/>
      <c r="D554" s="143"/>
      <c r="E554" s="143"/>
      <c r="F554" s="143"/>
      <c r="G554" s="143"/>
    </row>
    <row r="555" spans="1:7">
      <c r="A555" s="143"/>
      <c r="B555" s="143"/>
      <c r="C555" s="143"/>
      <c r="D555" s="143"/>
      <c r="E555" s="143"/>
      <c r="F555" s="143"/>
      <c r="G555" s="143"/>
    </row>
    <row r="556" spans="1:7">
      <c r="A556" s="143"/>
      <c r="B556" s="143"/>
      <c r="C556" s="143"/>
      <c r="D556" s="143"/>
      <c r="E556" s="143"/>
      <c r="F556" s="143"/>
      <c r="G556" s="143"/>
    </row>
    <row r="557" spans="1:7">
      <c r="A557" s="143"/>
      <c r="B557" s="143"/>
      <c r="C557" s="143"/>
      <c r="D557" s="143"/>
      <c r="E557" s="143"/>
      <c r="F557" s="143"/>
      <c r="G557" s="143"/>
    </row>
    <row r="558" spans="1:7">
      <c r="A558" s="143"/>
      <c r="B558" s="143"/>
      <c r="C558" s="143"/>
      <c r="D558" s="143"/>
      <c r="E558" s="143"/>
      <c r="F558" s="143"/>
      <c r="G558" s="143"/>
    </row>
    <row r="559" spans="1:7">
      <c r="A559" s="143"/>
      <c r="B559" s="143"/>
      <c r="C559" s="143"/>
      <c r="D559" s="143"/>
      <c r="E559" s="143"/>
      <c r="F559" s="143"/>
      <c r="G559" s="143"/>
    </row>
    <row r="560" spans="1:7">
      <c r="A560" s="143"/>
      <c r="B560" s="143"/>
      <c r="C560" s="143"/>
      <c r="D560" s="143"/>
      <c r="E560" s="143"/>
      <c r="F560" s="143"/>
      <c r="G560" s="143"/>
    </row>
    <row r="561" spans="1:7">
      <c r="A561" s="143"/>
      <c r="B561" s="143"/>
      <c r="C561" s="143"/>
      <c r="D561" s="143"/>
      <c r="E561" s="143"/>
      <c r="F561" s="143"/>
      <c r="G561" s="143"/>
    </row>
    <row r="562" spans="1:7">
      <c r="A562" s="143"/>
      <c r="B562" s="143"/>
      <c r="C562" s="143"/>
      <c r="D562" s="143"/>
      <c r="E562" s="143"/>
      <c r="F562" s="143"/>
      <c r="G562" s="143"/>
    </row>
    <row r="563" spans="1:7">
      <c r="A563" s="143"/>
      <c r="B563" s="143"/>
      <c r="C563" s="143"/>
      <c r="D563" s="143"/>
      <c r="E563" s="143"/>
      <c r="F563" s="143"/>
      <c r="G563" s="143"/>
    </row>
    <row r="564" spans="1:7">
      <c r="A564" s="143"/>
      <c r="B564" s="143"/>
      <c r="C564" s="143"/>
      <c r="D564" s="143"/>
      <c r="E564" s="143"/>
      <c r="F564" s="143"/>
      <c r="G564" s="143"/>
    </row>
    <row r="565" spans="1:7">
      <c r="A565" s="143"/>
      <c r="B565" s="143"/>
      <c r="C565" s="143"/>
      <c r="D565" s="143"/>
      <c r="E565" s="143"/>
      <c r="F565" s="143"/>
      <c r="G565" s="143"/>
    </row>
    <row r="566" spans="1:7">
      <c r="A566" s="143"/>
      <c r="B566" s="143"/>
      <c r="C566" s="143"/>
      <c r="D566" s="143"/>
      <c r="E566" s="143"/>
      <c r="F566" s="143"/>
      <c r="G566" s="143"/>
    </row>
    <row r="567" spans="1:7">
      <c r="A567" s="143"/>
      <c r="B567" s="143"/>
      <c r="C567" s="143"/>
      <c r="D567" s="143"/>
      <c r="E567" s="143"/>
      <c r="F567" s="143"/>
      <c r="G567" s="143"/>
    </row>
    <row r="568" spans="1:7">
      <c r="A568" s="143"/>
      <c r="B568" s="143"/>
      <c r="C568" s="143"/>
      <c r="D568" s="143"/>
      <c r="E568" s="143"/>
      <c r="F568" s="143"/>
      <c r="G568" s="143"/>
    </row>
    <row r="569" spans="1:7">
      <c r="A569" s="143"/>
      <c r="B569" s="143"/>
      <c r="C569" s="143"/>
      <c r="D569" s="143"/>
      <c r="E569" s="143"/>
      <c r="F569" s="143"/>
      <c r="G569" s="143"/>
    </row>
    <row r="570" spans="1:7">
      <c r="A570" s="143"/>
      <c r="B570" s="143"/>
      <c r="C570" s="143"/>
      <c r="D570" s="143"/>
      <c r="E570" s="143"/>
      <c r="F570" s="143"/>
      <c r="G570" s="143"/>
    </row>
    <row r="571" spans="1:7">
      <c r="A571" s="143"/>
      <c r="B571" s="143"/>
      <c r="C571" s="143"/>
      <c r="D571" s="143"/>
      <c r="E571" s="143"/>
      <c r="F571" s="143"/>
      <c r="G571" s="143"/>
    </row>
    <row r="572" spans="1:7">
      <c r="A572" s="143"/>
      <c r="B572" s="143"/>
      <c r="C572" s="143"/>
      <c r="D572" s="143"/>
      <c r="E572" s="143"/>
      <c r="F572" s="143"/>
      <c r="G572" s="143"/>
    </row>
    <row r="573" spans="1:7">
      <c r="A573" s="143"/>
      <c r="B573" s="143"/>
      <c r="C573" s="143"/>
      <c r="D573" s="143"/>
      <c r="E573" s="143"/>
      <c r="F573" s="143"/>
      <c r="G573" s="143"/>
    </row>
    <row r="574" spans="1:7">
      <c r="A574" s="143"/>
      <c r="B574" s="143"/>
      <c r="C574" s="143"/>
      <c r="D574" s="143"/>
      <c r="E574" s="143"/>
      <c r="F574" s="143"/>
      <c r="G574" s="143"/>
    </row>
    <row r="575" spans="1:7">
      <c r="A575" s="143"/>
      <c r="B575" s="143"/>
      <c r="C575" s="143"/>
      <c r="D575" s="143"/>
      <c r="E575" s="143"/>
      <c r="F575" s="143"/>
      <c r="G575" s="143"/>
    </row>
    <row r="576" spans="1:7">
      <c r="A576" s="143"/>
      <c r="B576" s="143"/>
      <c r="C576" s="143"/>
      <c r="D576" s="143"/>
      <c r="E576" s="143"/>
      <c r="F576" s="143"/>
      <c r="G576" s="143"/>
    </row>
    <row r="577" spans="1:7">
      <c r="A577" s="143"/>
      <c r="B577" s="143"/>
      <c r="C577" s="143"/>
      <c r="D577" s="143"/>
      <c r="E577" s="143"/>
      <c r="F577" s="143"/>
      <c r="G577" s="143"/>
    </row>
    <row r="578" spans="1:7">
      <c r="A578" s="143"/>
      <c r="B578" s="143"/>
      <c r="C578" s="143"/>
      <c r="D578" s="143"/>
      <c r="E578" s="143"/>
      <c r="F578" s="143"/>
      <c r="G578" s="143"/>
    </row>
    <row r="579" spans="1:7">
      <c r="A579" s="143"/>
      <c r="B579" s="143"/>
      <c r="C579" s="143"/>
      <c r="D579" s="143"/>
      <c r="E579" s="143"/>
      <c r="F579" s="143"/>
      <c r="G579" s="143"/>
    </row>
    <row r="580" spans="1:7">
      <c r="A580" s="143"/>
      <c r="B580" s="143"/>
      <c r="C580" s="143"/>
      <c r="D580" s="143"/>
      <c r="E580" s="143"/>
      <c r="F580" s="143"/>
      <c r="G580" s="143"/>
    </row>
    <row r="581" spans="1:7">
      <c r="A581" s="143"/>
      <c r="B581" s="143"/>
      <c r="C581" s="143"/>
      <c r="D581" s="143"/>
      <c r="E581" s="143"/>
      <c r="F581" s="143"/>
      <c r="G581" s="143"/>
    </row>
    <row r="582" spans="1:7">
      <c r="A582" s="143"/>
      <c r="B582" s="143"/>
      <c r="C582" s="143"/>
      <c r="D582" s="143"/>
      <c r="E582" s="143"/>
      <c r="F582" s="143"/>
      <c r="G582" s="143"/>
    </row>
    <row r="583" spans="1:7">
      <c r="A583" s="143"/>
      <c r="B583" s="143"/>
      <c r="C583" s="143"/>
      <c r="D583" s="143"/>
      <c r="E583" s="143"/>
      <c r="F583" s="143"/>
      <c r="G583" s="143"/>
    </row>
    <row r="584" spans="1:7">
      <c r="A584" s="143"/>
      <c r="B584" s="143"/>
      <c r="C584" s="143"/>
      <c r="D584" s="143"/>
      <c r="E584" s="143"/>
      <c r="F584" s="143"/>
      <c r="G584" s="143"/>
    </row>
    <row r="585" spans="1:7">
      <c r="A585" s="143"/>
      <c r="B585" s="143"/>
      <c r="C585" s="143"/>
      <c r="D585" s="143"/>
      <c r="E585" s="143"/>
      <c r="F585" s="143"/>
      <c r="G585" s="143"/>
    </row>
    <row r="586" spans="1:7">
      <c r="A586" s="143"/>
      <c r="B586" s="143"/>
      <c r="C586" s="143"/>
      <c r="D586" s="143"/>
      <c r="E586" s="143"/>
      <c r="F586" s="143"/>
      <c r="G586" s="143"/>
    </row>
    <row r="587" spans="1:7">
      <c r="A587" s="143"/>
      <c r="B587" s="143"/>
      <c r="C587" s="143"/>
      <c r="D587" s="143"/>
      <c r="E587" s="143"/>
      <c r="F587" s="143"/>
      <c r="G587" s="143"/>
    </row>
    <row r="588" spans="1:7">
      <c r="A588" s="143"/>
      <c r="B588" s="143"/>
      <c r="C588" s="143"/>
      <c r="D588" s="143"/>
      <c r="E588" s="143"/>
      <c r="F588" s="143"/>
      <c r="G588" s="143"/>
    </row>
    <row r="589" spans="1:7">
      <c r="A589" s="143"/>
      <c r="B589" s="143"/>
      <c r="C589" s="143"/>
      <c r="D589" s="143"/>
      <c r="E589" s="143"/>
      <c r="F589" s="143"/>
      <c r="G589" s="143"/>
    </row>
    <row r="590" spans="1:7">
      <c r="A590" s="143"/>
      <c r="B590" s="143"/>
      <c r="C590" s="143"/>
      <c r="D590" s="143"/>
      <c r="E590" s="143"/>
      <c r="F590" s="143"/>
      <c r="G590" s="143"/>
    </row>
    <row r="591" spans="1:7">
      <c r="A591" s="143"/>
      <c r="B591" s="143"/>
      <c r="C591" s="143"/>
      <c r="D591" s="143"/>
      <c r="E591" s="143"/>
      <c r="F591" s="143"/>
      <c r="G591" s="143"/>
    </row>
    <row r="592" spans="1:7">
      <c r="A592" s="143"/>
      <c r="B592" s="143"/>
      <c r="C592" s="143"/>
      <c r="D592" s="143"/>
      <c r="E592" s="143"/>
      <c r="F592" s="143"/>
      <c r="G592" s="143"/>
    </row>
    <row r="593" spans="1:7">
      <c r="A593" s="143"/>
      <c r="B593" s="143"/>
      <c r="C593" s="143"/>
      <c r="D593" s="143"/>
      <c r="E593" s="143"/>
      <c r="F593" s="143"/>
      <c r="G593" s="143"/>
    </row>
    <row r="594" spans="1:7">
      <c r="A594" s="143"/>
      <c r="B594" s="143"/>
      <c r="C594" s="143"/>
      <c r="D594" s="143"/>
      <c r="E594" s="143"/>
      <c r="F594" s="143"/>
      <c r="G594" s="143"/>
    </row>
    <row r="595" spans="1:7">
      <c r="A595" s="143"/>
      <c r="B595" s="143"/>
      <c r="C595" s="143"/>
      <c r="D595" s="143"/>
      <c r="E595" s="143"/>
      <c r="F595" s="143"/>
      <c r="G595" s="143"/>
    </row>
    <row r="596" spans="1:7">
      <c r="A596" s="143"/>
      <c r="B596" s="143"/>
      <c r="C596" s="143"/>
      <c r="D596" s="143"/>
      <c r="E596" s="143"/>
      <c r="F596" s="143"/>
      <c r="G596" s="143"/>
    </row>
    <row r="597" spans="1:7">
      <c r="A597" s="143"/>
      <c r="B597" s="143"/>
      <c r="C597" s="143"/>
      <c r="D597" s="143"/>
      <c r="E597" s="143"/>
      <c r="F597" s="143"/>
      <c r="G597" s="143"/>
    </row>
    <row r="598" spans="1:7">
      <c r="A598" s="143"/>
      <c r="B598" s="143"/>
      <c r="C598" s="143"/>
      <c r="D598" s="143"/>
      <c r="E598" s="143"/>
      <c r="F598" s="143"/>
      <c r="G598" s="143"/>
    </row>
    <row r="599" spans="1:7">
      <c r="A599" s="143"/>
      <c r="B599" s="143"/>
      <c r="C599" s="143"/>
      <c r="D599" s="143"/>
      <c r="E599" s="143"/>
      <c r="F599" s="143"/>
      <c r="G599" s="143"/>
    </row>
    <row r="600" spans="1:7">
      <c r="A600" s="143"/>
      <c r="B600" s="143"/>
      <c r="C600" s="143"/>
      <c r="D600" s="143"/>
      <c r="E600" s="143"/>
      <c r="F600" s="143"/>
      <c r="G600" s="143"/>
    </row>
    <row r="601" spans="1:7">
      <c r="A601" s="143"/>
      <c r="B601" s="143"/>
      <c r="C601" s="143"/>
      <c r="D601" s="143"/>
      <c r="E601" s="143"/>
      <c r="F601" s="143"/>
      <c r="G601" s="143"/>
    </row>
    <row r="602" spans="1:7">
      <c r="A602" s="143"/>
      <c r="B602" s="143"/>
      <c r="C602" s="143"/>
      <c r="D602" s="143"/>
      <c r="E602" s="143"/>
      <c r="F602" s="143"/>
      <c r="G602" s="143"/>
    </row>
    <row r="603" spans="1:7">
      <c r="A603" s="143"/>
      <c r="B603" s="143"/>
      <c r="C603" s="143"/>
      <c r="D603" s="143"/>
      <c r="E603" s="143"/>
      <c r="F603" s="143"/>
      <c r="G603" s="143"/>
    </row>
    <row r="604" spans="1:7">
      <c r="A604" s="143"/>
      <c r="B604" s="143"/>
      <c r="C604" s="143"/>
      <c r="D604" s="143"/>
      <c r="E604" s="143"/>
      <c r="F604" s="143"/>
      <c r="G604" s="143"/>
    </row>
    <row r="605" spans="1:7">
      <c r="A605" s="143"/>
      <c r="B605" s="143"/>
      <c r="C605" s="143"/>
      <c r="D605" s="143"/>
      <c r="E605" s="143"/>
      <c r="F605" s="143"/>
      <c r="G605" s="143"/>
    </row>
    <row r="606" spans="1:7">
      <c r="A606" s="143"/>
      <c r="B606" s="143"/>
      <c r="C606" s="143"/>
      <c r="D606" s="143"/>
      <c r="E606" s="143"/>
      <c r="F606" s="143"/>
      <c r="G606" s="143"/>
    </row>
    <row r="607" spans="1:7">
      <c r="A607" s="143"/>
      <c r="B607" s="143"/>
      <c r="C607" s="143"/>
      <c r="D607" s="143"/>
      <c r="E607" s="143"/>
      <c r="F607" s="143"/>
      <c r="G607" s="143"/>
    </row>
    <row r="608" spans="1:7">
      <c r="A608" s="143"/>
      <c r="B608" s="143"/>
      <c r="C608" s="143"/>
      <c r="D608" s="143"/>
      <c r="E608" s="143"/>
      <c r="F608" s="143"/>
      <c r="G608" s="143"/>
    </row>
    <row r="609" spans="1:7">
      <c r="A609" s="143"/>
      <c r="B609" s="143"/>
      <c r="C609" s="143"/>
      <c r="D609" s="143"/>
      <c r="E609" s="143"/>
      <c r="F609" s="143"/>
      <c r="G609" s="143"/>
    </row>
    <row r="610" spans="1:7">
      <c r="A610" s="143"/>
      <c r="B610" s="143"/>
      <c r="C610" s="143"/>
      <c r="D610" s="143"/>
      <c r="E610" s="143"/>
      <c r="F610" s="143"/>
      <c r="G610" s="143"/>
    </row>
    <row r="611" spans="1:7">
      <c r="A611" s="143"/>
      <c r="B611" s="143"/>
      <c r="C611" s="143"/>
      <c r="D611" s="143"/>
      <c r="E611" s="143"/>
      <c r="F611" s="143"/>
      <c r="G611" s="143"/>
    </row>
    <row r="612" spans="1:7">
      <c r="A612" s="143"/>
      <c r="B612" s="143"/>
      <c r="C612" s="143"/>
      <c r="D612" s="143"/>
      <c r="E612" s="143"/>
      <c r="F612" s="143"/>
      <c r="G612" s="143"/>
    </row>
    <row r="613" spans="1:7">
      <c r="A613" s="143"/>
      <c r="B613" s="143"/>
      <c r="C613" s="143"/>
      <c r="D613" s="143"/>
      <c r="E613" s="143"/>
      <c r="F613" s="143"/>
      <c r="G613" s="143"/>
    </row>
    <row r="614" spans="1:7">
      <c r="A614" s="143"/>
      <c r="B614" s="143"/>
      <c r="C614" s="143"/>
      <c r="D614" s="143"/>
      <c r="E614" s="143"/>
      <c r="F614" s="143"/>
      <c r="G614" s="143"/>
    </row>
    <row r="615" spans="1:7">
      <c r="A615" s="143"/>
      <c r="B615" s="143"/>
      <c r="C615" s="143"/>
      <c r="D615" s="143"/>
      <c r="E615" s="143"/>
      <c r="F615" s="143"/>
      <c r="G615" s="143"/>
    </row>
    <row r="616" spans="1:7">
      <c r="A616" s="143"/>
      <c r="B616" s="143"/>
      <c r="C616" s="143"/>
      <c r="D616" s="143"/>
      <c r="E616" s="143"/>
      <c r="F616" s="143"/>
      <c r="G616" s="143"/>
    </row>
    <row r="617" spans="1:7">
      <c r="A617" s="143"/>
      <c r="B617" s="143"/>
      <c r="C617" s="143"/>
      <c r="D617" s="143"/>
      <c r="E617" s="143"/>
      <c r="F617" s="143"/>
      <c r="G617" s="143"/>
    </row>
    <row r="618" spans="1:7">
      <c r="A618" s="143"/>
      <c r="B618" s="143"/>
      <c r="C618" s="143"/>
      <c r="D618" s="143"/>
      <c r="E618" s="143"/>
      <c r="F618" s="143"/>
      <c r="G618" s="143"/>
    </row>
    <row r="619" spans="1:7">
      <c r="A619" s="143"/>
      <c r="B619" s="143"/>
      <c r="C619" s="143"/>
      <c r="D619" s="143"/>
      <c r="E619" s="143"/>
      <c r="F619" s="143"/>
      <c r="G619" s="143"/>
    </row>
    <row r="620" spans="1:7">
      <c r="A620" s="143"/>
      <c r="B620" s="143"/>
      <c r="C620" s="143"/>
      <c r="D620" s="143"/>
      <c r="E620" s="143"/>
      <c r="F620" s="143"/>
      <c r="G620" s="143"/>
    </row>
    <row r="621" spans="1:7">
      <c r="A621" s="143"/>
      <c r="B621" s="143"/>
      <c r="C621" s="143"/>
      <c r="D621" s="143"/>
      <c r="E621" s="143"/>
      <c r="F621" s="143"/>
      <c r="G621" s="143"/>
    </row>
    <row r="622" spans="1:7">
      <c r="A622" s="143"/>
      <c r="B622" s="143"/>
      <c r="C622" s="143"/>
      <c r="D622" s="143"/>
      <c r="E622" s="143"/>
      <c r="F622" s="143"/>
      <c r="G622" s="143"/>
    </row>
    <row r="623" spans="1:7">
      <c r="A623" s="143"/>
      <c r="B623" s="143"/>
      <c r="C623" s="143"/>
      <c r="D623" s="143"/>
      <c r="E623" s="143"/>
      <c r="F623" s="143"/>
      <c r="G623" s="143"/>
    </row>
    <row r="624" spans="1:7">
      <c r="A624" s="143"/>
      <c r="B624" s="143"/>
      <c r="C624" s="143"/>
      <c r="D624" s="143"/>
      <c r="E624" s="143"/>
      <c r="F624" s="143"/>
      <c r="G624" s="143"/>
    </row>
    <row r="625" spans="1:7">
      <c r="A625" s="143"/>
      <c r="B625" s="143"/>
      <c r="C625" s="143"/>
      <c r="D625" s="143"/>
      <c r="E625" s="143"/>
      <c r="F625" s="143"/>
      <c r="G625" s="143"/>
    </row>
    <row r="626" spans="1:7">
      <c r="A626" s="143"/>
      <c r="B626" s="143"/>
      <c r="C626" s="143"/>
      <c r="D626" s="143"/>
      <c r="E626" s="143"/>
      <c r="F626" s="143"/>
      <c r="G626" s="143"/>
    </row>
    <row r="627" spans="1:7">
      <c r="A627" s="143"/>
      <c r="B627" s="143"/>
      <c r="C627" s="143"/>
      <c r="D627" s="143"/>
      <c r="E627" s="143"/>
      <c r="F627" s="143"/>
      <c r="G627" s="143"/>
    </row>
    <row r="628" spans="1:7">
      <c r="A628" s="143"/>
      <c r="B628" s="143"/>
      <c r="C628" s="143"/>
      <c r="D628" s="143"/>
      <c r="E628" s="143"/>
      <c r="F628" s="143"/>
      <c r="G628" s="143"/>
    </row>
    <row r="629" spans="1:7">
      <c r="A629" s="143"/>
      <c r="B629" s="143"/>
      <c r="C629" s="143"/>
      <c r="D629" s="143"/>
      <c r="E629" s="143"/>
      <c r="F629" s="143"/>
      <c r="G629" s="143"/>
    </row>
    <row r="630" spans="1:7">
      <c r="A630" s="143"/>
      <c r="B630" s="143"/>
      <c r="C630" s="143"/>
      <c r="D630" s="143"/>
      <c r="E630" s="143"/>
      <c r="F630" s="143"/>
      <c r="G630" s="143"/>
    </row>
    <row r="631" spans="1:7">
      <c r="A631" s="143"/>
      <c r="B631" s="143"/>
      <c r="C631" s="143"/>
      <c r="D631" s="143"/>
      <c r="E631" s="143"/>
      <c r="F631" s="143"/>
      <c r="G631" s="143"/>
    </row>
    <row r="632" spans="1:7">
      <c r="A632" s="143"/>
      <c r="B632" s="143"/>
      <c r="C632" s="143"/>
      <c r="D632" s="143"/>
      <c r="E632" s="143"/>
      <c r="F632" s="143"/>
      <c r="G632" s="143"/>
    </row>
    <row r="633" spans="1:7">
      <c r="A633" s="143"/>
      <c r="B633" s="143"/>
      <c r="C633" s="143"/>
      <c r="D633" s="143"/>
      <c r="E633" s="143"/>
      <c r="F633" s="143"/>
      <c r="G633" s="143"/>
    </row>
    <row r="634" spans="1:7">
      <c r="A634" s="143"/>
      <c r="B634" s="143"/>
      <c r="C634" s="143"/>
      <c r="D634" s="143"/>
      <c r="E634" s="143"/>
      <c r="F634" s="143"/>
      <c r="G634" s="143"/>
    </row>
    <row r="635" spans="1:7">
      <c r="A635" s="143"/>
      <c r="B635" s="143"/>
      <c r="C635" s="143"/>
      <c r="D635" s="143"/>
      <c r="E635" s="143"/>
      <c r="F635" s="143"/>
      <c r="G635" s="143"/>
    </row>
    <row r="636" spans="1:7">
      <c r="A636" s="143"/>
      <c r="B636" s="143"/>
      <c r="C636" s="143"/>
      <c r="D636" s="143"/>
      <c r="E636" s="143"/>
      <c r="F636" s="143"/>
      <c r="G636" s="143"/>
    </row>
    <row r="637" spans="1:7">
      <c r="A637" s="143"/>
      <c r="B637" s="143"/>
      <c r="C637" s="143"/>
      <c r="D637" s="143"/>
      <c r="E637" s="143"/>
      <c r="F637" s="143"/>
      <c r="G637" s="143"/>
    </row>
    <row r="638" spans="1:7">
      <c r="A638" s="143"/>
      <c r="B638" s="143"/>
      <c r="C638" s="143"/>
      <c r="D638" s="143"/>
      <c r="E638" s="143"/>
      <c r="F638" s="143"/>
      <c r="G638" s="143"/>
    </row>
    <row r="639" spans="1:7">
      <c r="A639" s="143"/>
      <c r="B639" s="143"/>
      <c r="C639" s="143"/>
      <c r="D639" s="143"/>
      <c r="E639" s="143"/>
      <c r="F639" s="143"/>
      <c r="G639" s="143"/>
    </row>
    <row r="640" spans="1:7">
      <c r="A640" s="143"/>
      <c r="B640" s="143"/>
      <c r="C640" s="143"/>
      <c r="D640" s="143"/>
      <c r="E640" s="143"/>
      <c r="F640" s="143"/>
      <c r="G640" s="143"/>
    </row>
    <row r="641" spans="1:7">
      <c r="A641" s="143"/>
      <c r="B641" s="143"/>
      <c r="C641" s="143"/>
      <c r="D641" s="143"/>
      <c r="E641" s="143"/>
      <c r="F641" s="143"/>
      <c r="G641" s="143"/>
    </row>
    <row r="642" spans="1:7">
      <c r="A642" s="143"/>
      <c r="B642" s="143"/>
      <c r="C642" s="143"/>
      <c r="D642" s="143"/>
      <c r="E642" s="143"/>
      <c r="F642" s="143"/>
      <c r="G642" s="143"/>
    </row>
    <row r="643" spans="1:7">
      <c r="A643" s="143"/>
      <c r="B643" s="143"/>
      <c r="C643" s="143"/>
      <c r="D643" s="143"/>
      <c r="E643" s="143"/>
      <c r="F643" s="143"/>
      <c r="G643" s="143"/>
    </row>
    <row r="644" spans="1:7">
      <c r="A644" s="143"/>
      <c r="B644" s="143"/>
      <c r="C644" s="143"/>
      <c r="D644" s="143"/>
      <c r="E644" s="143"/>
      <c r="F644" s="143"/>
      <c r="G644" s="143"/>
    </row>
    <row r="645" spans="1:7">
      <c r="A645" s="143"/>
      <c r="B645" s="143"/>
      <c r="C645" s="143"/>
      <c r="D645" s="143"/>
      <c r="E645" s="143"/>
      <c r="F645" s="143"/>
      <c r="G645" s="143"/>
    </row>
    <row r="646" spans="1:7">
      <c r="A646" s="143"/>
      <c r="B646" s="143"/>
      <c r="C646" s="143"/>
      <c r="D646" s="143"/>
      <c r="E646" s="143"/>
      <c r="F646" s="143"/>
      <c r="G646" s="143"/>
    </row>
    <row r="647" spans="1:7">
      <c r="A647" s="143"/>
      <c r="B647" s="143"/>
      <c r="C647" s="143"/>
      <c r="D647" s="143"/>
      <c r="E647" s="143"/>
      <c r="F647" s="143"/>
      <c r="G647" s="143"/>
    </row>
    <row r="648" spans="1:7">
      <c r="A648" s="143"/>
      <c r="B648" s="143"/>
      <c r="C648" s="143"/>
      <c r="D648" s="143"/>
      <c r="E648" s="143"/>
      <c r="F648" s="143"/>
      <c r="G648" s="143"/>
    </row>
    <row r="649" spans="1:7">
      <c r="A649" s="143"/>
      <c r="B649" s="143"/>
      <c r="C649" s="143"/>
      <c r="D649" s="143"/>
      <c r="E649" s="143"/>
      <c r="F649" s="143"/>
      <c r="G649" s="143"/>
    </row>
    <row r="650" spans="1:7">
      <c r="A650" s="143"/>
      <c r="B650" s="143"/>
      <c r="C650" s="143"/>
      <c r="D650" s="143"/>
      <c r="E650" s="143"/>
      <c r="F650" s="143"/>
      <c r="G650" s="143"/>
    </row>
    <row r="651" spans="1:7">
      <c r="A651" s="143"/>
      <c r="B651" s="143"/>
      <c r="C651" s="143"/>
      <c r="D651" s="143"/>
      <c r="E651" s="143"/>
      <c r="F651" s="143"/>
      <c r="G651" s="143"/>
    </row>
    <row r="652" spans="1:7">
      <c r="A652" s="143"/>
      <c r="B652" s="143"/>
      <c r="C652" s="143"/>
      <c r="D652" s="143"/>
      <c r="E652" s="143"/>
      <c r="F652" s="143"/>
      <c r="G652" s="143"/>
    </row>
    <row r="653" spans="1:7">
      <c r="A653" s="143"/>
      <c r="B653" s="143"/>
      <c r="C653" s="143"/>
      <c r="D653" s="143"/>
      <c r="E653" s="143"/>
      <c r="F653" s="143"/>
      <c r="G653" s="143"/>
    </row>
    <row r="654" spans="1:7">
      <c r="A654" s="143"/>
      <c r="B654" s="143"/>
      <c r="C654" s="143"/>
      <c r="D654" s="143"/>
      <c r="E654" s="143"/>
      <c r="F654" s="143"/>
      <c r="G654" s="143"/>
    </row>
    <row r="655" spans="1:7">
      <c r="A655" s="143"/>
      <c r="B655" s="143"/>
      <c r="C655" s="143"/>
      <c r="D655" s="143"/>
      <c r="E655" s="143"/>
      <c r="F655" s="143"/>
      <c r="G655" s="143"/>
    </row>
    <row r="656" spans="1:7">
      <c r="A656" s="143"/>
      <c r="B656" s="143"/>
      <c r="C656" s="143"/>
      <c r="D656" s="143"/>
      <c r="E656" s="143"/>
      <c r="F656" s="143"/>
      <c r="G656" s="143"/>
    </row>
    <row r="657" spans="1:7">
      <c r="A657" s="143"/>
      <c r="B657" s="143"/>
      <c r="C657" s="143"/>
      <c r="D657" s="143"/>
      <c r="E657" s="143"/>
      <c r="F657" s="143"/>
      <c r="G657" s="143"/>
    </row>
    <row r="658" spans="1:7">
      <c r="A658" s="143"/>
      <c r="B658" s="143"/>
      <c r="C658" s="143"/>
      <c r="D658" s="143"/>
      <c r="E658" s="143"/>
      <c r="F658" s="143"/>
      <c r="G658" s="143"/>
    </row>
    <row r="659" spans="1:7">
      <c r="A659" s="143"/>
      <c r="B659" s="143"/>
      <c r="C659" s="143"/>
      <c r="D659" s="143"/>
      <c r="E659" s="143"/>
      <c r="F659" s="143"/>
      <c r="G659" s="143"/>
    </row>
    <row r="660" spans="1:7">
      <c r="A660" s="143"/>
      <c r="B660" s="143"/>
      <c r="C660" s="143"/>
      <c r="D660" s="143"/>
      <c r="E660" s="143"/>
      <c r="F660" s="143"/>
      <c r="G660" s="143"/>
    </row>
    <row r="661" spans="1:7">
      <c r="A661" s="143"/>
      <c r="B661" s="143"/>
      <c r="C661" s="143"/>
      <c r="D661" s="143"/>
      <c r="E661" s="143"/>
      <c r="F661" s="143"/>
      <c r="G661" s="143"/>
    </row>
    <row r="662" spans="1:7">
      <c r="A662" s="143"/>
      <c r="B662" s="143"/>
      <c r="C662" s="143"/>
      <c r="D662" s="143"/>
      <c r="E662" s="143"/>
      <c r="F662" s="143"/>
      <c r="G662" s="143"/>
    </row>
    <row r="663" spans="1:7">
      <c r="A663" s="143"/>
      <c r="B663" s="143"/>
      <c r="C663" s="143"/>
      <c r="D663" s="143"/>
      <c r="E663" s="143"/>
      <c r="F663" s="143"/>
      <c r="G663" s="143"/>
    </row>
    <row r="664" spans="1:7">
      <c r="A664" s="143"/>
      <c r="B664" s="143"/>
      <c r="C664" s="143"/>
      <c r="D664" s="143"/>
      <c r="E664" s="143"/>
      <c r="F664" s="143"/>
      <c r="G664" s="143"/>
    </row>
    <row r="665" spans="1:7">
      <c r="A665" s="143"/>
      <c r="B665" s="143"/>
      <c r="C665" s="143"/>
      <c r="D665" s="143"/>
      <c r="E665" s="143"/>
      <c r="F665" s="143"/>
      <c r="G665" s="143"/>
    </row>
    <row r="666" spans="1:7">
      <c r="A666" s="143"/>
      <c r="B666" s="143"/>
      <c r="C666" s="143"/>
      <c r="D666" s="143"/>
      <c r="E666" s="143"/>
      <c r="F666" s="143"/>
      <c r="G666" s="143"/>
    </row>
    <row r="667" spans="1:7">
      <c r="A667" s="143"/>
      <c r="B667" s="143"/>
      <c r="C667" s="143"/>
      <c r="D667" s="143"/>
      <c r="E667" s="143"/>
      <c r="F667" s="143"/>
      <c r="G667" s="143"/>
    </row>
    <row r="668" spans="1:7">
      <c r="A668" s="143"/>
      <c r="B668" s="143"/>
      <c r="C668" s="143"/>
      <c r="D668" s="143"/>
      <c r="E668" s="143"/>
      <c r="F668" s="143"/>
      <c r="G668" s="143"/>
    </row>
    <row r="669" spans="1:7">
      <c r="A669" s="143"/>
      <c r="B669" s="143"/>
      <c r="C669" s="143"/>
      <c r="D669" s="143"/>
      <c r="E669" s="143"/>
      <c r="F669" s="143"/>
      <c r="G669" s="143"/>
    </row>
    <row r="670" spans="1:7">
      <c r="A670" s="143"/>
      <c r="B670" s="143"/>
      <c r="C670" s="143"/>
      <c r="D670" s="143"/>
      <c r="E670" s="143"/>
      <c r="F670" s="143"/>
      <c r="G670" s="143"/>
    </row>
    <row r="671" spans="1:7">
      <c r="A671" s="143"/>
      <c r="B671" s="143"/>
      <c r="C671" s="143"/>
      <c r="D671" s="143"/>
      <c r="E671" s="143"/>
      <c r="F671" s="143"/>
      <c r="G671" s="143"/>
    </row>
    <row r="672" spans="1:7">
      <c r="A672" s="143"/>
      <c r="B672" s="143"/>
      <c r="C672" s="143"/>
      <c r="D672" s="143"/>
      <c r="E672" s="143"/>
      <c r="F672" s="143"/>
      <c r="G672" s="143"/>
    </row>
    <row r="673" spans="1:7">
      <c r="A673" s="143"/>
      <c r="B673" s="143"/>
      <c r="C673" s="143"/>
      <c r="D673" s="143"/>
      <c r="E673" s="143"/>
      <c r="F673" s="143"/>
      <c r="G673" s="143"/>
    </row>
    <row r="674" spans="1:7">
      <c r="A674" s="143"/>
      <c r="B674" s="143"/>
      <c r="C674" s="143"/>
      <c r="D674" s="143"/>
      <c r="E674" s="143"/>
      <c r="F674" s="143"/>
      <c r="G674" s="143"/>
    </row>
    <row r="675" spans="1:7">
      <c r="A675" s="143"/>
      <c r="B675" s="143"/>
      <c r="C675" s="143"/>
      <c r="D675" s="143"/>
      <c r="E675" s="143"/>
      <c r="F675" s="143"/>
      <c r="G675" s="143"/>
    </row>
    <row r="676" spans="1:7">
      <c r="A676" s="143"/>
      <c r="B676" s="143"/>
      <c r="C676" s="143"/>
      <c r="D676" s="143"/>
      <c r="E676" s="143"/>
      <c r="F676" s="143"/>
      <c r="G676" s="143"/>
    </row>
    <row r="677" spans="1:7">
      <c r="A677" s="143"/>
      <c r="B677" s="143"/>
      <c r="C677" s="143"/>
      <c r="D677" s="143"/>
      <c r="E677" s="143"/>
      <c r="F677" s="143"/>
      <c r="G677" s="143"/>
    </row>
    <row r="678" spans="1:7">
      <c r="A678" s="143"/>
      <c r="B678" s="143"/>
      <c r="C678" s="143"/>
      <c r="D678" s="143"/>
      <c r="E678" s="143"/>
      <c r="F678" s="143"/>
      <c r="G678" s="143"/>
    </row>
    <row r="679" spans="1:7">
      <c r="A679" s="143"/>
      <c r="B679" s="143"/>
      <c r="C679" s="143"/>
      <c r="D679" s="143"/>
      <c r="E679" s="143"/>
      <c r="F679" s="143"/>
      <c r="G679" s="143"/>
    </row>
    <row r="680" spans="1:7">
      <c r="A680" s="143"/>
      <c r="B680" s="143"/>
      <c r="C680" s="143"/>
      <c r="D680" s="143"/>
      <c r="E680" s="143"/>
      <c r="F680" s="143"/>
      <c r="G680" s="143"/>
    </row>
    <row r="681" spans="1:7">
      <c r="A681" s="143"/>
      <c r="B681" s="143"/>
      <c r="C681" s="143"/>
      <c r="D681" s="143"/>
      <c r="E681" s="143"/>
      <c r="F681" s="143"/>
      <c r="G681" s="143"/>
    </row>
    <row r="682" spans="1:7">
      <c r="A682" s="143"/>
      <c r="B682" s="143"/>
      <c r="C682" s="143"/>
      <c r="D682" s="143"/>
      <c r="E682" s="143"/>
      <c r="F682" s="143"/>
      <c r="G682" s="143"/>
    </row>
    <row r="683" spans="1:7">
      <c r="A683" s="143"/>
      <c r="B683" s="143"/>
      <c r="C683" s="143"/>
      <c r="D683" s="143"/>
      <c r="E683" s="143"/>
      <c r="F683" s="143"/>
      <c r="G683" s="143"/>
    </row>
    <row r="684" spans="1:7">
      <c r="A684" s="143"/>
      <c r="B684" s="143"/>
      <c r="C684" s="143"/>
      <c r="D684" s="143"/>
      <c r="E684" s="143"/>
      <c r="F684" s="143"/>
      <c r="G684" s="143"/>
    </row>
    <row r="685" spans="1:7">
      <c r="A685" s="143"/>
      <c r="B685" s="143"/>
      <c r="C685" s="143"/>
      <c r="D685" s="143"/>
      <c r="E685" s="143"/>
      <c r="F685" s="143"/>
      <c r="G685" s="143"/>
    </row>
    <row r="686" spans="1:7">
      <c r="A686" s="143"/>
      <c r="B686" s="143"/>
      <c r="C686" s="143"/>
      <c r="D686" s="143"/>
      <c r="E686" s="143"/>
      <c r="F686" s="143"/>
      <c r="G686" s="143"/>
    </row>
    <row r="687" spans="1:7">
      <c r="A687" s="143"/>
      <c r="B687" s="143"/>
      <c r="C687" s="143"/>
      <c r="D687" s="143"/>
      <c r="E687" s="143"/>
      <c r="F687" s="143"/>
      <c r="G687" s="143"/>
    </row>
    <row r="688" spans="1:7">
      <c r="A688" s="143"/>
      <c r="B688" s="143"/>
      <c r="C688" s="143"/>
      <c r="D688" s="143"/>
      <c r="E688" s="143"/>
      <c r="F688" s="143"/>
      <c r="G688" s="143"/>
    </row>
    <row r="689" spans="1:7">
      <c r="A689" s="143"/>
      <c r="B689" s="143"/>
      <c r="C689" s="143"/>
      <c r="D689" s="143"/>
      <c r="E689" s="143"/>
      <c r="F689" s="143"/>
      <c r="G689" s="143"/>
    </row>
    <row r="690" spans="1:7">
      <c r="A690" s="143"/>
      <c r="B690" s="143"/>
      <c r="C690" s="143"/>
      <c r="D690" s="143"/>
      <c r="E690" s="143"/>
      <c r="F690" s="143"/>
      <c r="G690" s="143"/>
    </row>
    <row r="691" spans="1:7">
      <c r="A691" s="143"/>
      <c r="B691" s="143"/>
      <c r="C691" s="143"/>
      <c r="D691" s="143"/>
      <c r="E691" s="143"/>
      <c r="F691" s="143"/>
      <c r="G691" s="143"/>
    </row>
    <row r="692" spans="1:7">
      <c r="A692" s="143"/>
      <c r="B692" s="143"/>
      <c r="C692" s="143"/>
      <c r="D692" s="143"/>
      <c r="E692" s="143"/>
      <c r="F692" s="143"/>
      <c r="G692" s="143"/>
    </row>
    <row r="693" spans="1:7">
      <c r="A693" s="143"/>
      <c r="B693" s="143"/>
      <c r="C693" s="143"/>
      <c r="D693" s="143"/>
      <c r="E693" s="143"/>
      <c r="F693" s="143"/>
      <c r="G693" s="143"/>
    </row>
    <row r="694" spans="1:7">
      <c r="A694" s="143"/>
      <c r="B694" s="143"/>
      <c r="C694" s="143"/>
      <c r="D694" s="143"/>
      <c r="E694" s="143"/>
      <c r="F694" s="143"/>
      <c r="G694" s="143"/>
    </row>
    <row r="695" spans="1:7">
      <c r="A695" s="143"/>
      <c r="B695" s="143"/>
      <c r="C695" s="143"/>
      <c r="D695" s="143"/>
      <c r="E695" s="143"/>
      <c r="F695" s="143"/>
      <c r="G695" s="143"/>
    </row>
    <row r="696" spans="1:7">
      <c r="A696" s="143"/>
      <c r="B696" s="143"/>
      <c r="C696" s="143"/>
      <c r="D696" s="143"/>
      <c r="E696" s="143"/>
      <c r="F696" s="143"/>
      <c r="G696" s="143"/>
    </row>
    <row r="697" spans="1:7">
      <c r="A697" s="143"/>
      <c r="B697" s="143"/>
      <c r="C697" s="143"/>
      <c r="D697" s="143"/>
      <c r="E697" s="143"/>
      <c r="F697" s="143"/>
      <c r="G697" s="143"/>
    </row>
    <row r="698" spans="1:7">
      <c r="A698" s="143"/>
      <c r="B698" s="143"/>
      <c r="C698" s="143"/>
      <c r="D698" s="143"/>
      <c r="E698" s="143"/>
      <c r="F698" s="143"/>
      <c r="G698" s="143"/>
    </row>
    <row r="699" spans="1:7">
      <c r="A699" s="143"/>
      <c r="B699" s="143"/>
      <c r="C699" s="143"/>
      <c r="D699" s="143"/>
      <c r="E699" s="143"/>
      <c r="F699" s="143"/>
      <c r="G699" s="143"/>
    </row>
  </sheetData>
  <sheetProtection sheet="1" objects="1" scenarios="1" formatColumns="0" formatRows="0" selectLockedCells="1"/>
  <mergeCells count="91">
    <mergeCell ref="A66:D68"/>
    <mergeCell ref="E66:G68"/>
    <mergeCell ref="A63:D65"/>
    <mergeCell ref="E63:G65"/>
    <mergeCell ref="A60:G60"/>
    <mergeCell ref="A61:D62"/>
    <mergeCell ref="E61:G62"/>
    <mergeCell ref="A57:D59"/>
    <mergeCell ref="E57:G59"/>
    <mergeCell ref="A55:G56"/>
    <mergeCell ref="A47:G47"/>
    <mergeCell ref="A48:D48"/>
    <mergeCell ref="E48:G48"/>
    <mergeCell ref="E49:G50"/>
    <mergeCell ref="A49:D50"/>
    <mergeCell ref="A51:G52"/>
    <mergeCell ref="A53:G54"/>
    <mergeCell ref="A2:G6"/>
    <mergeCell ref="A7:G8"/>
    <mergeCell ref="A9:G10"/>
    <mergeCell ref="A1:G1"/>
    <mergeCell ref="A11:C11"/>
    <mergeCell ref="A12:C12"/>
    <mergeCell ref="A14:C15"/>
    <mergeCell ref="D11:G11"/>
    <mergeCell ref="D12:G12"/>
    <mergeCell ref="D14:G15"/>
    <mergeCell ref="A13:C13"/>
    <mergeCell ref="A16:G16"/>
    <mergeCell ref="A17:B17"/>
    <mergeCell ref="A18:B18"/>
    <mergeCell ref="C17:G17"/>
    <mergeCell ref="C18:G18"/>
    <mergeCell ref="C19:G19"/>
    <mergeCell ref="C20:G20"/>
    <mergeCell ref="A21:B21"/>
    <mergeCell ref="C21:G21"/>
    <mergeCell ref="C22:G22"/>
    <mergeCell ref="A19:B19"/>
    <mergeCell ref="A20:B20"/>
    <mergeCell ref="A32:G32"/>
    <mergeCell ref="C23:G23"/>
    <mergeCell ref="A24:B24"/>
    <mergeCell ref="A25:B25"/>
    <mergeCell ref="A26:B26"/>
    <mergeCell ref="C24:G24"/>
    <mergeCell ref="C25:G25"/>
    <mergeCell ref="C26:G26"/>
    <mergeCell ref="A22:B23"/>
    <mergeCell ref="A27:G27"/>
    <mergeCell ref="A28:G28"/>
    <mergeCell ref="A29:G29"/>
    <mergeCell ref="A30:G30"/>
    <mergeCell ref="A31:G31"/>
    <mergeCell ref="A33:C33"/>
    <mergeCell ref="D33:E33"/>
    <mergeCell ref="F33:G33"/>
    <mergeCell ref="A35:C35"/>
    <mergeCell ref="D35:E35"/>
    <mergeCell ref="F35:G35"/>
    <mergeCell ref="A36:C36"/>
    <mergeCell ref="D36:E36"/>
    <mergeCell ref="F36:G36"/>
    <mergeCell ref="A34:C34"/>
    <mergeCell ref="D34:E34"/>
    <mergeCell ref="F34:G34"/>
    <mergeCell ref="A40:G40"/>
    <mergeCell ref="A41:B41"/>
    <mergeCell ref="C41:D41"/>
    <mergeCell ref="E41:G41"/>
    <mergeCell ref="A37:C37"/>
    <mergeCell ref="F37:G37"/>
    <mergeCell ref="D37:E37"/>
    <mergeCell ref="A38:C38"/>
    <mergeCell ref="D38:E38"/>
    <mergeCell ref="F38:G38"/>
    <mergeCell ref="A39:C39"/>
    <mergeCell ref="D39:E39"/>
    <mergeCell ref="F39:G39"/>
    <mergeCell ref="A44:B44"/>
    <mergeCell ref="C44:D44"/>
    <mergeCell ref="E44:G44"/>
    <mergeCell ref="A45:B45"/>
    <mergeCell ref="C45:D45"/>
    <mergeCell ref="E45:G45"/>
    <mergeCell ref="A42:B42"/>
    <mergeCell ref="C42:D42"/>
    <mergeCell ref="E42:G42"/>
    <mergeCell ref="A43:B43"/>
    <mergeCell ref="C43:D43"/>
    <mergeCell ref="E43:G43"/>
  </mergeCells>
  <phoneticPr fontId="23" type="noConversion"/>
  <pageMargins left="0.7" right="0.7" top="0.75" bottom="0.75" header="0.3" footer="0.3"/>
  <pageSetup paperSize="9" orientation="portrait"/>
  <drawing r:id="rId1"/>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538"/>
  <sheetViews>
    <sheetView view="pageLayout" zoomScale="70" workbookViewId="0">
      <selection activeCell="C7" sqref="C7:I7"/>
    </sheetView>
  </sheetViews>
  <sheetFormatPr baseColWidth="10" defaultRowHeight="12" x14ac:dyDescent="0"/>
  <cols>
    <col min="1" max="1" width="8.1640625" style="119" customWidth="1"/>
    <col min="2" max="2" width="20.83203125" style="87" customWidth="1"/>
    <col min="3" max="3" width="8.6640625" style="114" customWidth="1"/>
    <col min="4" max="4" width="9.1640625" style="98" customWidth="1"/>
    <col min="5" max="5" width="5.5" style="81" customWidth="1"/>
    <col min="6" max="6" width="6" style="81" customWidth="1"/>
    <col min="7" max="7" width="8.33203125" style="77" customWidth="1"/>
    <col min="8" max="8" width="11.1640625" style="82" customWidth="1"/>
    <col min="9" max="9" width="7.5" style="82" customWidth="1"/>
    <col min="10" max="10" width="37.83203125" style="58" customWidth="1"/>
    <col min="11" max="11" width="22.5" style="58" customWidth="1"/>
    <col min="12" max="13" width="10.83203125" style="58"/>
    <col min="16" max="44" width="10.83203125" style="1"/>
  </cols>
  <sheetData>
    <row r="1" spans="1:44" s="82" customFormat="1" ht="12.75" customHeight="1">
      <c r="A1" s="391" t="s">
        <v>54</v>
      </c>
      <c r="B1" s="391"/>
      <c r="C1" s="391"/>
      <c r="D1" s="391"/>
      <c r="E1" s="391"/>
      <c r="F1" s="391"/>
      <c r="G1" s="391"/>
      <c r="H1" s="391"/>
      <c r="I1" s="391"/>
      <c r="J1" s="89"/>
      <c r="K1" s="89"/>
      <c r="L1" s="89"/>
      <c r="M1" s="89"/>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row>
    <row r="2" spans="1:44" s="82" customFormat="1" ht="12.75" customHeight="1">
      <c r="A2" s="392" t="s">
        <v>752</v>
      </c>
      <c r="B2" s="393"/>
      <c r="C2" s="393"/>
      <c r="D2" s="393"/>
      <c r="E2" s="393"/>
      <c r="F2" s="393"/>
      <c r="G2" s="393"/>
      <c r="H2" s="393"/>
      <c r="I2" s="394"/>
      <c r="J2" s="89"/>
      <c r="K2" s="89"/>
      <c r="L2" s="89"/>
      <c r="M2" s="89"/>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4" s="82" customFormat="1" ht="12.75" customHeight="1">
      <c r="A3" s="395"/>
      <c r="B3" s="396"/>
      <c r="C3" s="396"/>
      <c r="D3" s="396"/>
      <c r="E3" s="396"/>
      <c r="F3" s="396"/>
      <c r="G3" s="396"/>
      <c r="H3" s="396"/>
      <c r="I3" s="397"/>
      <c r="J3" s="89"/>
      <c r="K3" s="89"/>
      <c r="L3" s="89"/>
      <c r="M3" s="89"/>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row>
    <row r="4" spans="1:44" s="82" customFormat="1" ht="12.75" customHeight="1">
      <c r="A4" s="395"/>
      <c r="B4" s="396"/>
      <c r="C4" s="396"/>
      <c r="D4" s="396"/>
      <c r="E4" s="396"/>
      <c r="F4" s="396"/>
      <c r="G4" s="396"/>
      <c r="H4" s="396"/>
      <c r="I4" s="397"/>
      <c r="J4" s="89"/>
      <c r="K4" s="89"/>
      <c r="L4" s="89"/>
      <c r="M4" s="89"/>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row>
    <row r="5" spans="1:44" s="82" customFormat="1" ht="12.75" customHeight="1">
      <c r="A5" s="395"/>
      <c r="B5" s="396"/>
      <c r="C5" s="396"/>
      <c r="D5" s="396"/>
      <c r="E5" s="396"/>
      <c r="F5" s="396"/>
      <c r="G5" s="396"/>
      <c r="H5" s="396"/>
      <c r="I5" s="397"/>
      <c r="J5" s="89"/>
      <c r="K5" s="89"/>
      <c r="L5" s="89"/>
      <c r="M5" s="89"/>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row>
    <row r="6" spans="1:44" s="82" customFormat="1" ht="12.75" customHeight="1">
      <c r="A6" s="398"/>
      <c r="B6" s="399"/>
      <c r="C6" s="399"/>
      <c r="D6" s="399"/>
      <c r="E6" s="399"/>
      <c r="F6" s="399"/>
      <c r="G6" s="399"/>
      <c r="H6" s="399"/>
      <c r="I6" s="400"/>
      <c r="J6" s="89"/>
      <c r="K6" s="89"/>
      <c r="L6" s="89"/>
      <c r="M6" s="89"/>
      <c r="N6" s="89"/>
      <c r="O6" s="89"/>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row>
    <row r="7" spans="1:44" s="87" customFormat="1" ht="15" customHeight="1">
      <c r="A7" s="410" t="s">
        <v>55</v>
      </c>
      <c r="B7" s="411"/>
      <c r="C7" s="649" t="str">
        <f>'Mode d''emploi'!D11</f>
        <v>Nom de l'établissement</v>
      </c>
      <c r="D7" s="650"/>
      <c r="E7" s="650"/>
      <c r="F7" s="650"/>
      <c r="G7" s="650"/>
      <c r="H7" s="650"/>
      <c r="I7" s="651"/>
      <c r="J7" s="645"/>
      <c r="K7" s="645"/>
      <c r="L7" s="645"/>
      <c r="M7" s="645"/>
      <c r="N7" s="645"/>
      <c r="O7" s="645"/>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row>
    <row r="8" spans="1:44" s="87" customFormat="1" ht="15" customHeight="1">
      <c r="A8" s="410" t="s">
        <v>59</v>
      </c>
      <c r="B8" s="411"/>
      <c r="C8" s="618" t="s">
        <v>683</v>
      </c>
      <c r="D8" s="647"/>
      <c r="E8" s="647"/>
      <c r="F8" s="647"/>
      <c r="G8" s="647"/>
      <c r="H8" s="647"/>
      <c r="I8" s="648"/>
      <c r="J8" s="645"/>
      <c r="K8" s="645"/>
      <c r="L8" s="645"/>
      <c r="M8" s="645"/>
      <c r="N8" s="645"/>
      <c r="O8" s="645"/>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c r="AR8" s="646"/>
    </row>
    <row r="9" spans="1:44" s="87" customFormat="1" ht="15" customHeight="1">
      <c r="A9" s="410" t="s">
        <v>56</v>
      </c>
      <c r="B9" s="411"/>
      <c r="C9" s="406" t="s">
        <v>684</v>
      </c>
      <c r="D9" s="293"/>
      <c r="E9" s="293"/>
      <c r="F9" s="293"/>
      <c r="G9" s="293"/>
      <c r="H9" s="293"/>
      <c r="I9" s="294"/>
      <c r="J9" s="645"/>
      <c r="K9" s="645"/>
      <c r="L9" s="645"/>
      <c r="M9" s="645"/>
      <c r="N9" s="645"/>
      <c r="O9" s="645"/>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row>
    <row r="10" spans="1:44" s="87" customFormat="1" ht="15" customHeight="1">
      <c r="A10" s="410" t="s">
        <v>57</v>
      </c>
      <c r="B10" s="411"/>
      <c r="C10" s="406" t="s">
        <v>684</v>
      </c>
      <c r="D10" s="293"/>
      <c r="E10" s="293"/>
      <c r="F10" s="293"/>
      <c r="G10" s="293"/>
      <c r="H10" s="293"/>
      <c r="I10" s="294"/>
      <c r="J10" s="645"/>
      <c r="K10" s="645"/>
      <c r="L10" s="645"/>
      <c r="M10" s="645"/>
      <c r="N10" s="645"/>
      <c r="O10" s="645"/>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row>
    <row r="11" spans="1:44" s="87" customFormat="1" ht="27.75" customHeight="1">
      <c r="A11" s="404" t="s">
        <v>60</v>
      </c>
      <c r="B11" s="405"/>
      <c r="C11" s="406" t="s">
        <v>684</v>
      </c>
      <c r="D11" s="293"/>
      <c r="E11" s="293"/>
      <c r="F11" s="293"/>
      <c r="G11" s="293"/>
      <c r="H11" s="293"/>
      <c r="I11" s="294"/>
      <c r="J11" s="645"/>
      <c r="K11" s="645"/>
      <c r="L11" s="645"/>
      <c r="M11" s="645"/>
      <c r="N11" s="645"/>
      <c r="O11" s="645"/>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row>
    <row r="12" spans="1:44" s="82" customFormat="1" ht="35.25" customHeight="1" thickBot="1">
      <c r="A12" s="404" t="s">
        <v>58</v>
      </c>
      <c r="B12" s="405"/>
      <c r="C12" s="407" t="s">
        <v>684</v>
      </c>
      <c r="D12" s="408"/>
      <c r="E12" s="408"/>
      <c r="F12" s="408"/>
      <c r="G12" s="408"/>
      <c r="H12" s="408"/>
      <c r="I12" s="409"/>
      <c r="J12" s="89"/>
      <c r="K12" s="89"/>
      <c r="L12" s="89"/>
      <c r="M12" s="89"/>
      <c r="N12" s="89"/>
      <c r="O12" s="89"/>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row>
    <row r="13" spans="1:44" s="82" customFormat="1" ht="13">
      <c r="A13" s="401" t="s">
        <v>61</v>
      </c>
      <c r="B13" s="402"/>
      <c r="C13" s="402"/>
      <c r="D13" s="402"/>
      <c r="E13" s="402"/>
      <c r="F13" s="402"/>
      <c r="G13" s="402"/>
      <c r="H13" s="402"/>
      <c r="I13" s="403"/>
      <c r="J13" s="90"/>
      <c r="K13" s="91"/>
      <c r="L13" s="89"/>
      <c r="M13" s="89"/>
      <c r="N13" s="89"/>
      <c r="O13" s="89"/>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row>
    <row r="14" spans="1:44" s="82" customFormat="1" ht="37.5" customHeight="1">
      <c r="A14" s="124" t="s">
        <v>449</v>
      </c>
      <c r="B14" s="125" t="s">
        <v>630</v>
      </c>
      <c r="C14" s="124" t="s">
        <v>726</v>
      </c>
      <c r="D14" s="378" t="s">
        <v>727</v>
      </c>
      <c r="E14" s="379"/>
      <c r="F14" s="380"/>
      <c r="G14" s="377" t="s">
        <v>63</v>
      </c>
      <c r="H14" s="377"/>
      <c r="I14" s="377"/>
      <c r="J14" s="92"/>
      <c r="K14" s="92"/>
      <c r="L14" s="92"/>
      <c r="M14" s="93"/>
      <c r="N14" s="89"/>
      <c r="O14" s="89"/>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row>
    <row r="15" spans="1:44" s="82" customFormat="1" ht="36.75" customHeight="1">
      <c r="A15" s="199">
        <f>AVERAGE(E18,E69,E129,E181,E292)</f>
        <v>0</v>
      </c>
      <c r="B15" s="142" t="str">
        <f>IF(ROUNDDOWN(A15*10,0)=0, "Insuffisant",IFERROR(CHOOSE(ROUNDDOWN((A15*10),0),"Informel","Informel","Informel","Informel","Convaincant","Convaincant","Convaincant","Convaincant","Conforme","Conforme"),""))</f>
        <v>Insuffisant</v>
      </c>
      <c r="C15" s="198">
        <f>AVERAGE(F18,F69,F129,F181,F292)</f>
        <v>0</v>
      </c>
      <c r="D15" s="387" t="str">
        <f>IF(ROUNDDOWN(C15*10,0)=0, "Insuffisant",IFERROR(CHOOSE(ROUNDDOWN((C15*10),0),"Informel","Informel","Informel","Informel","Convaincant","Convaincant","Convaincant","Convaincant","Conforme","Conforme"),""))</f>
        <v>Insuffisant</v>
      </c>
      <c r="E15" s="388"/>
      <c r="F15" s="389"/>
      <c r="G15" s="390" t="str">
        <f>IFERROR(IF(D15="Insuffisant","Il est nécessaire de formaliser les activités",IF(D15="Informel","Il est nécessaire de pérenniser la bonne exécution des activités",IF(D15="Convaincant","Il est nécessaire de tracer et d'améliorer les activités", IF(D15="Conforme","BRAVO! Continueé de progresser et communiquer vos résultats","")))),"")</f>
        <v>Il est nécessaire de formaliser les activités</v>
      </c>
      <c r="H15" s="390"/>
      <c r="I15" s="390"/>
      <c r="J15" s="94"/>
      <c r="K15" s="94"/>
      <c r="L15" s="94"/>
      <c r="M15" s="89"/>
      <c r="N15" s="89"/>
      <c r="O15" s="89"/>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row>
    <row r="16" spans="1:44" ht="6" customHeight="1">
      <c r="A16" s="113"/>
      <c r="B16" s="83"/>
      <c r="C16" s="120"/>
      <c r="D16" s="76"/>
      <c r="E16" s="76"/>
      <c r="F16" s="76"/>
      <c r="G16" s="76"/>
      <c r="H16" s="76"/>
      <c r="I16" s="77"/>
      <c r="J16" s="72"/>
      <c r="K16" s="73"/>
      <c r="L16" s="68"/>
      <c r="N16" s="58"/>
      <c r="O16" s="58"/>
    </row>
    <row r="17" spans="1:44" ht="54.75" customHeight="1">
      <c r="A17" s="121" t="s">
        <v>718</v>
      </c>
      <c r="B17" s="126" t="s">
        <v>721</v>
      </c>
      <c r="C17" s="121" t="s">
        <v>753</v>
      </c>
      <c r="D17" s="123" t="s">
        <v>627</v>
      </c>
      <c r="E17" s="121" t="s">
        <v>746</v>
      </c>
      <c r="F17" s="121" t="s">
        <v>725</v>
      </c>
      <c r="G17" s="121" t="s">
        <v>719</v>
      </c>
      <c r="H17" s="412" t="s">
        <v>723</v>
      </c>
      <c r="I17" s="412"/>
      <c r="N17" s="58"/>
      <c r="O17" s="58"/>
    </row>
    <row r="18" spans="1:44" ht="57" customHeight="1">
      <c r="A18" s="146" t="s">
        <v>733</v>
      </c>
      <c r="B18" s="149" t="s">
        <v>66</v>
      </c>
      <c r="C18" s="150" t="s">
        <v>639</v>
      </c>
      <c r="D18" s="147" t="str">
        <f>IF(ROUNDDOWN(E18*10,0)=0, "Insuffisant",IFERROR(CHOOSE(ROUNDDOWN((E18*10),0),"Informel","Informel","Informel","Informel","Convaincant","Convaincant","Convaincant","Convaincant","Conforme","Conforme"),""))</f>
        <v>Insuffisant</v>
      </c>
      <c r="E18" s="151">
        <f>IFERROR((E19+E35)/2,"")</f>
        <v>0</v>
      </c>
      <c r="F18" s="151">
        <f>IFERROR((F19+F35)/2,"")</f>
        <v>0</v>
      </c>
      <c r="G18" s="147" t="str">
        <f>IF(ROUNDDOWN(F18*10,0)=0, "Insuffisant",IFERROR(CHOOSE(ROUNDDOWN((F18*10),0),"Informel","Informel","Informel","Informel","Convaincant","Convaincant","Convaincant","Convaincant","Conforme","Conforme"),""))</f>
        <v>Insuffisant</v>
      </c>
      <c r="H18" s="373" t="str">
        <f>IFERROR(IF(G18="Insuffisant","Il est nécessaire de formaliser les activités",IF(G18="Informel","Il est nécessaire de pérenniser la bonne exécution des activités",IF(G18="Convaincant","Il est nécessaire de tracer et d'améliorer les activités", IF(G18="Conforme","BRAVO! Continueé de progresser et communiquer vos résultats","")))),"")</f>
        <v>Il est nécessaire de formaliser les activités</v>
      </c>
      <c r="I18" s="373"/>
      <c r="N18" s="58"/>
      <c r="O18" s="58"/>
    </row>
    <row r="19" spans="1:44" ht="36.75" customHeight="1">
      <c r="A19" s="146" t="s">
        <v>640</v>
      </c>
      <c r="B19" s="152" t="s">
        <v>149</v>
      </c>
      <c r="C19" s="150" t="s">
        <v>686</v>
      </c>
      <c r="D19" s="147" t="str">
        <f>IF(ROUNDDOWN(E19*10,0)=0, "Insuffisant",IFERROR(CHOOSE(ROUNDDOWN((E19*10),0),"Informel","Informel","Informel","Informel","Convaincant","Convaincant","Convaincant","Convaincant","Conforme","Conforme"),""))</f>
        <v>Insuffisant</v>
      </c>
      <c r="E19" s="153">
        <f>IFERROR(SUM(E20:E27)/COUNTA(E20:E27),"")</f>
        <v>0</v>
      </c>
      <c r="F19" s="153">
        <f>IFERROR(SUM(E20:E34)/COUNTA(E20:E34),"")</f>
        <v>0</v>
      </c>
      <c r="G19" s="147" t="str">
        <f>IF(ROUNDDOWN(F19*10,0)=0, "Insuffisant",IFERROR(CHOOSE(ROUNDDOWN((F19*10),0),"Informel","Informel","Informel","Informel","Convaincant","Convaincant","Convaincant","Convaincant","Conforme","Conforme"),""))</f>
        <v>Insuffisant</v>
      </c>
      <c r="H19" s="373" t="str">
        <f>IFERROR(IF(G19="Insuffisant","Il est nécessaire de formaliser les activités",IF(G19="Informel","Il est nécessaire de pérenniser la bonne exécution des activités",IF(G19="Convaincant","Il est nécessaire de tracer et d'améliorer les activités", IF(G19="Conforme","BRAVO! Continueé de progresser et communiquer vos résultats","")))),"")</f>
        <v>Il est nécessaire de formaliser les activités</v>
      </c>
      <c r="I19" s="373"/>
      <c r="K19" s="58">
        <f>IFERROR((VLOOKUP(D19,'Mode d''emploi'!$I$33:$J$39,2)),"")</f>
        <v>2</v>
      </c>
      <c r="L19" s="58" t="s">
        <v>65</v>
      </c>
      <c r="N19" s="58"/>
      <c r="O19" s="58"/>
    </row>
    <row r="20" spans="1:44" ht="84.75" customHeight="1">
      <c r="A20" s="166" t="s">
        <v>67</v>
      </c>
      <c r="B20" s="167" t="s">
        <v>150</v>
      </c>
      <c r="C20" s="168">
        <v>4.0999999999999996</v>
      </c>
      <c r="D20" s="169" t="s">
        <v>30</v>
      </c>
      <c r="E20" s="381" t="str">
        <f>L20</f>
        <v/>
      </c>
      <c r="F20" s="382"/>
      <c r="G20" s="383"/>
      <c r="H20" s="372" t="str">
        <f>IFERROR(CHOOSE(K20,"Libellé du critère quand il sera choisi",'Mode d''emploi'!$L$34,'Mode d''emploi'!$L$35,'Mode d''emploi'!$L$36,'Mode d''emploi'!$L$37,'Mode d''emploi'!$L$38,'Mode d''emploi'!$L$39),"")</f>
        <v>Libellé du critère quand il sera choisi</v>
      </c>
      <c r="I20" s="372"/>
      <c r="K20" s="58">
        <f>IFERROR((VLOOKUP(D20,'Mode d''emploi'!$I$33:$J$39,2)),"")</f>
        <v>1</v>
      </c>
      <c r="L20" s="58" t="str">
        <f>IFERROR(CHOOSE(K20,"",'Mode d''emploi'!$K$34,'Mode d''emploi'!$K$35,'Mode d''emploi'!$K$36,'Mode d''emploi'!$K$37,'Mode d''emploi'!$K$38,'Mode d''emploi'!$K$39),"")</f>
        <v/>
      </c>
      <c r="N20" s="58"/>
      <c r="O20" s="58"/>
    </row>
    <row r="21" spans="1:44" ht="119.25" customHeight="1">
      <c r="A21" s="166" t="s">
        <v>67</v>
      </c>
      <c r="B21" s="167" t="s">
        <v>151</v>
      </c>
      <c r="C21" s="168">
        <v>4.0999999999999996</v>
      </c>
      <c r="D21" s="169" t="s">
        <v>30</v>
      </c>
      <c r="E21" s="381" t="str">
        <f>L21</f>
        <v/>
      </c>
      <c r="F21" s="382"/>
      <c r="G21" s="383"/>
      <c r="H21" s="372" t="str">
        <f>IFERROR(CHOOSE(K21,"Libellé du critère quand il sera choisi",'Mode d''emploi'!$L$34,'Mode d''emploi'!$L$35,'Mode d''emploi'!$L$36,'Mode d''emploi'!$L$37,'Mode d''emploi'!$L$38,'Mode d''emploi'!$L$39),"")</f>
        <v>Libellé du critère quand il sera choisi</v>
      </c>
      <c r="I21" s="372"/>
      <c r="K21" s="58">
        <f>IFERROR((VLOOKUP(D21,'Mode d''emploi'!$I$33:$J$39,2)),"")</f>
        <v>1</v>
      </c>
      <c r="L21" s="58" t="str">
        <f>IFERROR(CHOOSE(K21,"",'Mode d''emploi'!$K$34,'Mode d''emploi'!$K$35,'Mode d''emploi'!$K$36,'Mode d''emploi'!$K$37,'Mode d''emploi'!$K$38,'Mode d''emploi'!$K$39),"")</f>
        <v/>
      </c>
      <c r="N21" s="58"/>
      <c r="O21" s="58"/>
    </row>
    <row r="22" spans="1:44" ht="69.75" customHeight="1">
      <c r="A22" s="166" t="s">
        <v>67</v>
      </c>
      <c r="B22" s="167" t="s">
        <v>152</v>
      </c>
      <c r="C22" s="168">
        <v>4.0999999999999996</v>
      </c>
      <c r="D22" s="169" t="s">
        <v>30</v>
      </c>
      <c r="E22" s="381" t="str">
        <f>L22</f>
        <v/>
      </c>
      <c r="F22" s="382"/>
      <c r="G22" s="383"/>
      <c r="H22" s="372" t="str">
        <f>CHOOSE(K22,"Libellé du critère quand il sera choisi",'Mode d''emploi'!$L$34,'Mode d''emploi'!$L$35,'Mode d''emploi'!$L$36,'Mode d''emploi'!$L$37,'Mode d''emploi'!$L$38,'Mode d''emploi'!$L$39,)</f>
        <v>Libellé du critère quand il sera choisi</v>
      </c>
      <c r="I22" s="372"/>
      <c r="K22" s="58">
        <f>IFERROR((VLOOKUP(D22,'Mode d''emploi'!$I$33:$J$39,2)),"")</f>
        <v>1</v>
      </c>
      <c r="L22" s="58" t="str">
        <f>IFERROR(CHOOSE(K22,"",'Mode d''emploi'!$K$34,'Mode d''emploi'!$K$35,'Mode d''emploi'!$K$36,'Mode d''emploi'!$K$37,'Mode d''emploi'!$K$38,'Mode d''emploi'!$K$39),"")</f>
        <v/>
      </c>
      <c r="N22" s="58"/>
      <c r="O22" s="58"/>
    </row>
    <row r="23" spans="1:44" ht="141" customHeight="1">
      <c r="A23" s="166" t="s">
        <v>67</v>
      </c>
      <c r="B23" s="167" t="s">
        <v>176</v>
      </c>
      <c r="C23" s="168">
        <v>4.0999999999999996</v>
      </c>
      <c r="D23" s="169" t="s">
        <v>30</v>
      </c>
      <c r="E23" s="381" t="str">
        <f>L23</f>
        <v/>
      </c>
      <c r="F23" s="382"/>
      <c r="G23" s="383"/>
      <c r="H23" s="372" t="str">
        <f>CHOOSE(K23,"Libellé du critère quand il sera choisi",'Mode d''emploi'!$L$34,'Mode d''emploi'!$L$35,'Mode d''emploi'!$L$36,'Mode d''emploi'!$L$37,'Mode d''emploi'!$L$38,'Mode d''emploi'!$L$39,)</f>
        <v>Libellé du critère quand il sera choisi</v>
      </c>
      <c r="I23" s="372"/>
      <c r="K23" s="58">
        <f>IFERROR((VLOOKUP(D23,'Mode d''emploi'!$I$33:$J$39,2)),"")</f>
        <v>1</v>
      </c>
      <c r="L23" s="58" t="str">
        <f>IFERROR(CHOOSE(K23,"",'Mode d''emploi'!$K$34,'Mode d''emploi'!$K$35,'Mode d''emploi'!$K$36,'Mode d''emploi'!$K$37,'Mode d''emploi'!$K$38,'Mode d''emploi'!$K$39),"")</f>
        <v/>
      </c>
      <c r="N23" s="58"/>
      <c r="O23" s="58"/>
    </row>
    <row r="24" spans="1:44" ht="102" customHeight="1">
      <c r="A24" s="166" t="s">
        <v>67</v>
      </c>
      <c r="B24" s="167" t="s">
        <v>177</v>
      </c>
      <c r="C24" s="168">
        <v>4.0999999999999996</v>
      </c>
      <c r="D24" s="169" t="s">
        <v>30</v>
      </c>
      <c r="E24" s="381" t="str">
        <f>L24</f>
        <v/>
      </c>
      <c r="F24" s="382"/>
      <c r="G24" s="383"/>
      <c r="H24" s="413" t="str">
        <f>CHOOSE(K24,"Libellé du critère quand il sera choisi",'Mode d''emploi'!$L$34,'Mode d''emploi'!$L$35,'Mode d''emploi'!$L$36,'Mode d''emploi'!$L$37,'Mode d''emploi'!$L$38,'Mode d''emploi'!$L$39,)</f>
        <v>Libellé du critère quand il sera choisi</v>
      </c>
      <c r="I24" s="414"/>
      <c r="K24" s="58">
        <f>IFERROR((VLOOKUP(D24,'Mode d''emploi'!$I$33:$J$39,2)),"")</f>
        <v>1</v>
      </c>
      <c r="L24" s="58" t="str">
        <f>IFERROR(CHOOSE(K24,"",'Mode d''emploi'!$K$34,'Mode d''emploi'!$K$35,'Mode d''emploi'!$K$36,'Mode d''emploi'!$K$37,'Mode d''emploi'!$K$38,'Mode d''emploi'!$K$39),"")</f>
        <v/>
      </c>
      <c r="N24" s="58"/>
      <c r="O24" s="58"/>
    </row>
    <row r="25" spans="1:44" ht="99.75" customHeight="1">
      <c r="A25" s="166" t="s">
        <v>67</v>
      </c>
      <c r="B25" s="167" t="s">
        <v>178</v>
      </c>
      <c r="C25" s="168">
        <v>4.0999999999999996</v>
      </c>
      <c r="D25" s="169" t="s">
        <v>30</v>
      </c>
      <c r="E25" s="381" t="str">
        <f t="shared" ref="E25:E28" si="0">L25</f>
        <v/>
      </c>
      <c r="F25" s="382"/>
      <c r="G25" s="383"/>
      <c r="H25" s="372" t="str">
        <f>CHOOSE(K25,"Libellé du critère quand il sera choisi",'Mode d''emploi'!$L$34,'Mode d''emploi'!$L$35,'Mode d''emploi'!$L$36,'Mode d''emploi'!$L$37,'Mode d''emploi'!$L$38,'Mode d''emploi'!$L$39,)</f>
        <v>Libellé du critère quand il sera choisi</v>
      </c>
      <c r="I25" s="372"/>
      <c r="K25" s="58">
        <f>IFERROR((VLOOKUP(D25,'Mode d''emploi'!$I$33:$J$39,2)),"")</f>
        <v>1</v>
      </c>
      <c r="L25" s="58" t="str">
        <f>IFERROR(CHOOSE(K25,"",'Mode d''emploi'!$K$34,'Mode d''emploi'!$K$35,'Mode d''emploi'!$K$36,'Mode d''emploi'!$K$37,'Mode d''emploi'!$K$38,'Mode d''emploi'!$K$39),"")</f>
        <v/>
      </c>
      <c r="N25" s="58"/>
      <c r="O25" s="58"/>
    </row>
    <row r="26" spans="1:44" ht="90" customHeight="1">
      <c r="A26" s="166" t="s">
        <v>67</v>
      </c>
      <c r="B26" s="167" t="s">
        <v>179</v>
      </c>
      <c r="C26" s="168">
        <v>4.0999999999999996</v>
      </c>
      <c r="D26" s="169" t="s">
        <v>30</v>
      </c>
      <c r="E26" s="381" t="str">
        <f t="shared" si="0"/>
        <v/>
      </c>
      <c r="F26" s="382"/>
      <c r="G26" s="383"/>
      <c r="H26" s="372" t="str">
        <f>CHOOSE(K26,"Libellé du critère quand il sera choisi",'Mode d''emploi'!$L$34,'Mode d''emploi'!$L$35,'Mode d''emploi'!$L$36,'Mode d''emploi'!$L$37,'Mode d''emploi'!$L$38,'Mode d''emploi'!$L$39,)</f>
        <v>Libellé du critère quand il sera choisi</v>
      </c>
      <c r="I26" s="372"/>
      <c r="K26" s="58">
        <f>IFERROR((VLOOKUP(D26,'Mode d''emploi'!$I$33:$J$39,2)),"")</f>
        <v>1</v>
      </c>
      <c r="L26" s="58" t="str">
        <f>IFERROR(CHOOSE(K26,"",'Mode d''emploi'!$K$34,'Mode d''emploi'!$K$35,'Mode d''emploi'!$K$36,'Mode d''emploi'!$K$37,'Mode d''emploi'!$K$38,'Mode d''emploi'!$K$39),"")</f>
        <v/>
      </c>
      <c r="N26" s="58"/>
      <c r="O26" s="58"/>
    </row>
    <row r="27" spans="1:44" ht="79.5" customHeight="1">
      <c r="A27" s="166" t="s">
        <v>67</v>
      </c>
      <c r="B27" s="167" t="s">
        <v>180</v>
      </c>
      <c r="C27" s="168">
        <v>4.0999999999999996</v>
      </c>
      <c r="D27" s="169" t="s">
        <v>30</v>
      </c>
      <c r="E27" s="381" t="str">
        <f t="shared" si="0"/>
        <v/>
      </c>
      <c r="F27" s="382"/>
      <c r="G27" s="383"/>
      <c r="H27" s="372" t="str">
        <f>CHOOSE(K27,"Libellé du critère quand il sera choisi",'Mode d''emploi'!$L$34,'Mode d''emploi'!$L$35,'Mode d''emploi'!$L$36,'Mode d''emploi'!$L$37,'Mode d''emploi'!$L$38,'Mode d''emploi'!$L$39,)</f>
        <v>Libellé du critère quand il sera choisi</v>
      </c>
      <c r="I27" s="372"/>
      <c r="J27" s="59"/>
      <c r="K27" s="58">
        <f>IFERROR((VLOOKUP(D27,'Mode d''emploi'!$I$33:$J$39,2)),"")</f>
        <v>1</v>
      </c>
      <c r="L27" s="59" t="str">
        <f>IFERROR(CHOOSE(K27,"",'Mode d''emploi'!$K$34,'Mode d''emploi'!$K$35,'Mode d''emploi'!$K$36,'Mode d''emploi'!$K$37,'Mode d''emploi'!$K$38,'Mode d''emploi'!$K$39),"")</f>
        <v/>
      </c>
      <c r="M27" s="59"/>
      <c r="N27" s="59"/>
      <c r="O27" s="59"/>
    </row>
    <row r="28" spans="1:44" s="37" customFormat="1" ht="111" customHeight="1">
      <c r="A28" s="192" t="s">
        <v>451</v>
      </c>
      <c r="B28" s="193" t="s">
        <v>450</v>
      </c>
      <c r="C28" s="194">
        <v>4.0999999999999996</v>
      </c>
      <c r="D28" s="179" t="s">
        <v>30</v>
      </c>
      <c r="E28" s="384" t="str">
        <f t="shared" si="0"/>
        <v/>
      </c>
      <c r="F28" s="385"/>
      <c r="G28" s="386"/>
      <c r="H28" s="374" t="str">
        <f>CHOOSE(K28,"Libellé du critère quand il sera choisi",'Mode d''emploi'!$L$34,'Mode d''emploi'!$L$35,'Mode d''emploi'!$L$36,'Mode d''emploi'!$L$37,'Mode d''emploi'!$L$38,'Mode d''emploi'!$L$39,)</f>
        <v>Libellé du critère quand il sera choisi</v>
      </c>
      <c r="I28" s="374"/>
      <c r="J28" s="59"/>
      <c r="K28" s="58">
        <f>IFERROR((VLOOKUP(D28,'Mode d''emploi'!$I$33:$J$39,2)),"")</f>
        <v>1</v>
      </c>
      <c r="L28" s="59" t="str">
        <f>IFERROR(CHOOSE(K28,"",'Mode d''emploi'!$K$34,'Mode d''emploi'!$K$35,'Mode d''emploi'!$K$36,'Mode d''emploi'!$K$37,'Mode d''emploi'!$K$38,'Mode d''emploi'!$K$39),"")</f>
        <v/>
      </c>
      <c r="M28" s="59"/>
      <c r="N28" s="59"/>
      <c r="O28" s="59"/>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1:44" s="37" customFormat="1" ht="157.5" customHeight="1">
      <c r="A29" s="195" t="s">
        <v>451</v>
      </c>
      <c r="B29" s="193" t="s">
        <v>452</v>
      </c>
      <c r="C29" s="196" t="s">
        <v>453</v>
      </c>
      <c r="D29" s="179" t="s">
        <v>30</v>
      </c>
      <c r="E29" s="384" t="str">
        <f t="shared" ref="E29" si="1">L29</f>
        <v/>
      </c>
      <c r="F29" s="385"/>
      <c r="G29" s="386"/>
      <c r="H29" s="374" t="str">
        <f>CHOOSE(K29,"Libellé du critère quand il sera choisi",'Mode d''emploi'!$L$34,'Mode d''emploi'!$L$35,'Mode d''emploi'!$L$36,'Mode d''emploi'!$L$37,'Mode d''emploi'!$L$38,'Mode d''emploi'!$L$39,)</f>
        <v>Libellé du critère quand il sera choisi</v>
      </c>
      <c r="I29" s="374"/>
      <c r="J29" s="59"/>
      <c r="K29" s="58">
        <f>IFERROR((VLOOKUP(D29,'Mode d''emploi'!$I$33:$J$39,2)),"")</f>
        <v>1</v>
      </c>
      <c r="L29" s="59" t="str">
        <f>IFERROR(CHOOSE(K29,"",'Mode d''emploi'!$K$34,'Mode d''emploi'!$K$35,'Mode d''emploi'!$K$36,'Mode d''emploi'!$K$37,'Mode d''emploi'!$K$38,'Mode d''emploi'!$K$39),"")</f>
        <v/>
      </c>
      <c r="M29" s="59"/>
      <c r="N29" s="59"/>
      <c r="O29" s="59"/>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1:44" ht="126" customHeight="1">
      <c r="A30" s="188" t="s">
        <v>451</v>
      </c>
      <c r="B30" s="193" t="s">
        <v>454</v>
      </c>
      <c r="C30" s="196" t="s">
        <v>453</v>
      </c>
      <c r="D30" s="179" t="s">
        <v>30</v>
      </c>
      <c r="E30" s="384" t="str">
        <f>L30</f>
        <v/>
      </c>
      <c r="F30" s="385"/>
      <c r="G30" s="386"/>
      <c r="H30" s="415" t="str">
        <f>CHOOSE(K30,"Libellé du critère quand il sera choisi",'Mode d''emploi'!$L$34,'Mode d''emploi'!$L$35,'Mode d''emploi'!$L$36,'Mode d''emploi'!$L$37,'Mode d''emploi'!$L$38,'Mode d''emploi'!$L$39,)</f>
        <v>Libellé du critère quand il sera choisi</v>
      </c>
      <c r="I30" s="416"/>
      <c r="J30" s="59"/>
      <c r="K30" s="58">
        <f>IFERROR((VLOOKUP(D30,'Mode d''emploi'!$I$33:$J$39,2)),"")</f>
        <v>1</v>
      </c>
      <c r="L30" s="59" t="str">
        <f>IFERROR(CHOOSE(K30,"",'Mode d''emploi'!$K$34,'Mode d''emploi'!$K$35,'Mode d''emploi'!$K$36,'Mode d''emploi'!$K$37,'Mode d''emploi'!$K$38,'Mode d''emploi'!$K$39),"")</f>
        <v/>
      </c>
      <c r="M30" s="59"/>
      <c r="N30" s="59"/>
      <c r="O30" s="59"/>
    </row>
    <row r="31" spans="1:44" ht="117" customHeight="1">
      <c r="A31" s="196" t="s">
        <v>451</v>
      </c>
      <c r="B31" s="193" t="s">
        <v>455</v>
      </c>
      <c r="C31" s="196" t="s">
        <v>461</v>
      </c>
      <c r="D31" s="179" t="s">
        <v>30</v>
      </c>
      <c r="E31" s="384" t="str">
        <f t="shared" ref="E31:E34" si="2">L31</f>
        <v/>
      </c>
      <c r="F31" s="385"/>
      <c r="G31" s="386"/>
      <c r="H31" s="415" t="str">
        <f>CHOOSE(K31,"Libellé du critère quand il sera choisi",'Mode d''emploi'!$L$34,'Mode d''emploi'!$L$35,'Mode d''emploi'!$L$36,'Mode d''emploi'!$L$37,'Mode d''emploi'!$L$38,'Mode d''emploi'!$L$39,)</f>
        <v>Libellé du critère quand il sera choisi</v>
      </c>
      <c r="I31" s="416"/>
      <c r="J31" s="59"/>
      <c r="K31" s="58">
        <f>IFERROR((VLOOKUP(D31,'Mode d''emploi'!$I$33:$J$39,2)),"")</f>
        <v>1</v>
      </c>
      <c r="L31" s="59" t="str">
        <f>IFERROR(CHOOSE(K31,"",'Mode d''emploi'!$K$34,'Mode d''emploi'!$K$35,'Mode d''emploi'!$K$36,'Mode d''emploi'!$K$37,'Mode d''emploi'!$K$38,'Mode d''emploi'!$K$39),"")</f>
        <v/>
      </c>
      <c r="M31" s="59"/>
      <c r="N31" s="59"/>
      <c r="O31" s="59"/>
    </row>
    <row r="32" spans="1:44" ht="57.75" customHeight="1">
      <c r="A32" s="196" t="s">
        <v>451</v>
      </c>
      <c r="B32" s="193" t="s">
        <v>456</v>
      </c>
      <c r="C32" s="196" t="s">
        <v>460</v>
      </c>
      <c r="D32" s="179" t="s">
        <v>30</v>
      </c>
      <c r="E32" s="384" t="str">
        <f t="shared" si="2"/>
        <v/>
      </c>
      <c r="F32" s="385"/>
      <c r="G32" s="386"/>
      <c r="H32" s="415" t="str">
        <f>CHOOSE(K32,"Libellé du critère quand il sera choisi",'Mode d''emploi'!$L$34,'Mode d''emploi'!$L$35,'Mode d''emploi'!$L$36,'Mode d''emploi'!$L$37,'Mode d''emploi'!$L$38,'Mode d''emploi'!$L$39,)</f>
        <v>Libellé du critère quand il sera choisi</v>
      </c>
      <c r="I32" s="416"/>
      <c r="J32" s="59"/>
      <c r="K32" s="58">
        <f>IFERROR((VLOOKUP(D32,'Mode d''emploi'!$I$33:$J$39,2)),"")</f>
        <v>1</v>
      </c>
      <c r="L32" s="59" t="str">
        <f>IFERROR(CHOOSE(K32,"",'Mode d''emploi'!$K$34,'Mode d''emploi'!$K$35,'Mode d''emploi'!$K$36,'Mode d''emploi'!$K$37,'Mode d''emploi'!$K$38,'Mode d''emploi'!$K$39),"")</f>
        <v/>
      </c>
      <c r="M32" s="59"/>
      <c r="N32" s="59"/>
      <c r="O32" s="59"/>
    </row>
    <row r="33" spans="1:15" ht="75.75" customHeight="1">
      <c r="A33" s="196" t="s">
        <v>451</v>
      </c>
      <c r="B33" s="193" t="s">
        <v>458</v>
      </c>
      <c r="C33" s="196" t="s">
        <v>457</v>
      </c>
      <c r="D33" s="179" t="s">
        <v>30</v>
      </c>
      <c r="E33" s="384" t="str">
        <f t="shared" si="2"/>
        <v/>
      </c>
      <c r="F33" s="385"/>
      <c r="G33" s="386"/>
      <c r="H33" s="415" t="str">
        <f>CHOOSE(K33,"Libellé du critère quand il sera choisi",'Mode d''emploi'!$L$34,'Mode d''emploi'!$L$35,'Mode d''emploi'!$L$36,'Mode d''emploi'!$L$37,'Mode d''emploi'!$L$38,'Mode d''emploi'!$L$39,)</f>
        <v>Libellé du critère quand il sera choisi</v>
      </c>
      <c r="I33" s="416"/>
      <c r="J33" s="59"/>
      <c r="K33" s="58">
        <f>IFERROR((VLOOKUP(D33,'Mode d''emploi'!$I$33:$J$39,2)),"")</f>
        <v>1</v>
      </c>
      <c r="L33" s="59" t="str">
        <f>IFERROR(CHOOSE(K33,"",'Mode d''emploi'!$K$34,'Mode d''emploi'!$K$35,'Mode d''emploi'!$K$36,'Mode d''emploi'!$K$37,'Mode d''emploi'!$K$38,'Mode d''emploi'!$K$39),"")</f>
        <v/>
      </c>
      <c r="M33" s="59"/>
      <c r="N33" s="59"/>
      <c r="O33" s="59"/>
    </row>
    <row r="34" spans="1:15" ht="42" customHeight="1">
      <c r="A34" s="196" t="s">
        <v>451</v>
      </c>
      <c r="B34" s="193" t="s">
        <v>459</v>
      </c>
      <c r="C34" s="196" t="s">
        <v>457</v>
      </c>
      <c r="D34" s="179" t="s">
        <v>30</v>
      </c>
      <c r="E34" s="384" t="str">
        <f t="shared" si="2"/>
        <v/>
      </c>
      <c r="F34" s="385"/>
      <c r="G34" s="386"/>
      <c r="H34" s="415" t="str">
        <f>CHOOSE(K34,"Libellé du critère quand il sera choisi",'Mode d''emploi'!$L$34,'Mode d''emploi'!$L$35,'Mode d''emploi'!$L$36,'Mode d''emploi'!$L$37,'Mode d''emploi'!$L$38,'Mode d''emploi'!$L$39,)</f>
        <v>Libellé du critère quand il sera choisi</v>
      </c>
      <c r="I34" s="416"/>
      <c r="J34" s="59"/>
      <c r="K34" s="58">
        <f>IFERROR((VLOOKUP(D34,'Mode d''emploi'!$I$33:$J$39,2)),"")</f>
        <v>1</v>
      </c>
      <c r="L34" s="59" t="str">
        <f>IFERROR(CHOOSE(K34,"",'Mode d''emploi'!$K$34,'Mode d''emploi'!$K$35,'Mode d''emploi'!$K$36,'Mode d''emploi'!$K$37,'Mode d''emploi'!$K$38,'Mode d''emploi'!$K$39),"")</f>
        <v/>
      </c>
      <c r="M34" s="59"/>
      <c r="N34" s="59"/>
      <c r="O34" s="59"/>
    </row>
    <row r="35" spans="1:15" ht="50.25" customHeight="1">
      <c r="A35" s="146" t="s">
        <v>642</v>
      </c>
      <c r="B35" s="152" t="s">
        <v>160</v>
      </c>
      <c r="C35" s="146" t="s">
        <v>641</v>
      </c>
      <c r="D35" s="147" t="str">
        <f>IF(ROUNDDOWN(E35*10,0)=0, "Insuffisant",IFERROR(CHOOSE(ROUNDDOWN((E35*10),0),"Informel","Informel","Informel","Informel","Convaincant","Convaincant","Convaincant","Convaincant","Conforme","Conforme"),""))</f>
        <v>Insuffisant</v>
      </c>
      <c r="E35" s="154">
        <f>IFERROR(SUM(E36:E53)/COUNTA(E36:E53),"")</f>
        <v>0</v>
      </c>
      <c r="F35" s="154">
        <f>IFERROR(SUM(E36:E67)/COUNTA(E36:E67),"")</f>
        <v>0</v>
      </c>
      <c r="G35" s="147" t="str">
        <f>IF(ROUNDDOWN(F35*10,0)=0, "Insuffisant",IFERROR(CHOOSE(ROUNDDOWN((F35*10),0),"Informel","Informel","Informel","Informel","Convaincant","Convaincant","Convaincant","Convaincant","Conforme","Conforme"),""))</f>
        <v>Insuffisant</v>
      </c>
      <c r="H35" s="373" t="str">
        <f>IFERROR(IF(G35="Insuffisant","Il est nécessaire de formaliser les activités",IF(G35="Informel","Il est nécessaire de pérenniser la bonne exécution des activités",IF(G35="Convaincant","Il est nécessaire de tracer et d'améliorer les activités", IF(G35="Conforme","BRAVO! Continueé de progresser et communiquer vos résultats","")))),"")</f>
        <v>Il est nécessaire de formaliser les activités</v>
      </c>
      <c r="I35" s="373"/>
      <c r="J35" s="59"/>
      <c r="K35" s="58">
        <f>IFERROR((VLOOKUP(D35,'Mode d''emploi'!$I$33:$J$39,2)),"")</f>
        <v>2</v>
      </c>
      <c r="L35" s="59">
        <f>IFERROR(CHOOSE(K35,"",'Mode d''emploi'!$K$34,'Mode d''emploi'!$K$35,'Mode d''emploi'!$K$36,'Mode d''emploi'!$K$37,'Mode d''emploi'!$K$38,'Mode d''emploi'!$K$39),"")</f>
        <v>0</v>
      </c>
      <c r="M35" s="59"/>
      <c r="N35" s="59"/>
      <c r="O35" s="59"/>
    </row>
    <row r="36" spans="1:15" ht="156.75" customHeight="1">
      <c r="A36" s="166" t="s">
        <v>154</v>
      </c>
      <c r="B36" s="170" t="s">
        <v>155</v>
      </c>
      <c r="C36" s="171" t="s">
        <v>687</v>
      </c>
      <c r="D36" s="169" t="s">
        <v>30</v>
      </c>
      <c r="E36" s="381" t="str">
        <f>L36</f>
        <v/>
      </c>
      <c r="F36" s="382"/>
      <c r="G36" s="383"/>
      <c r="H36" s="372" t="str">
        <f>CHOOSE(K36,"Libellé du critère quand il sera choisi",'Mode d''emploi'!$L$34,'Mode d''emploi'!$L$35,'Mode d''emploi'!$L$36,'Mode d''emploi'!$L$37,'Mode d''emploi'!$L$38,'Mode d''emploi'!$L$39,)</f>
        <v>Libellé du critère quand il sera choisi</v>
      </c>
      <c r="I36" s="372"/>
      <c r="J36" s="59"/>
      <c r="K36" s="58">
        <f>IFERROR((VLOOKUP(D36,'Mode d''emploi'!$I$33:$J$39,2)),"")</f>
        <v>1</v>
      </c>
      <c r="L36" s="59" t="str">
        <f>IFERROR(CHOOSE(K36,"",'Mode d''emploi'!$K$34,'Mode d''emploi'!$K$35,'Mode d''emploi'!$K$36,'Mode d''emploi'!$K$37,'Mode d''emploi'!$K$38,'Mode d''emploi'!$K$39),"")</f>
        <v/>
      </c>
      <c r="M36" s="59"/>
      <c r="N36" s="59"/>
      <c r="O36" s="59"/>
    </row>
    <row r="37" spans="1:15" ht="78" customHeight="1">
      <c r="A37" s="172" t="s">
        <v>154</v>
      </c>
      <c r="B37" s="167" t="s">
        <v>156</v>
      </c>
      <c r="C37" s="171">
        <v>5.2</v>
      </c>
      <c r="D37" s="169" t="s">
        <v>30</v>
      </c>
      <c r="E37" s="381" t="str">
        <f t="shared" ref="E37:E41" si="3">L37</f>
        <v/>
      </c>
      <c r="F37" s="382"/>
      <c r="G37" s="383"/>
      <c r="H37" s="372" t="str">
        <f>CHOOSE(K37,"Libellé du critère quand il sera choisi",'Mode d''emploi'!$L$34,'Mode d''emploi'!$L$35,'Mode d''emploi'!$L$36,'Mode d''emploi'!$L$37,'Mode d''emploi'!$L$38,'Mode d''emploi'!$L$39,)</f>
        <v>Libellé du critère quand il sera choisi</v>
      </c>
      <c r="I37" s="372"/>
      <c r="J37" s="59"/>
      <c r="K37" s="58">
        <f>IFERROR((VLOOKUP(D37,'Mode d''emploi'!$I$33:$J$39,2)),"")</f>
        <v>1</v>
      </c>
      <c r="L37" s="59" t="str">
        <f>IFERROR(CHOOSE(K37,"",'Mode d''emploi'!$K$34,'Mode d''emploi'!$K$35,'Mode d''emploi'!$K$36,'Mode d''emploi'!$K$37,'Mode d''emploi'!$K$38,'Mode d''emploi'!$K$39),"")</f>
        <v/>
      </c>
      <c r="M37" s="59"/>
      <c r="N37" s="59"/>
      <c r="O37" s="59"/>
    </row>
    <row r="38" spans="1:15" ht="39.75" customHeight="1">
      <c r="A38" s="172" t="s">
        <v>154</v>
      </c>
      <c r="B38" s="167" t="s">
        <v>157</v>
      </c>
      <c r="C38" s="171">
        <v>5.2</v>
      </c>
      <c r="D38" s="169" t="s">
        <v>30</v>
      </c>
      <c r="E38" s="381" t="str">
        <f t="shared" si="3"/>
        <v/>
      </c>
      <c r="F38" s="382"/>
      <c r="G38" s="383"/>
      <c r="H38" s="372" t="str">
        <f>CHOOSE(K38,"Libellé du critère quand il sera choisi",'Mode d''emploi'!$L$34,'Mode d''emploi'!$L$35,'Mode d''emploi'!$L$36,'Mode d''emploi'!$L$37,'Mode d''emploi'!$L$38,'Mode d''emploi'!$L$39,)</f>
        <v>Libellé du critère quand il sera choisi</v>
      </c>
      <c r="I38" s="372"/>
      <c r="J38" s="59"/>
      <c r="K38" s="58">
        <f>IFERROR((VLOOKUP(D38,'Mode d''emploi'!$I$33:$J$39,2)),"")</f>
        <v>1</v>
      </c>
      <c r="L38" s="59" t="str">
        <f>IFERROR(CHOOSE(K38,"",'Mode d''emploi'!$K$34,'Mode d''emploi'!$K$35,'Mode d''emploi'!$K$36,'Mode d''emploi'!$K$37,'Mode d''emploi'!$K$38,'Mode d''emploi'!$K$39),"")</f>
        <v/>
      </c>
      <c r="M38" s="59"/>
      <c r="N38" s="59"/>
      <c r="O38" s="59"/>
    </row>
    <row r="39" spans="1:15" ht="54" customHeight="1">
      <c r="A39" s="172" t="s">
        <v>158</v>
      </c>
      <c r="B39" s="173" t="s">
        <v>159</v>
      </c>
      <c r="C39" s="171">
        <v>5.2</v>
      </c>
      <c r="D39" s="169" t="s">
        <v>30</v>
      </c>
      <c r="E39" s="381" t="str">
        <f t="shared" si="3"/>
        <v/>
      </c>
      <c r="F39" s="382"/>
      <c r="G39" s="383"/>
      <c r="H39" s="372" t="str">
        <f>CHOOSE(K39,"Libellé du critère quand il sera choisi",'Mode d''emploi'!$L$34,'Mode d''emploi'!$L$35,'Mode d''emploi'!$L$36,'Mode d''emploi'!$L$37,'Mode d''emploi'!$L$38,'Mode d''emploi'!$L$39,)</f>
        <v>Libellé du critère quand il sera choisi</v>
      </c>
      <c r="I39" s="372"/>
      <c r="J39" s="59"/>
      <c r="K39" s="58">
        <f>IFERROR((VLOOKUP(D39,'Mode d''emploi'!$I$33:$J$39,2)),"")</f>
        <v>1</v>
      </c>
      <c r="L39" s="59" t="str">
        <f>IFERROR(CHOOSE(K39,"",'Mode d''emploi'!$K$34,'Mode d''emploi'!$K$35,'Mode d''emploi'!$K$36,'Mode d''emploi'!$K$37,'Mode d''emploi'!$K$38,'Mode d''emploi'!$K$39),"")</f>
        <v/>
      </c>
      <c r="M39" s="59"/>
      <c r="N39" s="59"/>
      <c r="O39" s="59"/>
    </row>
    <row r="40" spans="1:15" ht="100">
      <c r="A40" s="172" t="s">
        <v>158</v>
      </c>
      <c r="B40" s="173" t="s">
        <v>462</v>
      </c>
      <c r="C40" s="171">
        <v>5.2</v>
      </c>
      <c r="D40" s="169" t="s">
        <v>30</v>
      </c>
      <c r="E40" s="381" t="str">
        <f t="shared" si="3"/>
        <v/>
      </c>
      <c r="F40" s="382"/>
      <c r="G40" s="383"/>
      <c r="H40" s="372" t="str">
        <f>CHOOSE(K40,"Libellé du critère quand il sera choisi",'Mode d''emploi'!$L$34,'Mode d''emploi'!$L$35,'Mode d''emploi'!$L$36,'Mode d''emploi'!$L$37,'Mode d''emploi'!$L$38,'Mode d''emploi'!$L$39,)</f>
        <v>Libellé du critère quand il sera choisi</v>
      </c>
      <c r="I40" s="372"/>
      <c r="J40" s="59"/>
      <c r="K40" s="58">
        <f>IFERROR((VLOOKUP(D40,'Mode d''emploi'!$I$33:$J$39,2)),"")</f>
        <v>1</v>
      </c>
      <c r="L40" s="59" t="str">
        <f>IFERROR(CHOOSE(K40,"",'Mode d''emploi'!$K$34,'Mode d''emploi'!$K$35,'Mode d''emploi'!$K$36,'Mode d''emploi'!$K$37,'Mode d''emploi'!$K$38,'Mode d''emploi'!$K$39),"")</f>
        <v/>
      </c>
      <c r="M40" s="59"/>
      <c r="N40" s="59"/>
      <c r="O40" s="59"/>
    </row>
    <row r="41" spans="1:15" ht="89.25" customHeight="1">
      <c r="A41" s="172" t="s">
        <v>158</v>
      </c>
      <c r="B41" s="173" t="s">
        <v>181</v>
      </c>
      <c r="C41" s="171">
        <v>5.2</v>
      </c>
      <c r="D41" s="169" t="s">
        <v>30</v>
      </c>
      <c r="E41" s="381" t="str">
        <f t="shared" si="3"/>
        <v/>
      </c>
      <c r="F41" s="382"/>
      <c r="G41" s="383"/>
      <c r="H41" s="372" t="str">
        <f>CHOOSE(K41,"Libellé du critère quand il sera choisi",'Mode d''emploi'!$L$34,'Mode d''emploi'!$L$35,'Mode d''emploi'!$L$36,'Mode d''emploi'!$L$37,'Mode d''emploi'!$L$38,'Mode d''emploi'!$L$39,)</f>
        <v>Libellé du critère quand il sera choisi</v>
      </c>
      <c r="I41" s="372"/>
      <c r="J41" s="59"/>
      <c r="K41" s="58">
        <f>IFERROR((VLOOKUP(D41,'Mode d''emploi'!$I$33:$J$39,2)),"")</f>
        <v>1</v>
      </c>
      <c r="L41" s="59" t="str">
        <f>IFERROR(CHOOSE(K41,"",'Mode d''emploi'!$K$34,'Mode d''emploi'!$K$35,'Mode d''emploi'!$K$36,'Mode d''emploi'!$K$37,'Mode d''emploi'!$K$38,'Mode d''emploi'!$K$39),"")</f>
        <v/>
      </c>
      <c r="M41" s="59"/>
      <c r="N41" s="59"/>
      <c r="O41" s="59"/>
    </row>
    <row r="42" spans="1:15" ht="60">
      <c r="A42" s="172" t="s">
        <v>158</v>
      </c>
      <c r="B42" s="173" t="s">
        <v>182</v>
      </c>
      <c r="C42" s="171">
        <v>5.2</v>
      </c>
      <c r="D42" s="169" t="s">
        <v>30</v>
      </c>
      <c r="E42" s="381" t="str">
        <f t="shared" ref="E42:E47" si="4">L42</f>
        <v/>
      </c>
      <c r="F42" s="382"/>
      <c r="G42" s="383"/>
      <c r="H42" s="372" t="str">
        <f>CHOOSE(K42,"Libellé du critère quand il sera choisi",'Mode d''emploi'!$L$34,'Mode d''emploi'!$L$35,'Mode d''emploi'!$L$36,'Mode d''emploi'!$L$37,'Mode d''emploi'!$L$38,'Mode d''emploi'!$L$39,)</f>
        <v>Libellé du critère quand il sera choisi</v>
      </c>
      <c r="I42" s="372"/>
      <c r="J42" s="59"/>
      <c r="K42" s="58">
        <f>IFERROR((VLOOKUP(D42,'Mode d''emploi'!$I$33:$J$39,2)),"")</f>
        <v>1</v>
      </c>
      <c r="L42" s="59" t="str">
        <f>IFERROR(CHOOSE(K42,"",'Mode d''emploi'!$K$34,'Mode d''emploi'!$K$35,'Mode d''emploi'!$K$36,'Mode d''emploi'!$K$37,'Mode d''emploi'!$K$38,'Mode d''emploi'!$K$39),"")</f>
        <v/>
      </c>
      <c r="M42" s="59"/>
      <c r="N42" s="59"/>
      <c r="O42" s="59"/>
    </row>
    <row r="43" spans="1:15" ht="87.75" customHeight="1">
      <c r="A43" s="172" t="s">
        <v>158</v>
      </c>
      <c r="B43" s="173" t="s">
        <v>183</v>
      </c>
      <c r="C43" s="171">
        <v>5.2</v>
      </c>
      <c r="D43" s="169" t="s">
        <v>30</v>
      </c>
      <c r="E43" s="381" t="str">
        <f t="shared" si="4"/>
        <v/>
      </c>
      <c r="F43" s="382"/>
      <c r="G43" s="383"/>
      <c r="H43" s="372" t="str">
        <f>CHOOSE(K43,"Libellé du critère quand il sera choisi",'Mode d''emploi'!$L$34,'Mode d''emploi'!$L$35,'Mode d''emploi'!$L$36,'Mode d''emploi'!$L$37,'Mode d''emploi'!$L$38,'Mode d''emploi'!$L$39,)</f>
        <v>Libellé du critère quand il sera choisi</v>
      </c>
      <c r="I43" s="372"/>
      <c r="J43" s="59"/>
      <c r="K43" s="58">
        <f>IFERROR((VLOOKUP(D43,'Mode d''emploi'!$I$33:$J$39,2)),"")</f>
        <v>1</v>
      </c>
      <c r="L43" s="59" t="str">
        <f>IFERROR(CHOOSE(K43,"",'Mode d''emploi'!$K$34,'Mode d''emploi'!$K$35,'Mode d''emploi'!$K$36,'Mode d''emploi'!$K$37,'Mode d''emploi'!$K$38,'Mode d''emploi'!$K$39),"")</f>
        <v/>
      </c>
      <c r="M43" s="59"/>
      <c r="N43" s="59"/>
      <c r="O43" s="59"/>
    </row>
    <row r="44" spans="1:15" ht="45" customHeight="1">
      <c r="A44" s="172" t="s">
        <v>184</v>
      </c>
      <c r="B44" s="173" t="s">
        <v>185</v>
      </c>
      <c r="C44" s="171">
        <v>5.2</v>
      </c>
      <c r="D44" s="169" t="s">
        <v>30</v>
      </c>
      <c r="E44" s="381" t="str">
        <f t="shared" si="4"/>
        <v/>
      </c>
      <c r="F44" s="382"/>
      <c r="G44" s="383"/>
      <c r="H44" s="372" t="str">
        <f>CHOOSE(K44,"Libellé du critère quand il sera choisi",'Mode d''emploi'!$L$34,'Mode d''emploi'!$L$35,'Mode d''emploi'!$L$36,'Mode d''emploi'!$L$37,'Mode d''emploi'!$L$38,'Mode d''emploi'!$L$39,)</f>
        <v>Libellé du critère quand il sera choisi</v>
      </c>
      <c r="I44" s="372"/>
      <c r="J44" s="59"/>
      <c r="K44" s="58">
        <f>IFERROR((VLOOKUP(D44,'Mode d''emploi'!$I$33:$J$39,2)),"")</f>
        <v>1</v>
      </c>
      <c r="L44" s="59" t="str">
        <f>IFERROR(CHOOSE(K44,"",'Mode d''emploi'!$K$34,'Mode d''emploi'!$K$35,'Mode d''emploi'!$K$36,'Mode d''emploi'!$K$37,'Mode d''emploi'!$K$38,'Mode d''emploi'!$K$39),"")</f>
        <v/>
      </c>
      <c r="M44" s="59"/>
      <c r="N44" s="59"/>
      <c r="O44" s="59"/>
    </row>
    <row r="45" spans="1:15" ht="74.25" customHeight="1">
      <c r="A45" s="172" t="s">
        <v>184</v>
      </c>
      <c r="B45" s="173" t="s">
        <v>186</v>
      </c>
      <c r="C45" s="171">
        <v>5.2</v>
      </c>
      <c r="D45" s="169" t="s">
        <v>30</v>
      </c>
      <c r="E45" s="381" t="str">
        <f t="shared" si="4"/>
        <v/>
      </c>
      <c r="F45" s="382"/>
      <c r="G45" s="383"/>
      <c r="H45" s="372" t="str">
        <f>CHOOSE(K45,"Libellé du critère quand il sera choisi",'Mode d''emploi'!$L$34,'Mode d''emploi'!$L$35,'Mode d''emploi'!$L$36,'Mode d''emploi'!$L$37,'Mode d''emploi'!$L$38,'Mode d''emploi'!$L$39,)</f>
        <v>Libellé du critère quand il sera choisi</v>
      </c>
      <c r="I45" s="372"/>
      <c r="J45" s="59"/>
      <c r="K45" s="58">
        <f>IFERROR((VLOOKUP(D45,'Mode d''emploi'!$I$33:$J$39,2)),"")</f>
        <v>1</v>
      </c>
      <c r="L45" s="59" t="str">
        <f>IFERROR(CHOOSE(K45,"",'Mode d''emploi'!$K$34,'Mode d''emploi'!$K$35,'Mode d''emploi'!$K$36,'Mode d''emploi'!$K$37,'Mode d''emploi'!$K$38,'Mode d''emploi'!$K$39),"")</f>
        <v/>
      </c>
      <c r="M45" s="59"/>
      <c r="N45" s="59"/>
      <c r="O45" s="59"/>
    </row>
    <row r="46" spans="1:15" ht="80">
      <c r="A46" s="172" t="s">
        <v>688</v>
      </c>
      <c r="B46" s="173" t="s">
        <v>463</v>
      </c>
      <c r="C46" s="171">
        <v>5.2</v>
      </c>
      <c r="D46" s="169" t="s">
        <v>30</v>
      </c>
      <c r="E46" s="381" t="str">
        <f t="shared" si="4"/>
        <v/>
      </c>
      <c r="F46" s="382"/>
      <c r="G46" s="383"/>
      <c r="H46" s="372" t="str">
        <f>CHOOSE(K46,"Libellé du critère quand il sera choisi",'Mode d''emploi'!$L$34,'Mode d''emploi'!$L$35,'Mode d''emploi'!$L$36,'Mode d''emploi'!$L$37,'Mode d''emploi'!$L$38,'Mode d''emploi'!$L$39,)</f>
        <v>Libellé du critère quand il sera choisi</v>
      </c>
      <c r="I46" s="372"/>
      <c r="J46" s="59"/>
      <c r="K46" s="58">
        <f>IFERROR((VLOOKUP(D46,'Mode d''emploi'!$I$33:$J$39,2)),"")</f>
        <v>1</v>
      </c>
      <c r="L46" s="59" t="str">
        <f>IFERROR(CHOOSE(K46,"",'Mode d''emploi'!$K$34,'Mode d''emploi'!$K$35,'Mode d''emploi'!$K$36,'Mode d''emploi'!$K$37,'Mode d''emploi'!$K$38,'Mode d''emploi'!$K$39),"")</f>
        <v/>
      </c>
      <c r="M46" s="59"/>
      <c r="N46" s="59"/>
      <c r="O46" s="59"/>
    </row>
    <row r="47" spans="1:15" ht="60">
      <c r="A47" s="172" t="s">
        <v>184</v>
      </c>
      <c r="B47" s="173" t="s">
        <v>187</v>
      </c>
      <c r="C47" s="171">
        <v>5.2</v>
      </c>
      <c r="D47" s="169" t="s">
        <v>30</v>
      </c>
      <c r="E47" s="381" t="str">
        <f t="shared" si="4"/>
        <v/>
      </c>
      <c r="F47" s="382"/>
      <c r="G47" s="383"/>
      <c r="H47" s="372" t="str">
        <f>CHOOSE(K47,"Libellé du critère quand il sera choisi",'Mode d''emploi'!$L$34,'Mode d''emploi'!$L$35,'Mode d''emploi'!$L$36,'Mode d''emploi'!$L$37,'Mode d''emploi'!$L$38,'Mode d''emploi'!$L$39,)</f>
        <v>Libellé du critère quand il sera choisi</v>
      </c>
      <c r="I47" s="372"/>
      <c r="J47" s="59"/>
      <c r="K47" s="58">
        <f>IFERROR((VLOOKUP(D47,'Mode d''emploi'!$I$33:$J$39,2)),"")</f>
        <v>1</v>
      </c>
      <c r="L47" s="59" t="str">
        <f>IFERROR(CHOOSE(K47,"",'Mode d''emploi'!$K$34,'Mode d''emploi'!$K$35,'Mode d''emploi'!$K$36,'Mode d''emploi'!$K$37,'Mode d''emploi'!$K$38,'Mode d''emploi'!$K$39),"")</f>
        <v/>
      </c>
      <c r="M47" s="59"/>
      <c r="N47" s="59"/>
      <c r="O47" s="59"/>
    </row>
    <row r="48" spans="1:15" ht="63.75" customHeight="1">
      <c r="A48" s="172" t="s">
        <v>184</v>
      </c>
      <c r="B48" s="173" t="s">
        <v>188</v>
      </c>
      <c r="C48" s="171">
        <v>5.2</v>
      </c>
      <c r="D48" s="169" t="s">
        <v>30</v>
      </c>
      <c r="E48" s="381" t="str">
        <f>L48</f>
        <v/>
      </c>
      <c r="F48" s="382"/>
      <c r="G48" s="383"/>
      <c r="H48" s="372" t="str">
        <f>CHOOSE(K48,"Libellé du critère quand il sera choisi",'Mode d''emploi'!$L$34,'Mode d''emploi'!$L$35,'Mode d''emploi'!$L$36,'Mode d''emploi'!$L$37,'Mode d''emploi'!$L$38,'Mode d''emploi'!$L$39,)</f>
        <v>Libellé du critère quand il sera choisi</v>
      </c>
      <c r="I48" s="372"/>
      <c r="J48" s="59"/>
      <c r="K48" s="58">
        <f>IFERROR((VLOOKUP(D48,'Mode d''emploi'!$I$33:$J$39,2)),"")</f>
        <v>1</v>
      </c>
      <c r="L48" s="59" t="str">
        <f>IFERROR(CHOOSE(K48,"",'Mode d''emploi'!$K$34,'Mode d''emploi'!$K$35,'Mode d''emploi'!$K$36,'Mode d''emploi'!$K$37,'Mode d''emploi'!$K$38,'Mode d''emploi'!$K$39),"")</f>
        <v/>
      </c>
      <c r="M48" s="59"/>
      <c r="N48" s="59"/>
      <c r="O48" s="59"/>
    </row>
    <row r="49" spans="1:15" ht="45" customHeight="1">
      <c r="A49" s="172" t="s">
        <v>184</v>
      </c>
      <c r="B49" s="173" t="s">
        <v>189</v>
      </c>
      <c r="C49" s="171">
        <v>5.2</v>
      </c>
      <c r="D49" s="169" t="s">
        <v>30</v>
      </c>
      <c r="E49" s="381" t="str">
        <f t="shared" ref="E49:E51" si="5">L49</f>
        <v/>
      </c>
      <c r="F49" s="382"/>
      <c r="G49" s="383"/>
      <c r="H49" s="413" t="str">
        <f>CHOOSE(K49,"Libellé du critère quand il sera choisi",'Mode d''emploi'!$L$34,'Mode d''emploi'!$L$35,'Mode d''emploi'!$L$36,'Mode d''emploi'!$L$37,'Mode d''emploi'!$L$38,'Mode d''emploi'!$L$39,)</f>
        <v>Libellé du critère quand il sera choisi</v>
      </c>
      <c r="I49" s="414"/>
      <c r="J49" s="59"/>
      <c r="K49" s="58">
        <f>IFERROR((VLOOKUP(D49,'Mode d''emploi'!$I$33:$J$39,2)),"")</f>
        <v>1</v>
      </c>
      <c r="L49" s="59" t="str">
        <f>IFERROR(CHOOSE(K49,"",'Mode d''emploi'!$K$34,'Mode d''emploi'!$K$35,'Mode d''emploi'!$K$36,'Mode d''emploi'!$K$37,'Mode d''emploi'!$K$38,'Mode d''emploi'!$K$39),"")</f>
        <v/>
      </c>
      <c r="M49" s="59"/>
      <c r="N49" s="59"/>
      <c r="O49" s="59"/>
    </row>
    <row r="50" spans="1:15" ht="48" customHeight="1">
      <c r="A50" s="172" t="s">
        <v>184</v>
      </c>
      <c r="B50" s="173" t="s">
        <v>190</v>
      </c>
      <c r="C50" s="171">
        <v>5.2</v>
      </c>
      <c r="D50" s="169" t="s">
        <v>30</v>
      </c>
      <c r="E50" s="381" t="str">
        <f t="shared" si="5"/>
        <v/>
      </c>
      <c r="F50" s="382"/>
      <c r="G50" s="383"/>
      <c r="H50" s="372" t="str">
        <f>CHOOSE(K50,"Libellé du critère quand il sera choisi",'Mode d''emploi'!$L$34,'Mode d''emploi'!$L$35,'Mode d''emploi'!$L$36,'Mode d''emploi'!$L$37,'Mode d''emploi'!$L$38,'Mode d''emploi'!$L$39,)</f>
        <v>Libellé du critère quand il sera choisi</v>
      </c>
      <c r="I50" s="372"/>
      <c r="J50" s="59"/>
      <c r="K50" s="58">
        <f>IFERROR((VLOOKUP(D50,'Mode d''emploi'!$I$33:$J$39,2)),"")</f>
        <v>1</v>
      </c>
      <c r="L50" s="59" t="str">
        <f>IFERROR(CHOOSE(K50,"",'Mode d''emploi'!$K$34,'Mode d''emploi'!$K$35,'Mode d''emploi'!$K$36,'Mode d''emploi'!$K$37,'Mode d''emploi'!$K$38,'Mode d''emploi'!$K$39),"")</f>
        <v/>
      </c>
      <c r="M50" s="59"/>
      <c r="N50" s="59"/>
      <c r="O50" s="59"/>
    </row>
    <row r="51" spans="1:15" ht="70">
      <c r="A51" s="172" t="s">
        <v>191</v>
      </c>
      <c r="B51" s="173" t="s">
        <v>464</v>
      </c>
      <c r="C51" s="171">
        <v>5.2</v>
      </c>
      <c r="D51" s="169" t="s">
        <v>30</v>
      </c>
      <c r="E51" s="381" t="str">
        <f t="shared" si="5"/>
        <v/>
      </c>
      <c r="F51" s="382"/>
      <c r="G51" s="383"/>
      <c r="H51" s="372" t="str">
        <f>CHOOSE(K51,"Libellé du critère quand il sera choisi",'Mode d''emploi'!$L$34,'Mode d''emploi'!$L$35,'Mode d''emploi'!$L$36,'Mode d''emploi'!$L$37,'Mode d''emploi'!$L$38,'Mode d''emploi'!$L$39,)</f>
        <v>Libellé du critère quand il sera choisi</v>
      </c>
      <c r="I51" s="372"/>
      <c r="J51" s="59"/>
      <c r="K51" s="58">
        <f>IFERROR((VLOOKUP(D51,'Mode d''emploi'!$I$33:$J$39,2)),"")</f>
        <v>1</v>
      </c>
      <c r="L51" s="59" t="str">
        <f>IFERROR(CHOOSE(K51,"",'Mode d''emploi'!$K$34,'Mode d''emploi'!$K$35,'Mode d''emploi'!$K$36,'Mode d''emploi'!$K$37,'Mode d''emploi'!$K$38,'Mode d''emploi'!$K$39),"")</f>
        <v/>
      </c>
      <c r="M51" s="59"/>
      <c r="N51" s="59"/>
      <c r="O51" s="59"/>
    </row>
    <row r="52" spans="1:15" ht="118.5" customHeight="1">
      <c r="A52" s="172" t="s">
        <v>689</v>
      </c>
      <c r="B52" s="173" t="s">
        <v>465</v>
      </c>
      <c r="C52" s="171">
        <v>5.2</v>
      </c>
      <c r="D52" s="169" t="s">
        <v>30</v>
      </c>
      <c r="E52" s="381" t="str">
        <f>L52</f>
        <v/>
      </c>
      <c r="F52" s="382"/>
      <c r="G52" s="383"/>
      <c r="H52" s="372" t="str">
        <f>CHOOSE(K52,"Libellé du critère quand il sera choisi",'Mode d''emploi'!$L$34,'Mode d''emploi'!$L$35,'Mode d''emploi'!$L$36,'Mode d''emploi'!$L$37,'Mode d''emploi'!$L$38,'Mode d''emploi'!$L$39,)</f>
        <v>Libellé du critère quand il sera choisi</v>
      </c>
      <c r="I52" s="372"/>
      <c r="J52" s="59"/>
      <c r="K52" s="58">
        <f>IFERROR((VLOOKUP(D52,'Mode d''emploi'!$I$33:$J$39,2)),"")</f>
        <v>1</v>
      </c>
      <c r="L52" s="59" t="str">
        <f>IFERROR(CHOOSE(K52,"",'Mode d''emploi'!$K$34,'Mode d''emploi'!$K$35,'Mode d''emploi'!$K$36,'Mode d''emploi'!$K$37,'Mode d''emploi'!$K$38,'Mode d''emploi'!$K$39),"")</f>
        <v/>
      </c>
      <c r="M52" s="59"/>
      <c r="N52" s="59"/>
      <c r="O52" s="59"/>
    </row>
    <row r="53" spans="1:15" ht="100.5" customHeight="1">
      <c r="A53" s="172" t="s">
        <v>191</v>
      </c>
      <c r="B53" s="174" t="s">
        <v>466</v>
      </c>
      <c r="C53" s="171">
        <v>5.2</v>
      </c>
      <c r="D53" s="169" t="s">
        <v>30</v>
      </c>
      <c r="E53" s="381" t="str">
        <f t="shared" ref="E53" si="6">L53</f>
        <v/>
      </c>
      <c r="F53" s="382"/>
      <c r="G53" s="383"/>
      <c r="H53" s="372" t="str">
        <f>CHOOSE(K53,"Libellé du critère quand il sera choisi",'Mode d''emploi'!$L$34,'Mode d''emploi'!$L$35,'Mode d''emploi'!$L$36,'Mode d''emploi'!$L$37,'Mode d''emploi'!$L$38,'Mode d''emploi'!$L$39,)</f>
        <v>Libellé du critère quand il sera choisi</v>
      </c>
      <c r="I53" s="372"/>
      <c r="J53" s="59"/>
      <c r="K53" s="58">
        <f>IFERROR((VLOOKUP(D53,'Mode d''emploi'!$I$33:$J$39,2)),"")</f>
        <v>1</v>
      </c>
      <c r="L53" s="59" t="str">
        <f>IFERROR(CHOOSE(K53,"",'Mode d''emploi'!$K$34,'Mode d''emploi'!$K$35,'Mode d''emploi'!$K$36,'Mode d''emploi'!$K$37,'Mode d''emploi'!$K$38,'Mode d''emploi'!$K$39),"")</f>
        <v/>
      </c>
      <c r="M53" s="59"/>
      <c r="N53" s="59"/>
      <c r="O53" s="59"/>
    </row>
    <row r="54" spans="1:15" ht="50">
      <c r="A54" s="177" t="s">
        <v>451</v>
      </c>
      <c r="B54" s="189" t="s">
        <v>467</v>
      </c>
      <c r="C54" s="190" t="s">
        <v>482</v>
      </c>
      <c r="D54" s="179" t="s">
        <v>30</v>
      </c>
      <c r="E54" s="384" t="str">
        <f>L54</f>
        <v/>
      </c>
      <c r="F54" s="385"/>
      <c r="G54" s="386"/>
      <c r="H54" s="374" t="str">
        <f>CHOOSE(K54,"Libellé du critère quand il sera choisi",'Mode d''emploi'!$L$34,'Mode d''emploi'!$L$35,'Mode d''emploi'!$L$36,'Mode d''emploi'!$L$37,'Mode d''emploi'!$L$38,'Mode d''emploi'!$L$39,)</f>
        <v>Libellé du critère quand il sera choisi</v>
      </c>
      <c r="I54" s="374"/>
      <c r="J54" s="59"/>
      <c r="K54" s="58">
        <f>IFERROR((VLOOKUP(D54,'Mode d''emploi'!$I$33:$J$39,2)),"")</f>
        <v>1</v>
      </c>
      <c r="L54" s="59" t="str">
        <f>IFERROR(CHOOSE(K54,"",'Mode d''emploi'!$K$34,'Mode d''emploi'!$K$35,'Mode d''emploi'!$K$36,'Mode d''emploi'!$K$37,'Mode d''emploi'!$K$38,'Mode d''emploi'!$K$39),"")</f>
        <v/>
      </c>
      <c r="M54" s="59"/>
      <c r="N54" s="59"/>
      <c r="O54" s="59"/>
    </row>
    <row r="55" spans="1:15" ht="115.5" customHeight="1">
      <c r="A55" s="177" t="s">
        <v>451</v>
      </c>
      <c r="B55" s="189" t="s">
        <v>468</v>
      </c>
      <c r="C55" s="185" t="s">
        <v>690</v>
      </c>
      <c r="D55" s="179" t="s">
        <v>30</v>
      </c>
      <c r="E55" s="384" t="str">
        <f t="shared" ref="E55:E59" si="7">L55</f>
        <v/>
      </c>
      <c r="F55" s="385"/>
      <c r="G55" s="386"/>
      <c r="H55" s="374" t="str">
        <f>CHOOSE(K55,"Libellé du critère quand il sera choisi",'Mode d''emploi'!$L$34,'Mode d''emploi'!$L$35,'Mode d''emploi'!$L$36,'Mode d''emploi'!$L$37,'Mode d''emploi'!$L$38,'Mode d''emploi'!$L$39,)</f>
        <v>Libellé du critère quand il sera choisi</v>
      </c>
      <c r="I55" s="374"/>
      <c r="J55" s="59"/>
      <c r="K55" s="58">
        <f>IFERROR((VLOOKUP(D55,'Mode d''emploi'!$I$33:$J$39,2)),"")</f>
        <v>1</v>
      </c>
      <c r="L55" s="59" t="str">
        <f>IFERROR(CHOOSE(K55,"",'Mode d''emploi'!$K$34,'Mode d''emploi'!$K$35,'Mode d''emploi'!$K$36,'Mode d''emploi'!$K$37,'Mode d''emploi'!$K$38,'Mode d''emploi'!$K$39),"")</f>
        <v/>
      </c>
      <c r="M55" s="59"/>
      <c r="N55" s="59"/>
      <c r="O55" s="59"/>
    </row>
    <row r="56" spans="1:15" ht="109.5" customHeight="1">
      <c r="A56" s="177" t="s">
        <v>451</v>
      </c>
      <c r="B56" s="184" t="s">
        <v>469</v>
      </c>
      <c r="C56" s="185" t="s">
        <v>691</v>
      </c>
      <c r="D56" s="179" t="s">
        <v>30</v>
      </c>
      <c r="E56" s="384" t="str">
        <f t="shared" si="7"/>
        <v/>
      </c>
      <c r="F56" s="385"/>
      <c r="G56" s="386"/>
      <c r="H56" s="374" t="str">
        <f>CHOOSE(K56,"Libellé du critère quand il sera choisi",'Mode d''emploi'!$L$34,'Mode d''emploi'!$L$35,'Mode d''emploi'!$L$36,'Mode d''emploi'!$L$37,'Mode d''emploi'!$L$38,'Mode d''emploi'!$L$39,)</f>
        <v>Libellé du critère quand il sera choisi</v>
      </c>
      <c r="I56" s="374"/>
      <c r="J56" s="59"/>
      <c r="K56" s="58">
        <f>IFERROR((VLOOKUP(D56,'Mode d''emploi'!$I$33:$J$39,2)),"")</f>
        <v>1</v>
      </c>
      <c r="L56" s="59" t="str">
        <f>IFERROR(CHOOSE(K56,"",'Mode d''emploi'!$K$34,'Mode d''emploi'!$K$35,'Mode d''emploi'!$K$36,'Mode d''emploi'!$K$37,'Mode d''emploi'!$K$38,'Mode d''emploi'!$K$39),"")</f>
        <v/>
      </c>
      <c r="M56" s="59"/>
      <c r="N56" s="59"/>
      <c r="O56" s="59"/>
    </row>
    <row r="57" spans="1:15" ht="60">
      <c r="A57" s="177" t="s">
        <v>451</v>
      </c>
      <c r="B57" s="184" t="s">
        <v>470</v>
      </c>
      <c r="C57" s="190">
        <v>4.4000000000000004</v>
      </c>
      <c r="D57" s="179" t="s">
        <v>30</v>
      </c>
      <c r="E57" s="384" t="str">
        <f t="shared" si="7"/>
        <v/>
      </c>
      <c r="F57" s="385"/>
      <c r="G57" s="386"/>
      <c r="H57" s="374" t="str">
        <f>CHOOSE(K57,"Libellé du critère quand il sera choisi",'Mode d''emploi'!$L$34,'Mode d''emploi'!$L$35,'Mode d''emploi'!$L$36,'Mode d''emploi'!$L$37,'Mode d''emploi'!$L$38,'Mode d''emploi'!$L$39,)</f>
        <v>Libellé du critère quand il sera choisi</v>
      </c>
      <c r="I57" s="374"/>
      <c r="J57" s="59"/>
      <c r="K57" s="58">
        <f>IFERROR((VLOOKUP(D57,'Mode d''emploi'!$I$33:$J$39,2)),"")</f>
        <v>1</v>
      </c>
      <c r="L57" s="59" t="str">
        <f>IFERROR(CHOOSE(K57,"",'Mode d''emploi'!$K$34,'Mode d''emploi'!$K$35,'Mode d''emploi'!$K$36,'Mode d''emploi'!$K$37,'Mode d''emploi'!$K$38,'Mode d''emploi'!$K$39),"")</f>
        <v/>
      </c>
      <c r="M57" s="59"/>
      <c r="N57" s="59"/>
      <c r="O57" s="59"/>
    </row>
    <row r="58" spans="1:15" ht="50">
      <c r="A58" s="177" t="s">
        <v>451</v>
      </c>
      <c r="B58" s="184" t="s">
        <v>471</v>
      </c>
      <c r="C58" s="190">
        <v>4.4000000000000004</v>
      </c>
      <c r="D58" s="179" t="s">
        <v>30</v>
      </c>
      <c r="E58" s="384" t="str">
        <f t="shared" si="7"/>
        <v/>
      </c>
      <c r="F58" s="385"/>
      <c r="G58" s="386"/>
      <c r="H58" s="374" t="str">
        <f>CHOOSE(K58,"Libellé du critère quand il sera choisi",'Mode d''emploi'!$L$34,'Mode d''emploi'!$L$35,'Mode d''emploi'!$L$36,'Mode d''emploi'!$L$37,'Mode d''emploi'!$L$38,'Mode d''emploi'!$L$39,)</f>
        <v>Libellé du critère quand il sera choisi</v>
      </c>
      <c r="I58" s="374"/>
      <c r="J58" s="59"/>
      <c r="K58" s="58">
        <f>IFERROR((VLOOKUP(D58,'Mode d''emploi'!$I$33:$J$39,2)),"")</f>
        <v>1</v>
      </c>
      <c r="L58" s="59" t="str">
        <f>IFERROR(CHOOSE(K58,"",'Mode d''emploi'!$K$34,'Mode d''emploi'!$K$35,'Mode d''emploi'!$K$36,'Mode d''emploi'!$K$37,'Mode d''emploi'!$K$38,'Mode d''emploi'!$K$39),"")</f>
        <v/>
      </c>
      <c r="M58" s="59"/>
      <c r="N58" s="59"/>
      <c r="O58" s="59"/>
    </row>
    <row r="59" spans="1:15" ht="138" customHeight="1">
      <c r="A59" s="177" t="s">
        <v>451</v>
      </c>
      <c r="B59" s="184" t="s">
        <v>472</v>
      </c>
      <c r="C59" s="190">
        <v>4.4000000000000004</v>
      </c>
      <c r="D59" s="179" t="s">
        <v>30</v>
      </c>
      <c r="E59" s="384" t="str">
        <f t="shared" si="7"/>
        <v/>
      </c>
      <c r="F59" s="385"/>
      <c r="G59" s="386"/>
      <c r="H59" s="374" t="str">
        <f>CHOOSE(K59,"Libellé du critère quand il sera choisi",'Mode d''emploi'!$L$34,'Mode d''emploi'!$L$35,'Mode d''emploi'!$L$36,'Mode d''emploi'!$L$37,'Mode d''emploi'!$L$38,'Mode d''emploi'!$L$39,)</f>
        <v>Libellé du critère quand il sera choisi</v>
      </c>
      <c r="I59" s="374"/>
      <c r="J59" s="59"/>
      <c r="K59" s="58">
        <f>IFERROR((VLOOKUP(D59,'Mode d''emploi'!$I$33:$J$39,2)),"")</f>
        <v>1</v>
      </c>
      <c r="L59" s="59" t="str">
        <f>IFERROR(CHOOSE(K59,"",'Mode d''emploi'!$K$34,'Mode d''emploi'!$K$35,'Mode d''emploi'!$K$36,'Mode d''emploi'!$K$37,'Mode d''emploi'!$K$38,'Mode d''emploi'!$K$39),"")</f>
        <v/>
      </c>
      <c r="M59" s="59"/>
      <c r="N59" s="59"/>
      <c r="O59" s="59"/>
    </row>
    <row r="60" spans="1:15" ht="98.25" customHeight="1">
      <c r="A60" s="177" t="s">
        <v>451</v>
      </c>
      <c r="B60" s="187" t="s">
        <v>473</v>
      </c>
      <c r="C60" s="190">
        <v>4.4000000000000004</v>
      </c>
      <c r="D60" s="179" t="s">
        <v>30</v>
      </c>
      <c r="E60" s="384" t="str">
        <f>L60</f>
        <v/>
      </c>
      <c r="F60" s="385"/>
      <c r="G60" s="386"/>
      <c r="H60" s="374" t="str">
        <f>CHOOSE(K60,"Libellé du critère quand il sera choisi",'Mode d''emploi'!$L$34,'Mode d''emploi'!$L$35,'Mode d''emploi'!$L$36,'Mode d''emploi'!$L$37,'Mode d''emploi'!$L$38,'Mode d''emploi'!$L$39,)</f>
        <v>Libellé du critère quand il sera choisi</v>
      </c>
      <c r="I60" s="374"/>
      <c r="J60" s="59"/>
      <c r="K60" s="58">
        <f>IFERROR((VLOOKUP(D60,'Mode d''emploi'!$I$33:$J$39,2)),"")</f>
        <v>1</v>
      </c>
      <c r="L60" s="59" t="str">
        <f>IFERROR(CHOOSE(K60,"",'Mode d''emploi'!$K$34,'Mode d''emploi'!$K$35,'Mode d''emploi'!$K$36,'Mode d''emploi'!$K$37,'Mode d''emploi'!$K$38,'Mode d''emploi'!$K$39),"")</f>
        <v/>
      </c>
      <c r="M60" s="59"/>
      <c r="N60" s="59"/>
      <c r="O60" s="59"/>
    </row>
    <row r="61" spans="1:15" ht="93.75" customHeight="1">
      <c r="A61" s="177" t="s">
        <v>451</v>
      </c>
      <c r="B61" s="189" t="s">
        <v>474</v>
      </c>
      <c r="C61" s="190">
        <v>4.4000000000000004</v>
      </c>
      <c r="D61" s="179" t="s">
        <v>30</v>
      </c>
      <c r="E61" s="384" t="str">
        <f t="shared" ref="E61:E63" si="8">L61</f>
        <v/>
      </c>
      <c r="F61" s="385"/>
      <c r="G61" s="386"/>
      <c r="H61" s="374" t="str">
        <f>CHOOSE(K61,"Libellé du critère quand il sera choisi",'Mode d''emploi'!$L$34,'Mode d''emploi'!$L$35,'Mode d''emploi'!$L$36,'Mode d''emploi'!$L$37,'Mode d''emploi'!$L$38,'Mode d''emploi'!$L$39,)</f>
        <v>Libellé du critère quand il sera choisi</v>
      </c>
      <c r="I61" s="374"/>
      <c r="J61" s="59"/>
      <c r="K61" s="58">
        <f>IFERROR((VLOOKUP(D61,'Mode d''emploi'!$I$33:$J$39,2)),"")</f>
        <v>1</v>
      </c>
      <c r="L61" s="59" t="str">
        <f>IFERROR(CHOOSE(K61,"",'Mode d''emploi'!$K$34,'Mode d''emploi'!$K$35,'Mode d''emploi'!$K$36,'Mode d''emploi'!$K$37,'Mode d''emploi'!$K$38,'Mode d''emploi'!$K$39),"")</f>
        <v/>
      </c>
      <c r="M61" s="59"/>
      <c r="N61" s="59"/>
      <c r="O61" s="59"/>
    </row>
    <row r="62" spans="1:15" ht="134.25" customHeight="1">
      <c r="A62" s="177" t="s">
        <v>451</v>
      </c>
      <c r="B62" s="187" t="s">
        <v>475</v>
      </c>
      <c r="C62" s="190">
        <v>4.4000000000000004</v>
      </c>
      <c r="D62" s="179" t="s">
        <v>30</v>
      </c>
      <c r="E62" s="384" t="str">
        <f t="shared" si="8"/>
        <v/>
      </c>
      <c r="F62" s="385"/>
      <c r="G62" s="386"/>
      <c r="H62" s="374" t="str">
        <f>CHOOSE(K62,"Libellé du critère quand il sera choisi",'Mode d''emploi'!$L$34,'Mode d''emploi'!$L$35,'Mode d''emploi'!$L$36,'Mode d''emploi'!$L$37,'Mode d''emploi'!$L$38,'Mode d''emploi'!$L$39,)</f>
        <v>Libellé du critère quand il sera choisi</v>
      </c>
      <c r="I62" s="374"/>
      <c r="J62" s="59"/>
      <c r="K62" s="58">
        <f>IFERROR((VLOOKUP(D62,'Mode d''emploi'!$I$33:$J$39,2)),"")</f>
        <v>1</v>
      </c>
      <c r="L62" s="59" t="str">
        <f>IFERROR(CHOOSE(K62,"",'Mode d''emploi'!$K$34,'Mode d''emploi'!$K$35,'Mode d''emploi'!$K$36,'Mode d''emploi'!$K$37,'Mode d''emploi'!$K$38,'Mode d''emploi'!$K$39),"")</f>
        <v/>
      </c>
      <c r="M62" s="59"/>
      <c r="N62" s="59"/>
      <c r="O62" s="59"/>
    </row>
    <row r="63" spans="1:15" ht="154.5" customHeight="1">
      <c r="A63" s="177" t="s">
        <v>451</v>
      </c>
      <c r="B63" s="189" t="s">
        <v>476</v>
      </c>
      <c r="C63" s="190">
        <v>4.4000000000000004</v>
      </c>
      <c r="D63" s="179" t="s">
        <v>30</v>
      </c>
      <c r="E63" s="384" t="str">
        <f t="shared" si="8"/>
        <v/>
      </c>
      <c r="F63" s="385"/>
      <c r="G63" s="386"/>
      <c r="H63" s="374" t="str">
        <f>CHOOSE(K63,"Libellé du critère quand il sera choisi",'Mode d''emploi'!$L$34,'Mode d''emploi'!$L$35,'Mode d''emploi'!$L$36,'Mode d''emploi'!$L$37,'Mode d''emploi'!$L$38,'Mode d''emploi'!$L$39,)</f>
        <v>Libellé du critère quand il sera choisi</v>
      </c>
      <c r="I63" s="374"/>
      <c r="J63" s="59"/>
      <c r="K63" s="58">
        <f>IFERROR((VLOOKUP(D63,'Mode d''emploi'!$I$33:$J$39,2)),"")</f>
        <v>1</v>
      </c>
      <c r="L63" s="59" t="str">
        <f>IFERROR(CHOOSE(K63,"",'Mode d''emploi'!$K$34,'Mode d''emploi'!$K$35,'Mode d''emploi'!$K$36,'Mode d''emploi'!$K$37,'Mode d''emploi'!$K$38,'Mode d''emploi'!$K$39),"")</f>
        <v/>
      </c>
      <c r="M63" s="59"/>
      <c r="N63" s="59"/>
      <c r="O63" s="59"/>
    </row>
    <row r="64" spans="1:15" ht="111" customHeight="1">
      <c r="A64" s="177" t="s">
        <v>451</v>
      </c>
      <c r="B64" s="184" t="s">
        <v>477</v>
      </c>
      <c r="C64" s="190">
        <v>4.4000000000000004</v>
      </c>
      <c r="D64" s="179" t="s">
        <v>30</v>
      </c>
      <c r="E64" s="384" t="str">
        <f>L64</f>
        <v/>
      </c>
      <c r="F64" s="385"/>
      <c r="G64" s="386"/>
      <c r="H64" s="374" t="str">
        <f>CHOOSE(K64,"Libellé du critère quand il sera choisi",'Mode d''emploi'!$L$34,'Mode d''emploi'!$L$35,'Mode d''emploi'!$L$36,'Mode d''emploi'!$L$37,'Mode d''emploi'!$L$38,'Mode d''emploi'!$L$39,)</f>
        <v>Libellé du critère quand il sera choisi</v>
      </c>
      <c r="I64" s="374"/>
      <c r="J64" s="59"/>
      <c r="K64" s="58">
        <f>IFERROR((VLOOKUP(D64,'Mode d''emploi'!$I$33:$J$39,2)),"")</f>
        <v>1</v>
      </c>
      <c r="L64" s="59" t="str">
        <f>IFERROR(CHOOSE(K64,"",'Mode d''emploi'!$K$34,'Mode d''emploi'!$K$35,'Mode d''emploi'!$K$36,'Mode d''emploi'!$K$37,'Mode d''emploi'!$K$38,'Mode d''emploi'!$K$39),"")</f>
        <v/>
      </c>
      <c r="M64" s="59"/>
      <c r="N64" s="59"/>
      <c r="O64" s="59"/>
    </row>
    <row r="65" spans="1:15" ht="163.5" customHeight="1">
      <c r="A65" s="177" t="s">
        <v>451</v>
      </c>
      <c r="B65" s="191" t="s">
        <v>478</v>
      </c>
      <c r="C65" s="190" t="s">
        <v>638</v>
      </c>
      <c r="D65" s="179" t="s">
        <v>30</v>
      </c>
      <c r="E65" s="384" t="str">
        <f t="shared" ref="E65:E68" si="9">L65</f>
        <v/>
      </c>
      <c r="F65" s="385"/>
      <c r="G65" s="386"/>
      <c r="H65" s="374" t="str">
        <f>CHOOSE(K65,"Libellé du critère quand il sera choisi",'Mode d''emploi'!$L$34,'Mode d''emploi'!$L$35,'Mode d''emploi'!$L$36,'Mode d''emploi'!$L$37,'Mode d''emploi'!$L$38,'Mode d''emploi'!$L$39,)</f>
        <v>Libellé du critère quand il sera choisi</v>
      </c>
      <c r="I65" s="374"/>
      <c r="J65" s="59"/>
      <c r="K65" s="58">
        <f>IFERROR((VLOOKUP(D65,'Mode d''emploi'!$I$33:$J$39,2)),"")</f>
        <v>1</v>
      </c>
      <c r="L65" s="59" t="str">
        <f>IFERROR(CHOOSE(K65,"",'Mode d''emploi'!$K$34,'Mode d''emploi'!$K$35,'Mode d''emploi'!$K$36,'Mode d''emploi'!$K$37,'Mode d''emploi'!$K$38,'Mode d''emploi'!$K$39),"")</f>
        <v/>
      </c>
      <c r="M65" s="59"/>
      <c r="N65" s="59"/>
      <c r="O65" s="59"/>
    </row>
    <row r="66" spans="1:15" ht="113.25" customHeight="1">
      <c r="A66" s="177" t="s">
        <v>451</v>
      </c>
      <c r="B66" s="184" t="s">
        <v>481</v>
      </c>
      <c r="C66" s="190">
        <v>6.3</v>
      </c>
      <c r="D66" s="179" t="s">
        <v>30</v>
      </c>
      <c r="E66" s="384" t="str">
        <f t="shared" si="9"/>
        <v/>
      </c>
      <c r="F66" s="385"/>
      <c r="G66" s="386"/>
      <c r="H66" s="374" t="str">
        <f>CHOOSE(K66,"Libellé du critère quand il sera choisi",'Mode d''emploi'!$L$34,'Mode d''emploi'!$L$35,'Mode d''emploi'!$L$36,'Mode d''emploi'!$L$37,'Mode d''emploi'!$L$38,'Mode d''emploi'!$L$39,)</f>
        <v>Libellé du critère quand il sera choisi</v>
      </c>
      <c r="I66" s="374"/>
      <c r="J66" s="59"/>
      <c r="K66" s="58">
        <f>IFERROR((VLOOKUP(D66,'Mode d''emploi'!$I$33:$J$39,2)),"")</f>
        <v>1</v>
      </c>
      <c r="L66" s="59" t="str">
        <f>IFERROR(CHOOSE(K66,"",'Mode d''emploi'!$K$34,'Mode d''emploi'!$K$35,'Mode d''emploi'!$K$36,'Mode d''emploi'!$K$37,'Mode d''emploi'!$K$38,'Mode d''emploi'!$K$39),"")</f>
        <v/>
      </c>
      <c r="M66" s="59"/>
      <c r="N66" s="59"/>
      <c r="O66" s="59"/>
    </row>
    <row r="67" spans="1:15" ht="105.75" customHeight="1">
      <c r="A67" s="177" t="s">
        <v>451</v>
      </c>
      <c r="B67" s="184" t="s">
        <v>479</v>
      </c>
      <c r="C67" s="190">
        <v>6.3</v>
      </c>
      <c r="D67" s="179" t="s">
        <v>30</v>
      </c>
      <c r="E67" s="384" t="str">
        <f t="shared" si="9"/>
        <v/>
      </c>
      <c r="F67" s="385"/>
      <c r="G67" s="386"/>
      <c r="H67" s="374" t="str">
        <f>CHOOSE(K67,"Libellé du critère quand il sera choisi",'Mode d''emploi'!$L$34,'Mode d''emploi'!$L$35,'Mode d''emploi'!$L$36,'Mode d''emploi'!$L$37,'Mode d''emploi'!$L$38,'Mode d''emploi'!$L$39,)</f>
        <v>Libellé du critère quand il sera choisi</v>
      </c>
      <c r="I67" s="374"/>
      <c r="J67" s="59"/>
      <c r="K67" s="58">
        <f>IFERROR((VLOOKUP(D67,'Mode d''emploi'!$I$33:$J$39,2)),"")</f>
        <v>1</v>
      </c>
      <c r="L67" s="59" t="str">
        <f>IFERROR(CHOOSE(K67,"",'Mode d''emploi'!$K$34,'Mode d''emploi'!$K$35,'Mode d''emploi'!$K$36,'Mode d''emploi'!$K$37,'Mode d''emploi'!$K$38,'Mode d''emploi'!$K$39),"")</f>
        <v/>
      </c>
      <c r="M67" s="59"/>
      <c r="N67" s="59"/>
      <c r="O67" s="59"/>
    </row>
    <row r="68" spans="1:15" ht="135" customHeight="1">
      <c r="A68" s="177" t="s">
        <v>451</v>
      </c>
      <c r="B68" s="184" t="s">
        <v>480</v>
      </c>
      <c r="C68" s="190">
        <v>6.3</v>
      </c>
      <c r="D68" s="179" t="s">
        <v>30</v>
      </c>
      <c r="E68" s="384" t="str">
        <f t="shared" si="9"/>
        <v/>
      </c>
      <c r="F68" s="385"/>
      <c r="G68" s="386"/>
      <c r="H68" s="374" t="str">
        <f>CHOOSE(K68,"Libellé du critère quand il sera choisi",'Mode d''emploi'!$L$34,'Mode d''emploi'!$L$35,'Mode d''emploi'!$L$36,'Mode d''emploi'!$L$37,'Mode d''emploi'!$L$38,'Mode d''emploi'!$L$39,)</f>
        <v>Libellé du critère quand il sera choisi</v>
      </c>
      <c r="I68" s="374"/>
      <c r="J68" s="59"/>
      <c r="K68" s="58">
        <f>IFERROR((VLOOKUP(D68,'Mode d''emploi'!$I$33:$J$39,2)),"")</f>
        <v>1</v>
      </c>
      <c r="L68" s="59" t="str">
        <f>IFERROR(CHOOSE(K68,"",'Mode d''emploi'!$K$34,'Mode d''emploi'!$K$35,'Mode d''emploi'!$K$36,'Mode d''emploi'!$K$37,'Mode d''emploi'!$K$38,'Mode d''emploi'!$K$39),"")</f>
        <v/>
      </c>
      <c r="M68" s="59"/>
      <c r="N68" s="59"/>
      <c r="O68" s="59"/>
    </row>
    <row r="69" spans="1:15" ht="42" customHeight="1">
      <c r="A69" s="146" t="s">
        <v>643</v>
      </c>
      <c r="B69" s="155" t="s">
        <v>192</v>
      </c>
      <c r="C69" s="146" t="s">
        <v>724</v>
      </c>
      <c r="D69" s="147" t="str">
        <f>IF(E69=0, "insuffisant",IFERROR(CHOOSE(ROUNDUP((E69*10),0),"Insuffisant","Informel","Informel","Informel","Convaincant","Convaincant","Convaincant","Conforme","Conforme","Conforme"),""))</f>
        <v>insuffisant</v>
      </c>
      <c r="E69" s="156">
        <f>IFERROR(((E70+E84+E88+E92+E103+E111)/6),"")</f>
        <v>0</v>
      </c>
      <c r="F69" s="156">
        <f>IFERROR(((F70+F84+F88+F92+F103+F111)/6),"")</f>
        <v>0</v>
      </c>
      <c r="G69" s="147" t="str">
        <f>IF(ROUNDDOWN(F69*10,0)=0, "Insuffisant",IFERROR(CHOOSE(ROUNDDOWN((F69*10),0),"Informel","Informel","Informel","Informel","Convaincant","Convaincant","Convaincant","Convaincant","Conforme","Conforme"),""))</f>
        <v>Insuffisant</v>
      </c>
      <c r="H69" s="375" t="str">
        <f>IFERROR(IF(G69="Insuffisant","Il est nécessaire de formaliser les activités",IF(G69="Informel","Il est nécessaire de pérenniser la bonne exécution des activités",IF(G69="Convaincant","Il est nécessaire de tracer et d'améliorer les activités", IF(G69="Conforme","BRAVO! Continueé de progresser et communiquer vos résultats","")))),"")</f>
        <v>Il est nécessaire de formaliser les activités</v>
      </c>
      <c r="I69" s="376"/>
      <c r="J69" s="59"/>
      <c r="K69" s="58">
        <f>IFERROR((VLOOKUP(D69,'Mode d''emploi'!$I$33:$J$39,2)),"")</f>
        <v>2</v>
      </c>
      <c r="L69" s="59">
        <f>IFERROR(CHOOSE(K69,"",'Mode d''emploi'!$K$34,'Mode d''emploi'!$K$35,'Mode d''emploi'!$K$36,'Mode d''emploi'!$K$37,'Mode d''emploi'!$K$38,'Mode d''emploi'!$K$39),"")</f>
        <v>0</v>
      </c>
      <c r="M69" s="59"/>
      <c r="N69" s="59"/>
      <c r="O69" s="59"/>
    </row>
    <row r="70" spans="1:15" ht="42.75" customHeight="1">
      <c r="A70" s="146" t="s">
        <v>644</v>
      </c>
      <c r="B70" s="155" t="s">
        <v>194</v>
      </c>
      <c r="C70" s="146" t="s">
        <v>645</v>
      </c>
      <c r="D70" s="147" t="str">
        <f>IF(ROUNDDOWN(E70*10,0)=0, "Insuffisant",IFERROR(CHOOSE(ROUNDDOWN((E70*10),0),"Informel","Informel","Informel","Informel","Convaincant","Convaincant","Convaincant","Convaincant","Conforme","Conforme"),""))</f>
        <v>Insuffisant</v>
      </c>
      <c r="E70" s="156">
        <f>IFERROR(SUM(E71:E75)/COUNTA(E71:E75),"")</f>
        <v>0</v>
      </c>
      <c r="F70" s="156">
        <f>IFERROR(SUM(E71:E83)/COUNTA(E71:E83),"")</f>
        <v>0</v>
      </c>
      <c r="G70" s="147" t="str">
        <f>IF(ROUNDDOWN(F70*10,0)=0, "Insuffisant",IFERROR(CHOOSE(ROUNDDOWN((F70*10),0),"Informel","Informel","Informel","Informel","Convaincant","Convaincant","Convaincant","Convaincant","Conforme","Conforme"),""))</f>
        <v>Insuffisant</v>
      </c>
      <c r="H70" s="375" t="str">
        <f>IFERROR(IF(G70="Insuffisant","Il est nécessaire de formaliser les activités",IF(G70="Informel","Il est nécessaire de pérenniser la bonne exécution des activités",IF(G70="Convaincant","Il est nécessaire de tracer et d'améliorer les activités", IF(G70="Conforme","BRAVO! Continueé de progresser et communiquer vos résultats","")))),"")</f>
        <v>Il est nécessaire de formaliser les activités</v>
      </c>
      <c r="I70" s="376"/>
      <c r="J70" s="59"/>
      <c r="K70" s="58">
        <f>IFERROR((VLOOKUP(D70,'Mode d''emploi'!$I$33:$J$39,2)),"")</f>
        <v>2</v>
      </c>
      <c r="L70" s="59">
        <f>IFERROR(CHOOSE(K70,"",'Mode d''emploi'!$K$34,'Mode d''emploi'!$K$35,'Mode d''emploi'!$K$36,'Mode d''emploi'!$K$37,'Mode d''emploi'!$K$38,'Mode d''emploi'!$K$39),"")</f>
        <v>0</v>
      </c>
      <c r="M70" s="59"/>
      <c r="N70" s="59"/>
      <c r="O70" s="59"/>
    </row>
    <row r="71" spans="1:15" ht="50">
      <c r="A71" s="172" t="s">
        <v>195</v>
      </c>
      <c r="B71" s="173" t="s">
        <v>196</v>
      </c>
      <c r="C71" s="175" t="s">
        <v>483</v>
      </c>
      <c r="D71" s="169" t="s">
        <v>30</v>
      </c>
      <c r="E71" s="381" t="str">
        <f>L71</f>
        <v/>
      </c>
      <c r="F71" s="382"/>
      <c r="G71" s="383"/>
      <c r="H71" s="372" t="str">
        <f>CHOOSE(K71,"Libellé du critère quand il sera choisi",'Mode d''emploi'!$L$34,'Mode d''emploi'!$L$35,'Mode d''emploi'!$L$36,'Mode d''emploi'!$L$37,'Mode d''emploi'!$L$38,'Mode d''emploi'!$L$39,)</f>
        <v>Libellé du critère quand il sera choisi</v>
      </c>
      <c r="I71" s="372"/>
      <c r="J71" s="59"/>
      <c r="K71" s="58">
        <f>IFERROR((VLOOKUP(D71,'Mode d''emploi'!$I$33:$J$39,2)),"")</f>
        <v>1</v>
      </c>
      <c r="L71" s="59" t="str">
        <f>IFERROR(CHOOSE(K71,"",'Mode d''emploi'!$K$34,'Mode d''emploi'!$K$35,'Mode d''emploi'!$K$36,'Mode d''emploi'!$K$37,'Mode d''emploi'!$K$38,'Mode d''emploi'!$K$39),"")</f>
        <v/>
      </c>
      <c r="M71" s="59"/>
      <c r="N71" s="59"/>
      <c r="O71" s="59"/>
    </row>
    <row r="72" spans="1:15" ht="50">
      <c r="A72" s="172" t="s">
        <v>195</v>
      </c>
      <c r="B72" s="173" t="s">
        <v>197</v>
      </c>
      <c r="C72" s="175" t="s">
        <v>483</v>
      </c>
      <c r="D72" s="169" t="s">
        <v>30</v>
      </c>
      <c r="E72" s="381" t="str">
        <f t="shared" ref="E72:E83" si="10">L72</f>
        <v/>
      </c>
      <c r="F72" s="382"/>
      <c r="G72" s="383"/>
      <c r="H72" s="372" t="str">
        <f>CHOOSE(K72,"Libellé du critère quand il sera choisi",'Mode d''emploi'!$L$34,'Mode d''emploi'!$L$35,'Mode d''emploi'!$L$36,'Mode d''emploi'!$L$37,'Mode d''emploi'!$L$38,'Mode d''emploi'!$L$39,)</f>
        <v>Libellé du critère quand il sera choisi</v>
      </c>
      <c r="I72" s="372"/>
      <c r="J72" s="59"/>
      <c r="K72" s="58">
        <f>IFERROR((VLOOKUP(D72,'Mode d''emploi'!$I$33:$J$39,2)),"")</f>
        <v>1</v>
      </c>
      <c r="L72" s="59" t="str">
        <f>IFERROR(CHOOSE(K72,"",'Mode d''emploi'!$K$34,'Mode d''emploi'!$K$35,'Mode d''emploi'!$K$36,'Mode d''emploi'!$K$37,'Mode d''emploi'!$K$38,'Mode d''emploi'!$K$39),"")</f>
        <v/>
      </c>
      <c r="M72" s="59"/>
      <c r="N72" s="59"/>
      <c r="O72" s="59"/>
    </row>
    <row r="73" spans="1:15" ht="62.25" customHeight="1">
      <c r="A73" s="172" t="s">
        <v>195</v>
      </c>
      <c r="B73" s="173" t="s">
        <v>198</v>
      </c>
      <c r="C73" s="175" t="s">
        <v>483</v>
      </c>
      <c r="D73" s="169" t="s">
        <v>30</v>
      </c>
      <c r="E73" s="381" t="str">
        <f t="shared" si="10"/>
        <v/>
      </c>
      <c r="F73" s="382"/>
      <c r="G73" s="383"/>
      <c r="H73" s="372" t="str">
        <f>CHOOSE(K73,"Libellé du critère quand il sera choisi",'Mode d''emploi'!$L$34,'Mode d''emploi'!$L$35,'Mode d''emploi'!$L$36,'Mode d''emploi'!$L$37,'Mode d''emploi'!$L$38,'Mode d''emploi'!$L$39,)</f>
        <v>Libellé du critère quand il sera choisi</v>
      </c>
      <c r="I73" s="372"/>
      <c r="J73" s="59"/>
      <c r="K73" s="58">
        <f>IFERROR((VLOOKUP(D73,'Mode d''emploi'!$I$33:$J$39,2)),"")</f>
        <v>1</v>
      </c>
      <c r="L73" s="59" t="str">
        <f>IFERROR(CHOOSE(K73,"",'Mode d''emploi'!$K$34,'Mode d''emploi'!$K$35,'Mode d''emploi'!$K$36,'Mode d''emploi'!$K$37,'Mode d''emploi'!$K$38,'Mode d''emploi'!$K$39),"")</f>
        <v/>
      </c>
      <c r="M73" s="59"/>
      <c r="N73" s="59"/>
      <c r="O73" s="59"/>
    </row>
    <row r="74" spans="1:15" ht="54" customHeight="1">
      <c r="A74" s="172" t="s">
        <v>195</v>
      </c>
      <c r="B74" s="173" t="s">
        <v>199</v>
      </c>
      <c r="C74" s="175" t="s">
        <v>483</v>
      </c>
      <c r="D74" s="169" t="s">
        <v>30</v>
      </c>
      <c r="E74" s="381" t="str">
        <f t="shared" si="10"/>
        <v/>
      </c>
      <c r="F74" s="382"/>
      <c r="G74" s="383"/>
      <c r="H74" s="372" t="str">
        <f>CHOOSE(K74,"Libellé du critère quand il sera choisi",'Mode d''emploi'!$L$34,'Mode d''emploi'!$L$35,'Mode d''emploi'!$L$36,'Mode d''emploi'!$L$37,'Mode d''emploi'!$L$38,'Mode d''emploi'!$L$39,)</f>
        <v>Libellé du critère quand il sera choisi</v>
      </c>
      <c r="I74" s="372"/>
      <c r="J74" s="59"/>
      <c r="K74" s="58">
        <f>IFERROR((VLOOKUP(D74,'Mode d''emploi'!$I$33:$J$39,2)),"")</f>
        <v>1</v>
      </c>
      <c r="L74" s="59" t="str">
        <f>IFERROR(CHOOSE(K74,"",'Mode d''emploi'!$K$34,'Mode d''emploi'!$K$35,'Mode d''emploi'!$K$36,'Mode d''emploi'!$K$37,'Mode d''emploi'!$K$38,'Mode d''emploi'!$K$39),"")</f>
        <v/>
      </c>
      <c r="M74" s="59"/>
      <c r="N74" s="59"/>
      <c r="O74" s="59"/>
    </row>
    <row r="75" spans="1:15" ht="48.75" customHeight="1">
      <c r="A75" s="172" t="s">
        <v>195</v>
      </c>
      <c r="B75" s="173" t="s">
        <v>200</v>
      </c>
      <c r="C75" s="175" t="s">
        <v>483</v>
      </c>
      <c r="D75" s="169" t="s">
        <v>30</v>
      </c>
      <c r="E75" s="381" t="str">
        <f t="shared" si="10"/>
        <v/>
      </c>
      <c r="F75" s="382"/>
      <c r="G75" s="383"/>
      <c r="H75" s="372" t="str">
        <f>CHOOSE(K75,"Libellé du critère quand il sera choisi",'Mode d''emploi'!$L$34,'Mode d''emploi'!$L$35,'Mode d''emploi'!$L$36,'Mode d''emploi'!$L$37,'Mode d''emploi'!$L$38,'Mode d''emploi'!$L$39,)</f>
        <v>Libellé du critère quand il sera choisi</v>
      </c>
      <c r="I75" s="372"/>
      <c r="J75" s="59"/>
      <c r="K75" s="58">
        <f>IFERROR((VLOOKUP(D75,'Mode d''emploi'!$I$33:$J$39,2)),"")</f>
        <v>1</v>
      </c>
      <c r="L75" s="59" t="str">
        <f>IFERROR(CHOOSE(K75,"",'Mode d''emploi'!$K$34,'Mode d''emploi'!$K$35,'Mode d''emploi'!$K$36,'Mode d''emploi'!$K$37,'Mode d''emploi'!$K$38,'Mode d''emploi'!$K$39),"")</f>
        <v/>
      </c>
      <c r="M75" s="59"/>
      <c r="N75" s="59"/>
      <c r="O75" s="59"/>
    </row>
    <row r="76" spans="1:15" ht="111.75" customHeight="1">
      <c r="A76" s="177" t="s">
        <v>451</v>
      </c>
      <c r="B76" s="184" t="s">
        <v>485</v>
      </c>
      <c r="C76" s="188" t="s">
        <v>483</v>
      </c>
      <c r="D76" s="179" t="s">
        <v>30</v>
      </c>
      <c r="E76" s="384" t="str">
        <f t="shared" si="10"/>
        <v/>
      </c>
      <c r="F76" s="385"/>
      <c r="G76" s="386"/>
      <c r="H76" s="374" t="str">
        <f>CHOOSE(K76,"Libellé du critère quand il sera choisi",'Mode d''emploi'!$L$34,'Mode d''emploi'!$L$35,'Mode d''emploi'!$L$36,'Mode d''emploi'!$L$37,'Mode d''emploi'!$L$38,'Mode d''emploi'!$L$39,)</f>
        <v>Libellé du critère quand il sera choisi</v>
      </c>
      <c r="I76" s="374"/>
      <c r="J76" s="59"/>
      <c r="K76" s="58">
        <f>IFERROR((VLOOKUP(D76,'Mode d''emploi'!$I$33:$J$39,2)),"")</f>
        <v>1</v>
      </c>
      <c r="L76" s="59" t="str">
        <f>IFERROR(CHOOSE(K76,"",'Mode d''emploi'!$K$34,'Mode d''emploi'!$K$35,'Mode d''emploi'!$K$36,'Mode d''emploi'!$K$37,'Mode d''emploi'!$K$38,'Mode d''emploi'!$K$39),"")</f>
        <v/>
      </c>
      <c r="M76" s="59"/>
      <c r="N76" s="59"/>
      <c r="O76" s="59"/>
    </row>
    <row r="77" spans="1:15" ht="75.75" customHeight="1">
      <c r="A77" s="177" t="s">
        <v>451</v>
      </c>
      <c r="B77" s="184" t="s">
        <v>486</v>
      </c>
      <c r="C77" s="188" t="s">
        <v>483</v>
      </c>
      <c r="D77" s="179" t="s">
        <v>30</v>
      </c>
      <c r="E77" s="384" t="str">
        <f t="shared" si="10"/>
        <v/>
      </c>
      <c r="F77" s="385"/>
      <c r="G77" s="386"/>
      <c r="H77" s="374" t="str">
        <f>CHOOSE(K77,"Libellé du critère quand il sera choisi",'Mode d''emploi'!$L$34,'Mode d''emploi'!$L$35,'Mode d''emploi'!$L$36,'Mode d''emploi'!$L$37,'Mode d''emploi'!$L$38,'Mode d''emploi'!$L$39,)</f>
        <v>Libellé du critère quand il sera choisi</v>
      </c>
      <c r="I77" s="374"/>
      <c r="J77" s="59"/>
      <c r="K77" s="58">
        <f>IFERROR((VLOOKUP(D77,'Mode d''emploi'!$I$33:$J$39,2)),"")</f>
        <v>1</v>
      </c>
      <c r="L77" s="59" t="str">
        <f>IFERROR(CHOOSE(K77,"",'Mode d''emploi'!$K$34,'Mode d''emploi'!$K$35,'Mode d''emploi'!$K$36,'Mode d''emploi'!$K$37,'Mode d''emploi'!$K$38,'Mode d''emploi'!$K$39),"")</f>
        <v/>
      </c>
      <c r="M77" s="59"/>
      <c r="N77" s="59"/>
      <c r="O77" s="59"/>
    </row>
    <row r="78" spans="1:15" ht="68.25" customHeight="1">
      <c r="A78" s="177" t="s">
        <v>451</v>
      </c>
      <c r="B78" s="184" t="s">
        <v>601</v>
      </c>
      <c r="C78" s="188" t="s">
        <v>483</v>
      </c>
      <c r="D78" s="179" t="s">
        <v>30</v>
      </c>
      <c r="E78" s="384" t="str">
        <f t="shared" si="10"/>
        <v/>
      </c>
      <c r="F78" s="385"/>
      <c r="G78" s="386"/>
      <c r="H78" s="374" t="str">
        <f>CHOOSE(K78,"Libellé du critère quand il sera choisi",'Mode d''emploi'!$L$34,'Mode d''emploi'!$L$35,'Mode d''emploi'!$L$36,'Mode d''emploi'!$L$37,'Mode d''emploi'!$L$38,'Mode d''emploi'!$L$39,)</f>
        <v>Libellé du critère quand il sera choisi</v>
      </c>
      <c r="I78" s="374"/>
      <c r="J78" s="59"/>
      <c r="K78" s="58">
        <f>IFERROR((VLOOKUP(D78,'Mode d''emploi'!$I$33:$J$39,2)),"")</f>
        <v>1</v>
      </c>
      <c r="L78" s="59" t="str">
        <f>IFERROR(CHOOSE(K78,"",'Mode d''emploi'!$K$34,'Mode d''emploi'!$K$35,'Mode d''emploi'!$K$36,'Mode d''emploi'!$K$37,'Mode d''emploi'!$K$38,'Mode d''emploi'!$K$39),"")</f>
        <v/>
      </c>
      <c r="M78" s="59"/>
      <c r="N78" s="59"/>
      <c r="O78" s="59"/>
    </row>
    <row r="79" spans="1:15" ht="95.25" customHeight="1">
      <c r="A79" s="177" t="s">
        <v>451</v>
      </c>
      <c r="B79" s="184" t="s">
        <v>487</v>
      </c>
      <c r="C79" s="188" t="s">
        <v>483</v>
      </c>
      <c r="D79" s="179" t="s">
        <v>30</v>
      </c>
      <c r="E79" s="384" t="str">
        <f t="shared" si="10"/>
        <v/>
      </c>
      <c r="F79" s="385"/>
      <c r="G79" s="386"/>
      <c r="H79" s="374" t="str">
        <f>CHOOSE(K79,"Libellé du critère quand il sera choisi",'Mode d''emploi'!$L$34,'Mode d''emploi'!$L$35,'Mode d''emploi'!$L$36,'Mode d''emploi'!$L$37,'Mode d''emploi'!$L$38,'Mode d''emploi'!$L$39,)</f>
        <v>Libellé du critère quand il sera choisi</v>
      </c>
      <c r="I79" s="374"/>
      <c r="J79" s="59"/>
      <c r="K79" s="58">
        <f>IFERROR((VLOOKUP(D79,'Mode d''emploi'!$I$33:$J$39,2)),"")</f>
        <v>1</v>
      </c>
      <c r="L79" s="59" t="str">
        <f>IFERROR(CHOOSE(K79,"",'Mode d''emploi'!$K$34,'Mode d''emploi'!$K$35,'Mode d''emploi'!$K$36,'Mode d''emploi'!$K$37,'Mode d''emploi'!$K$38,'Mode d''emploi'!$K$39),"")</f>
        <v/>
      </c>
      <c r="M79" s="59"/>
      <c r="N79" s="205"/>
      <c r="O79" s="205"/>
    </row>
    <row r="80" spans="1:15" ht="60" customHeight="1">
      <c r="A80" s="177" t="s">
        <v>451</v>
      </c>
      <c r="B80" s="184" t="s">
        <v>488</v>
      </c>
      <c r="C80" s="188" t="s">
        <v>483</v>
      </c>
      <c r="D80" s="179" t="s">
        <v>30</v>
      </c>
      <c r="E80" s="384" t="str">
        <f t="shared" si="10"/>
        <v/>
      </c>
      <c r="F80" s="385"/>
      <c r="G80" s="386"/>
      <c r="H80" s="374" t="str">
        <f>CHOOSE(K80,"Libellé du critère quand il sera choisi",'Mode d''emploi'!$L$34,'Mode d''emploi'!$L$35,'Mode d''emploi'!$L$36,'Mode d''emploi'!$L$37,'Mode d''emploi'!$L$38,'Mode d''emploi'!$L$39,)</f>
        <v>Libellé du critère quand il sera choisi</v>
      </c>
      <c r="I80" s="374"/>
      <c r="J80" s="59"/>
      <c r="K80" s="58">
        <f>IFERROR((VLOOKUP(D80,'Mode d''emploi'!$I$33:$J$39,2)),"")</f>
        <v>1</v>
      </c>
      <c r="L80" s="59" t="str">
        <f>IFERROR(CHOOSE(K80,"",'Mode d''emploi'!$K$34,'Mode d''emploi'!$K$35,'Mode d''emploi'!$K$36,'Mode d''emploi'!$K$37,'Mode d''emploi'!$K$38,'Mode d''emploi'!$K$39),"")</f>
        <v/>
      </c>
      <c r="M80" s="59"/>
      <c r="N80" s="205"/>
      <c r="O80" s="205"/>
    </row>
    <row r="81" spans="1:15" ht="71.25" customHeight="1">
      <c r="A81" s="177" t="s">
        <v>451</v>
      </c>
      <c r="B81" s="184" t="s">
        <v>489</v>
      </c>
      <c r="C81" s="188" t="s">
        <v>483</v>
      </c>
      <c r="D81" s="179" t="s">
        <v>30</v>
      </c>
      <c r="E81" s="384" t="str">
        <f t="shared" si="10"/>
        <v/>
      </c>
      <c r="F81" s="385"/>
      <c r="G81" s="386"/>
      <c r="H81" s="374" t="str">
        <f>CHOOSE(K81,"Libellé du critère quand il sera choisi",'Mode d''emploi'!$L$34,'Mode d''emploi'!$L$35,'Mode d''emploi'!$L$36,'Mode d''emploi'!$L$37,'Mode d''emploi'!$L$38,'Mode d''emploi'!$L$39,)</f>
        <v>Libellé du critère quand il sera choisi</v>
      </c>
      <c r="I81" s="374"/>
      <c r="J81" s="59"/>
      <c r="K81" s="58">
        <f>IFERROR((VLOOKUP(D81,'Mode d''emploi'!$I$33:$J$39,2)),"")</f>
        <v>1</v>
      </c>
      <c r="L81" s="59" t="str">
        <f>IFERROR(CHOOSE(K81,"",'Mode d''emploi'!$K$34,'Mode d''emploi'!$K$35,'Mode d''emploi'!$K$36,'Mode d''emploi'!$K$37,'Mode d''emploi'!$K$38,'Mode d''emploi'!$K$39),"")</f>
        <v/>
      </c>
      <c r="M81" s="59"/>
      <c r="N81" s="205"/>
      <c r="O81" s="205"/>
    </row>
    <row r="82" spans="1:15" ht="41.25" customHeight="1">
      <c r="A82" s="177" t="s">
        <v>451</v>
      </c>
      <c r="B82" s="184" t="s">
        <v>490</v>
      </c>
      <c r="C82" s="188" t="s">
        <v>483</v>
      </c>
      <c r="D82" s="179" t="s">
        <v>30</v>
      </c>
      <c r="E82" s="384" t="str">
        <f t="shared" si="10"/>
        <v/>
      </c>
      <c r="F82" s="385"/>
      <c r="G82" s="386"/>
      <c r="H82" s="374" t="str">
        <f>CHOOSE(K82,"Libellé du critère quand il sera choisi",'Mode d''emploi'!$L$34,'Mode d''emploi'!$L$35,'Mode d''emploi'!$L$36,'Mode d''emploi'!$L$37,'Mode d''emploi'!$L$38,'Mode d''emploi'!$L$39,)</f>
        <v>Libellé du critère quand il sera choisi</v>
      </c>
      <c r="I82" s="374"/>
      <c r="J82" s="59"/>
      <c r="K82" s="58">
        <f>IFERROR((VLOOKUP(D82,'Mode d''emploi'!$I$33:$J$39,2)),"")</f>
        <v>1</v>
      </c>
      <c r="L82" s="59" t="str">
        <f>IFERROR(CHOOSE(K82,"",'Mode d''emploi'!$K$34,'Mode d''emploi'!$K$35,'Mode d''emploi'!$K$36,'Mode d''emploi'!$K$37,'Mode d''emploi'!$K$38,'Mode d''emploi'!$K$39),"")</f>
        <v/>
      </c>
      <c r="M82" s="59"/>
      <c r="N82" s="205"/>
      <c r="O82" s="205"/>
    </row>
    <row r="83" spans="1:15" ht="83.25" customHeight="1">
      <c r="A83" s="177" t="s">
        <v>451</v>
      </c>
      <c r="B83" s="184" t="s">
        <v>491</v>
      </c>
      <c r="C83" s="188" t="s">
        <v>483</v>
      </c>
      <c r="D83" s="179" t="s">
        <v>30</v>
      </c>
      <c r="E83" s="384" t="str">
        <f t="shared" si="10"/>
        <v/>
      </c>
      <c r="F83" s="385"/>
      <c r="G83" s="386"/>
      <c r="H83" s="374" t="str">
        <f>CHOOSE(K83,"Libellé du critère quand il sera choisi",'Mode d''emploi'!$L$34,'Mode d''emploi'!$L$35,'Mode d''emploi'!$L$36,'Mode d''emploi'!$L$37,'Mode d''emploi'!$L$38,'Mode d''emploi'!$L$39,)</f>
        <v>Libellé du critère quand il sera choisi</v>
      </c>
      <c r="I83" s="374"/>
      <c r="J83" s="59"/>
      <c r="K83" s="58">
        <f>IFERROR((VLOOKUP(D83,'Mode d''emploi'!$I$33:$J$39,2)),"")</f>
        <v>1</v>
      </c>
      <c r="L83" s="59" t="str">
        <f>IFERROR(CHOOSE(K83,"",'Mode d''emploi'!$K$34,'Mode d''emploi'!$K$35,'Mode d''emploi'!$K$36,'Mode d''emploi'!$K$37,'Mode d''emploi'!$K$38,'Mode d''emploi'!$K$39),"")</f>
        <v/>
      </c>
      <c r="M83" s="59"/>
      <c r="N83" s="205"/>
      <c r="O83" s="205"/>
    </row>
    <row r="84" spans="1:15" ht="45" customHeight="1">
      <c r="A84" s="146" t="s">
        <v>646</v>
      </c>
      <c r="B84" s="145" t="s">
        <v>202</v>
      </c>
      <c r="C84" s="146" t="s">
        <v>647</v>
      </c>
      <c r="D84" s="147" t="str">
        <f>IF(ROUNDDOWN(E84*10,0)=0, "Insuffisant",IFERROR(CHOOSE(ROUNDDOWN((E84*10),0),"Informel","Informel","Informel","Informel","Convaincant","Convaincant","Convaincant","Convaincant","Conforme","Conforme"),""))</f>
        <v>Insuffisant</v>
      </c>
      <c r="E84" s="148">
        <f>IFERROR(SUM(E85:E86)/COUNTA(E85:E86),"")</f>
        <v>0</v>
      </c>
      <c r="F84" s="148">
        <f>IFERROR(SUM(E85:E87)/COUNTA(E85:E87),"")</f>
        <v>0</v>
      </c>
      <c r="G84" s="147" t="str">
        <f>IF(ROUNDDOWN(F84*10,0)=0, "Insuffisant",IFERROR(CHOOSE(ROUNDDOWN((F84*10),0),"Informel","Informel","Informel","Informel","Convaincant","Convaincant","Convaincant","Convaincant","Conforme","Conforme"),""))</f>
        <v>Insuffisant</v>
      </c>
      <c r="H84" s="375" t="str">
        <f>IFERROR(IF(G84="Insuffisant","Il est nécessaire de formaliser les activités",IF(G84="Informel","Il est nécessaire de pérenniser la bonne exécution des activités",IF(G84="Convaincant","Il est nécessaire de tracer et d'améliorer les activités", IF(G84="Conforme","BRAVO! Continueé de progresser et communiquer vos résultats","")))),"")</f>
        <v>Il est nécessaire de formaliser les activités</v>
      </c>
      <c r="I84" s="376"/>
      <c r="J84" s="59"/>
      <c r="K84" s="58">
        <f>IFERROR((VLOOKUP(D84,'Mode d''emploi'!$I$33:$J$39,2)),"")</f>
        <v>2</v>
      </c>
      <c r="L84" s="59">
        <f>IFERROR(CHOOSE(K84,"",'Mode d''emploi'!$K$34,'Mode d''emploi'!$K$35,'Mode d''emploi'!$K$36,'Mode d''emploi'!$K$37,'Mode d''emploi'!$K$38,'Mode d''emploi'!$K$39),"")</f>
        <v>0</v>
      </c>
      <c r="M84" s="59"/>
      <c r="N84" s="59"/>
      <c r="O84" s="59"/>
    </row>
    <row r="85" spans="1:15" ht="45" customHeight="1">
      <c r="A85" s="172">
        <v>5.2</v>
      </c>
      <c r="B85" s="173" t="s">
        <v>204</v>
      </c>
      <c r="C85" s="176" t="s">
        <v>484</v>
      </c>
      <c r="D85" s="169" t="s">
        <v>30</v>
      </c>
      <c r="E85" s="419" t="str">
        <f>L85</f>
        <v/>
      </c>
      <c r="F85" s="420"/>
      <c r="G85" s="421"/>
      <c r="H85" s="372" t="str">
        <f>CHOOSE(K85,"Libellé du critère quand il sera choisi",'Mode d''emploi'!$L$34,'Mode d''emploi'!$L$35,'Mode d''emploi'!$L$36,'Mode d''emploi'!$L$37,'Mode d''emploi'!$L$38,'Mode d''emploi'!$L$39,)</f>
        <v>Libellé du critère quand il sera choisi</v>
      </c>
      <c r="I85" s="372"/>
      <c r="J85" s="59"/>
      <c r="K85" s="58">
        <f>IFERROR((VLOOKUP(D85,'Mode d''emploi'!$I$33:$J$39,2)),"")</f>
        <v>1</v>
      </c>
      <c r="L85" s="59" t="str">
        <f>IFERROR(CHOOSE(K85,"",'Mode d''emploi'!$K$34,'Mode d''emploi'!$K$35,'Mode d''emploi'!$K$36,'Mode d''emploi'!$K$37,'Mode d''emploi'!$K$38,'Mode d''emploi'!$K$39),"")</f>
        <v/>
      </c>
      <c r="M85" s="59"/>
      <c r="N85" s="59"/>
      <c r="O85" s="59"/>
    </row>
    <row r="86" spans="1:15" ht="40.5" customHeight="1">
      <c r="A86" s="172" t="s">
        <v>203</v>
      </c>
      <c r="B86" s="173" t="s">
        <v>205</v>
      </c>
      <c r="C86" s="176" t="s">
        <v>484</v>
      </c>
      <c r="D86" s="169" t="s">
        <v>30</v>
      </c>
      <c r="E86" s="381" t="str">
        <f>L86</f>
        <v/>
      </c>
      <c r="F86" s="382"/>
      <c r="G86" s="383"/>
      <c r="H86" s="372" t="str">
        <f>CHOOSE(K86,"Libellé du critère quand il sera choisi",'Mode d''emploi'!$L$34,'Mode d''emploi'!$L$35,'Mode d''emploi'!$L$36,'Mode d''emploi'!$L$37,'Mode d''emploi'!$L$38,'Mode d''emploi'!$L$39,)</f>
        <v>Libellé du critère quand il sera choisi</v>
      </c>
      <c r="I86" s="372"/>
      <c r="J86" s="59"/>
      <c r="K86" s="58">
        <f>IFERROR((VLOOKUP(D86,'Mode d''emploi'!$I$33:$J$39,2)),"")</f>
        <v>1</v>
      </c>
      <c r="L86" s="59" t="str">
        <f>IFERROR(CHOOSE(K86,"",'Mode d''emploi'!$K$34,'Mode d''emploi'!$K$35,'Mode d''emploi'!$K$36,'Mode d''emploi'!$K$37,'Mode d''emploi'!$K$38,'Mode d''emploi'!$K$39),"")</f>
        <v/>
      </c>
      <c r="M86" s="59"/>
      <c r="N86" s="59"/>
      <c r="O86" s="59"/>
    </row>
    <row r="87" spans="1:15" ht="54.75" customHeight="1">
      <c r="A87" s="177" t="s">
        <v>451</v>
      </c>
      <c r="B87" s="184" t="s">
        <v>492</v>
      </c>
      <c r="C87" s="185" t="s">
        <v>484</v>
      </c>
      <c r="D87" s="179" t="s">
        <v>30</v>
      </c>
      <c r="E87" s="384" t="str">
        <f>L87</f>
        <v/>
      </c>
      <c r="F87" s="385"/>
      <c r="G87" s="386"/>
      <c r="H87" s="374" t="str">
        <f>CHOOSE(K87,"Libellé du critère quand il sera choisi",'Mode d''emploi'!$L$34,'Mode d''emploi'!$L$35,'Mode d''emploi'!$L$36,'Mode d''emploi'!$L$37,'Mode d''emploi'!$L$38,'Mode d''emploi'!$L$39,)</f>
        <v>Libellé du critère quand il sera choisi</v>
      </c>
      <c r="I87" s="374"/>
      <c r="J87" s="59"/>
      <c r="K87" s="58">
        <f>IFERROR((VLOOKUP(D87,'Mode d''emploi'!$I$33:$J$39,2)),"")</f>
        <v>1</v>
      </c>
      <c r="L87" s="59" t="str">
        <f>IFERROR(CHOOSE(K87,"",'Mode d''emploi'!$K$34,'Mode d''emploi'!$K$35,'Mode d''emploi'!$K$36,'Mode d''emploi'!$K$37,'Mode d''emploi'!$K$38,'Mode d''emploi'!$K$39),"")</f>
        <v/>
      </c>
      <c r="M87" s="59"/>
      <c r="N87" s="59"/>
      <c r="O87" s="59"/>
    </row>
    <row r="88" spans="1:15" ht="48" customHeight="1">
      <c r="A88" s="146" t="s">
        <v>648</v>
      </c>
      <c r="B88" s="145" t="s">
        <v>207</v>
      </c>
      <c r="C88" s="157" t="s">
        <v>645</v>
      </c>
      <c r="D88" s="147" t="str">
        <f>IF(ROUNDDOWN(E88*10,0)=0, "Insuffisant",IFERROR(CHOOSE(ROUNDDOWN((E88*10),0),"Informel","Informel","Informel","Informel","Convaincant","Convaincant","Convaincant","Convaincant","Conforme","Conforme"),""))</f>
        <v>Insuffisant</v>
      </c>
      <c r="E88" s="158">
        <f>IFERROR(SUM(E89:E91)/COUNTA(E89:E91),"")</f>
        <v>0</v>
      </c>
      <c r="F88" s="158">
        <f>IFERROR(SUM(E89:E91)/COUNTA(E89:E91),"")</f>
        <v>0</v>
      </c>
      <c r="G88" s="147" t="str">
        <f>IF(ROUNDDOWN(F88*10,0)=0, "Insuffisant",IFERROR(CHOOSE(ROUNDDOWN((F88*10),0),"Informel","Informel","Informel","Informel","Convaincant","Convaincant","Convaincant","Convaincant","Conforme","Conforme"),""))</f>
        <v>Insuffisant</v>
      </c>
      <c r="H88" s="375" t="str">
        <f>IFERROR(IF(G88="Insuffisant","Il est nécessaire de formaliser les activités",IF(G88="Informel","Il est nécessaire de pérenniser la bonne exécution des activités",IF(G88="Convaincant","Il est nécessaire de tracer et d'améliorer les activités", IF(G88="Conforme","BRAVO! Continueé de progresser et communiquer vos résultats","")))),"")</f>
        <v>Il est nécessaire de formaliser les activités</v>
      </c>
      <c r="I88" s="376"/>
      <c r="J88" s="59"/>
      <c r="K88" s="58">
        <f>IFERROR((VLOOKUP(D88,'Mode d''emploi'!$I$33:$J$39,2)),"")</f>
        <v>2</v>
      </c>
      <c r="L88" s="59">
        <f>IFERROR(CHOOSE(K88,"",'Mode d''emploi'!$K$34,'Mode d''emploi'!$K$35,'Mode d''emploi'!$K$36,'Mode d''emploi'!$K$37,'Mode d''emploi'!$K$38,'Mode d''emploi'!$K$39),"")</f>
        <v>0</v>
      </c>
      <c r="M88" s="59"/>
      <c r="N88" s="59"/>
      <c r="O88" s="59"/>
    </row>
    <row r="89" spans="1:15" ht="75.75" customHeight="1">
      <c r="A89" s="172" t="s">
        <v>208</v>
      </c>
      <c r="B89" s="173" t="s">
        <v>209</v>
      </c>
      <c r="C89" s="176">
        <v>5.2</v>
      </c>
      <c r="D89" s="169" t="s">
        <v>30</v>
      </c>
      <c r="E89" s="381" t="str">
        <f>L89</f>
        <v/>
      </c>
      <c r="F89" s="382"/>
      <c r="G89" s="383"/>
      <c r="H89" s="372" t="str">
        <f>CHOOSE(K89,"Libellé du critère quand il sera choisi",'Mode d''emploi'!$L$34,'Mode d''emploi'!$L$35,'Mode d''emploi'!$L$36,'Mode d''emploi'!$L$37,'Mode d''emploi'!$L$38,'Mode d''emploi'!$L$39,)</f>
        <v>Libellé du critère quand il sera choisi</v>
      </c>
      <c r="I89" s="372"/>
      <c r="J89" s="59"/>
      <c r="K89" s="58">
        <f>IFERROR((VLOOKUP(D89,'Mode d''emploi'!$I$33:$J$39,2)),"")</f>
        <v>1</v>
      </c>
      <c r="L89" s="59" t="str">
        <f>IFERROR(CHOOSE(K89,"",'Mode d''emploi'!$K$34,'Mode d''emploi'!$K$35,'Mode d''emploi'!$K$36,'Mode d''emploi'!$K$37,'Mode d''emploi'!$K$38,'Mode d''emploi'!$K$39),"")</f>
        <v/>
      </c>
      <c r="M89" s="59"/>
      <c r="N89" s="59"/>
      <c r="O89" s="59"/>
    </row>
    <row r="90" spans="1:15" ht="83.25" customHeight="1">
      <c r="A90" s="172" t="s">
        <v>208</v>
      </c>
      <c r="B90" s="173" t="s">
        <v>210</v>
      </c>
      <c r="C90" s="176">
        <v>5.2</v>
      </c>
      <c r="D90" s="169" t="s">
        <v>30</v>
      </c>
      <c r="E90" s="381" t="str">
        <f>L90</f>
        <v/>
      </c>
      <c r="F90" s="382"/>
      <c r="G90" s="383"/>
      <c r="H90" s="372" t="str">
        <f>CHOOSE(K90,"Libellé du critère quand il sera choisi",'Mode d''emploi'!$L$34,'Mode d''emploi'!$L$35,'Mode d''emploi'!$L$36,'Mode d''emploi'!$L$37,'Mode d''emploi'!$L$38,'Mode d''emploi'!$L$39,)</f>
        <v>Libellé du critère quand il sera choisi</v>
      </c>
      <c r="I90" s="372"/>
      <c r="J90" s="74"/>
      <c r="K90" s="58">
        <f>IFERROR((VLOOKUP(D90,'Mode d''emploi'!$I$33:$J$39,2)),"")</f>
        <v>1</v>
      </c>
      <c r="L90" s="59" t="str">
        <f>IFERROR(CHOOSE(K90,"",'Mode d''emploi'!$K$34,'Mode d''emploi'!$K$35,'Mode d''emploi'!$K$36,'Mode d''emploi'!$K$37,'Mode d''emploi'!$K$38,'Mode d''emploi'!$K$39),"")</f>
        <v/>
      </c>
      <c r="M90" s="74"/>
      <c r="N90" s="74"/>
      <c r="O90" s="74"/>
    </row>
    <row r="91" spans="1:15" ht="72" customHeight="1">
      <c r="A91" s="172" t="s">
        <v>208</v>
      </c>
      <c r="B91" s="173" t="s">
        <v>211</v>
      </c>
      <c r="C91" s="176">
        <v>5.2</v>
      </c>
      <c r="D91" s="169" t="s">
        <v>30</v>
      </c>
      <c r="E91" s="381" t="str">
        <f>L91</f>
        <v/>
      </c>
      <c r="F91" s="382"/>
      <c r="G91" s="383"/>
      <c r="H91" s="372" t="str">
        <f>CHOOSE(K91,"Libellé du critère quand il sera choisi",'Mode d''emploi'!$L$34,'Mode d''emploi'!$L$35,'Mode d''emploi'!$L$36,'Mode d''emploi'!$L$37,'Mode d''emploi'!$L$38,'Mode d''emploi'!$L$39,)</f>
        <v>Libellé du critère quand il sera choisi</v>
      </c>
      <c r="I91" s="372"/>
      <c r="J91" s="59"/>
      <c r="K91" s="58">
        <f>IFERROR((VLOOKUP(D91,'Mode d''emploi'!$I$33:$J$39,2)),"")</f>
        <v>1</v>
      </c>
      <c r="L91" s="59" t="str">
        <f>IFERROR(CHOOSE(K91,"",'Mode d''emploi'!$K$34,'Mode d''emploi'!$K$35,'Mode d''emploi'!$K$36,'Mode d''emploi'!$K$37,'Mode d''emploi'!$K$38,'Mode d''emploi'!$K$39),"")</f>
        <v/>
      </c>
      <c r="M91" s="59"/>
      <c r="N91" s="59"/>
      <c r="O91" s="59"/>
    </row>
    <row r="92" spans="1:15" ht="58.5" customHeight="1">
      <c r="A92" s="146" t="s">
        <v>649</v>
      </c>
      <c r="B92" s="145" t="s">
        <v>213</v>
      </c>
      <c r="C92" s="157" t="s">
        <v>650</v>
      </c>
      <c r="D92" s="147" t="str">
        <f>IF(ROUNDDOWN(E92*10,0)=0, "Insuffisant",IFERROR(CHOOSE(ROUNDDOWN((E92*10),0),"Informel","Informel","Informel","Informel","Convaincant","Convaincant","Convaincant","Convaincant","Conforme","Conforme"),""))</f>
        <v>Insuffisant</v>
      </c>
      <c r="E92" s="158">
        <f>IFERROR(SUM(E93:E97)/COUNTA(E93:E97),"")</f>
        <v>0</v>
      </c>
      <c r="F92" s="158">
        <f>IFERROR(SUM(E93:E102)/COUNTA(E93:E102),"")</f>
        <v>0</v>
      </c>
      <c r="G92" s="147" t="str">
        <f>IF(ROUNDDOWN(F92*10,0)=0, "Insuffisant",IFERROR(CHOOSE(ROUNDDOWN((F92*10),0),"Informel","Informel","Informel","Informel","Convaincant","Convaincant","Convaincant","Convaincant","Conforme","Conforme"),""))</f>
        <v>Insuffisant</v>
      </c>
      <c r="H92" s="375" t="str">
        <f>IFERROR(IF(G92="Insuffisant","Il est nécessaire de formaliser les activités",IF(G92="Informel","Il est nécessaire de pérenniser la bonne exécution des activités",IF(G92="Convaincant","Il est nécessaire de tracer et d'améliorer les activités", IF(G92="Conforme","BRAVO! Continueé de progresser et communiquer vos résultats","")))),"")</f>
        <v>Il est nécessaire de formaliser les activités</v>
      </c>
      <c r="I92" s="376"/>
      <c r="J92" s="59"/>
      <c r="K92" s="58">
        <f>IFERROR((VLOOKUP(D92,'Mode d''emploi'!$I$33:$J$39,2)),"")</f>
        <v>2</v>
      </c>
      <c r="L92" s="59">
        <f>IFERROR(CHOOSE(K92,"",'Mode d''emploi'!$K$34,'Mode d''emploi'!$K$35,'Mode d''emploi'!$K$36,'Mode d''emploi'!$K$37,'Mode d''emploi'!$K$38,'Mode d''emploi'!$K$39),"")</f>
        <v>0</v>
      </c>
      <c r="M92" s="59"/>
      <c r="N92" s="59"/>
      <c r="O92" s="59"/>
    </row>
    <row r="93" spans="1:15" ht="56.25" customHeight="1">
      <c r="A93" s="172" t="s">
        <v>214</v>
      </c>
      <c r="B93" s="173" t="s">
        <v>215</v>
      </c>
      <c r="C93" s="176" t="s">
        <v>263</v>
      </c>
      <c r="D93" s="169" t="s">
        <v>30</v>
      </c>
      <c r="E93" s="381" t="str">
        <f>L93</f>
        <v/>
      </c>
      <c r="F93" s="382"/>
      <c r="G93" s="383"/>
      <c r="H93" s="372" t="str">
        <f>CHOOSE(K93,"Libellé du critère quand il sera choisi",'Mode d''emploi'!$L$34,'Mode d''emploi'!$L$35,'Mode d''emploi'!$L$36,'Mode d''emploi'!$L$37,'Mode d''emploi'!$L$38,'Mode d''emploi'!$L$39,)</f>
        <v>Libellé du critère quand il sera choisi</v>
      </c>
      <c r="I93" s="372"/>
      <c r="J93" s="74"/>
      <c r="K93" s="58">
        <f>IFERROR((VLOOKUP(D93,'Mode d''emploi'!$I$33:$J$39,2)),"")</f>
        <v>1</v>
      </c>
      <c r="L93" s="59" t="str">
        <f>IFERROR(CHOOSE(K93,"",'Mode d''emploi'!$K$34,'Mode d''emploi'!$K$35,'Mode d''emploi'!$K$36,'Mode d''emploi'!$K$37,'Mode d''emploi'!$K$38,'Mode d''emploi'!$K$39),"")</f>
        <v/>
      </c>
      <c r="M93" s="74"/>
      <c r="N93" s="74"/>
      <c r="O93" s="74"/>
    </row>
    <row r="94" spans="1:15" ht="45" customHeight="1">
      <c r="A94" s="172" t="s">
        <v>216</v>
      </c>
      <c r="B94" s="173" t="s">
        <v>217</v>
      </c>
      <c r="C94" s="176" t="s">
        <v>263</v>
      </c>
      <c r="D94" s="169" t="s">
        <v>30</v>
      </c>
      <c r="E94" s="381" t="str">
        <f t="shared" ref="E94:E96" si="11">L94</f>
        <v/>
      </c>
      <c r="F94" s="382"/>
      <c r="G94" s="383"/>
      <c r="H94" s="372" t="str">
        <f>CHOOSE(K94,"Libellé du critère quand il sera choisi",'Mode d''emploi'!$L$34,'Mode d''emploi'!$L$35,'Mode d''emploi'!$L$36,'Mode d''emploi'!$L$37,'Mode d''emploi'!$L$38,'Mode d''emploi'!$L$39,)</f>
        <v>Libellé du critère quand il sera choisi</v>
      </c>
      <c r="I94" s="372"/>
      <c r="J94" s="59"/>
      <c r="K94" s="58">
        <f>IFERROR((VLOOKUP(D94,'Mode d''emploi'!$I$33:$J$39,2)),"")</f>
        <v>1</v>
      </c>
      <c r="L94" s="59" t="str">
        <f>IFERROR(CHOOSE(K94,"",'Mode d''emploi'!$K$34,'Mode d''emploi'!$K$35,'Mode d''emploi'!$K$36,'Mode d''emploi'!$K$37,'Mode d''emploi'!$K$38,'Mode d''emploi'!$K$39),"")</f>
        <v/>
      </c>
      <c r="M94" s="59"/>
      <c r="N94" s="59"/>
      <c r="O94" s="59"/>
    </row>
    <row r="95" spans="1:15" ht="51" customHeight="1">
      <c r="A95" s="172" t="s">
        <v>216</v>
      </c>
      <c r="B95" s="173" t="s">
        <v>218</v>
      </c>
      <c r="C95" s="176" t="s">
        <v>263</v>
      </c>
      <c r="D95" s="169" t="s">
        <v>30</v>
      </c>
      <c r="E95" s="381" t="str">
        <f t="shared" si="11"/>
        <v/>
      </c>
      <c r="F95" s="382"/>
      <c r="G95" s="383"/>
      <c r="H95" s="372" t="str">
        <f>CHOOSE(K95,"Libellé du critère quand il sera choisi",'Mode d''emploi'!$L$34,'Mode d''emploi'!$L$35,'Mode d''emploi'!$L$36,'Mode d''emploi'!$L$37,'Mode d''emploi'!$L$38,'Mode d''emploi'!$L$39,)</f>
        <v>Libellé du critère quand il sera choisi</v>
      </c>
      <c r="I95" s="372"/>
      <c r="J95" s="59"/>
      <c r="K95" s="58">
        <f>IFERROR((VLOOKUP(D95,'Mode d''emploi'!$I$33:$J$39,2)),"")</f>
        <v>1</v>
      </c>
      <c r="L95" s="59" t="str">
        <f>IFERROR(CHOOSE(K95,"",'Mode d''emploi'!$K$34,'Mode d''emploi'!$K$35,'Mode d''emploi'!$K$36,'Mode d''emploi'!$K$37,'Mode d''emploi'!$K$38,'Mode d''emploi'!$K$39),"")</f>
        <v/>
      </c>
      <c r="M95" s="59"/>
      <c r="N95" s="59"/>
      <c r="O95" s="59"/>
    </row>
    <row r="96" spans="1:15" ht="60">
      <c r="A96" s="172" t="s">
        <v>216</v>
      </c>
      <c r="B96" s="173" t="s">
        <v>219</v>
      </c>
      <c r="C96" s="176" t="s">
        <v>263</v>
      </c>
      <c r="D96" s="169" t="s">
        <v>30</v>
      </c>
      <c r="E96" s="381" t="str">
        <f t="shared" si="11"/>
        <v/>
      </c>
      <c r="F96" s="382"/>
      <c r="G96" s="383"/>
      <c r="H96" s="372" t="str">
        <f>CHOOSE(K96,"Libellé du critère quand il sera choisi",'Mode d''emploi'!$L$34,'Mode d''emploi'!$L$35,'Mode d''emploi'!$L$36,'Mode d''emploi'!$L$37,'Mode d''emploi'!$L$38,'Mode d''emploi'!$L$39,)</f>
        <v>Libellé du critère quand il sera choisi</v>
      </c>
      <c r="I96" s="372"/>
      <c r="J96" s="59"/>
      <c r="K96" s="58">
        <f>IFERROR((VLOOKUP(D96,'Mode d''emploi'!$I$33:$J$39,2)),"")</f>
        <v>1</v>
      </c>
      <c r="L96" s="59" t="str">
        <f>IFERROR(CHOOSE(K96,"",'Mode d''emploi'!$K$34,'Mode d''emploi'!$K$35,'Mode d''emploi'!$K$36,'Mode d''emploi'!$K$37,'Mode d''emploi'!$K$38,'Mode d''emploi'!$K$39),"")</f>
        <v/>
      </c>
      <c r="M96" s="59"/>
      <c r="N96" s="59"/>
      <c r="O96" s="59"/>
    </row>
    <row r="97" spans="1:44" s="7" customFormat="1" ht="60">
      <c r="A97" s="172" t="s">
        <v>216</v>
      </c>
      <c r="B97" s="173" t="s">
        <v>220</v>
      </c>
      <c r="C97" s="176" t="s">
        <v>263</v>
      </c>
      <c r="D97" s="169" t="s">
        <v>30</v>
      </c>
      <c r="E97" s="381" t="str">
        <f>L97</f>
        <v/>
      </c>
      <c r="F97" s="382"/>
      <c r="G97" s="383"/>
      <c r="H97" s="372" t="str">
        <f>CHOOSE(K97,"Libellé du critère quand il sera choisi",'Mode d''emploi'!$L$34,'Mode d''emploi'!$L$35,'Mode d''emploi'!$L$36,'Mode d''emploi'!$L$37,'Mode d''emploi'!$L$38,'Mode d''emploi'!$L$39,)</f>
        <v>Libellé du critère quand il sera choisi</v>
      </c>
      <c r="I97" s="372"/>
      <c r="J97" s="74"/>
      <c r="K97" s="58">
        <f>IFERROR((VLOOKUP(D97,'Mode d''emploi'!$I$33:$J$39,2)),"")</f>
        <v>1</v>
      </c>
      <c r="L97" s="59" t="str">
        <f>IFERROR(CHOOSE(K97,"",'Mode d''emploi'!$K$34,'Mode d''emploi'!$K$35,'Mode d''emploi'!$K$36,'Mode d''emploi'!$K$37,'Mode d''emploi'!$K$38,'Mode d''emploi'!$K$39),"")</f>
        <v/>
      </c>
      <c r="M97" s="74"/>
      <c r="N97" s="74"/>
      <c r="O97" s="74"/>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row>
    <row r="98" spans="1:44" s="39" customFormat="1" ht="68.25" customHeight="1">
      <c r="A98" s="177" t="s">
        <v>451</v>
      </c>
      <c r="B98" s="184" t="s">
        <v>493</v>
      </c>
      <c r="C98" s="185" t="s">
        <v>265</v>
      </c>
      <c r="D98" s="179" t="s">
        <v>30</v>
      </c>
      <c r="E98" s="384" t="str">
        <f t="shared" ref="E98" si="12">L98</f>
        <v/>
      </c>
      <c r="F98" s="385"/>
      <c r="G98" s="386"/>
      <c r="H98" s="374" t="str">
        <f>CHOOSE(K98,"Libellé du critère quand il sera choisi",'Mode d''emploi'!$L$34,'Mode d''emploi'!$L$35,'Mode d''emploi'!$L$36,'Mode d''emploi'!$L$37,'Mode d''emploi'!$L$38,'Mode d''emploi'!$L$39,)</f>
        <v>Libellé du critère quand il sera choisi</v>
      </c>
      <c r="I98" s="374"/>
      <c r="J98" s="74"/>
      <c r="K98" s="58">
        <f>IFERROR((VLOOKUP(D98,'Mode d''emploi'!$I$33:$J$39,2)),"")</f>
        <v>1</v>
      </c>
      <c r="L98" s="59" t="str">
        <f>IFERROR(CHOOSE(K98,"",'Mode d''emploi'!$K$34,'Mode d''emploi'!$K$35,'Mode d''emploi'!$K$36,'Mode d''emploi'!$K$37,'Mode d''emploi'!$K$38,'Mode d''emploi'!$K$39),"")</f>
        <v/>
      </c>
      <c r="M98" s="74"/>
      <c r="N98" s="74"/>
      <c r="O98" s="74"/>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row>
    <row r="99" spans="1:44" s="39" customFormat="1" ht="68.25" customHeight="1">
      <c r="A99" s="177" t="s">
        <v>451</v>
      </c>
      <c r="B99" s="184" t="s">
        <v>494</v>
      </c>
      <c r="C99" s="185" t="s">
        <v>265</v>
      </c>
      <c r="D99" s="179" t="s">
        <v>30</v>
      </c>
      <c r="E99" s="384" t="str">
        <f>L99</f>
        <v/>
      </c>
      <c r="F99" s="385"/>
      <c r="G99" s="386"/>
      <c r="H99" s="374" t="str">
        <f>CHOOSE(K99,"Libellé du critère quand il sera choisi",'Mode d''emploi'!$L$34,'Mode d''emploi'!$L$35,'Mode d''emploi'!$L$36,'Mode d''emploi'!$L$37,'Mode d''emploi'!$L$38,'Mode d''emploi'!$L$39,)</f>
        <v>Libellé du critère quand il sera choisi</v>
      </c>
      <c r="I99" s="374"/>
      <c r="J99" s="74"/>
      <c r="K99" s="58">
        <f>IFERROR((VLOOKUP(D99,'Mode d''emploi'!$I$33:$J$39,2)),"")</f>
        <v>1</v>
      </c>
      <c r="L99" s="59" t="str">
        <f>IFERROR(CHOOSE(K99,"",'Mode d''emploi'!$K$34,'Mode d''emploi'!$K$35,'Mode d''emploi'!$K$36,'Mode d''emploi'!$K$37,'Mode d''emploi'!$K$38,'Mode d''emploi'!$K$39),"")</f>
        <v/>
      </c>
      <c r="M99" s="74"/>
      <c r="N99" s="74"/>
      <c r="O99" s="74"/>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row>
    <row r="100" spans="1:44" s="39" customFormat="1" ht="68.25" customHeight="1">
      <c r="A100" s="177" t="s">
        <v>451</v>
      </c>
      <c r="B100" s="184" t="s">
        <v>495</v>
      </c>
      <c r="C100" s="185" t="s">
        <v>265</v>
      </c>
      <c r="D100" s="179" t="s">
        <v>30</v>
      </c>
      <c r="E100" s="384" t="str">
        <f t="shared" ref="E100" si="13">L100</f>
        <v/>
      </c>
      <c r="F100" s="385"/>
      <c r="G100" s="386"/>
      <c r="H100" s="374" t="str">
        <f>CHOOSE(K100,"Libellé du critère quand il sera choisi",'Mode d''emploi'!$L$34,'Mode d''emploi'!$L$35,'Mode d''emploi'!$L$36,'Mode d''emploi'!$L$37,'Mode d''emploi'!$L$38,'Mode d''emploi'!$L$39,)</f>
        <v>Libellé du critère quand il sera choisi</v>
      </c>
      <c r="I100" s="374"/>
      <c r="J100" s="74"/>
      <c r="K100" s="58">
        <f>IFERROR((VLOOKUP(D100,'Mode d''emploi'!$I$33:$J$39,2)),"")</f>
        <v>1</v>
      </c>
      <c r="L100" s="59" t="str">
        <f>IFERROR(CHOOSE(K100,"",'Mode d''emploi'!$K$34,'Mode d''emploi'!$K$35,'Mode d''emploi'!$K$36,'Mode d''emploi'!$K$37,'Mode d''emploi'!$K$38,'Mode d''emploi'!$K$39),"")</f>
        <v/>
      </c>
      <c r="M100" s="74"/>
      <c r="N100" s="74"/>
      <c r="O100" s="74"/>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row>
    <row r="101" spans="1:44" s="39" customFormat="1" ht="68.25" customHeight="1">
      <c r="A101" s="177" t="s">
        <v>451</v>
      </c>
      <c r="B101" s="184" t="s">
        <v>496</v>
      </c>
      <c r="C101" s="185" t="s">
        <v>265</v>
      </c>
      <c r="D101" s="179" t="s">
        <v>30</v>
      </c>
      <c r="E101" s="384" t="str">
        <f>L101</f>
        <v/>
      </c>
      <c r="F101" s="385"/>
      <c r="G101" s="386"/>
      <c r="H101" s="374" t="str">
        <f>CHOOSE(K101,"Libellé du critère quand il sera choisi",'Mode d''emploi'!$L$34,'Mode d''emploi'!$L$35,'Mode d''emploi'!$L$36,'Mode d''emploi'!$L$37,'Mode d''emploi'!$L$38,'Mode d''emploi'!$L$39,)</f>
        <v>Libellé du critère quand il sera choisi</v>
      </c>
      <c r="I101" s="374"/>
      <c r="J101" s="74"/>
      <c r="K101" s="58">
        <f>IFERROR((VLOOKUP(D101,'Mode d''emploi'!$I$33:$J$39,2)),"")</f>
        <v>1</v>
      </c>
      <c r="L101" s="59" t="str">
        <f>IFERROR(CHOOSE(K101,"",'Mode d''emploi'!$K$34,'Mode d''emploi'!$K$35,'Mode d''emploi'!$K$36,'Mode d''emploi'!$K$37,'Mode d''emploi'!$K$38,'Mode d''emploi'!$K$39),"")</f>
        <v/>
      </c>
      <c r="M101" s="74"/>
      <c r="N101" s="74"/>
      <c r="O101" s="74"/>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row>
    <row r="102" spans="1:44" s="39" customFormat="1" ht="63.75" customHeight="1">
      <c r="A102" s="177" t="s">
        <v>451</v>
      </c>
      <c r="B102" s="184" t="s">
        <v>497</v>
      </c>
      <c r="C102" s="185" t="s">
        <v>265</v>
      </c>
      <c r="D102" s="179" t="s">
        <v>30</v>
      </c>
      <c r="E102" s="384" t="str">
        <f t="shared" ref="E102" si="14">L102</f>
        <v/>
      </c>
      <c r="F102" s="385"/>
      <c r="G102" s="386"/>
      <c r="H102" s="374" t="str">
        <f>CHOOSE(K102,"Libellé du critère quand il sera choisi",'Mode d''emploi'!$L$34,'Mode d''emploi'!$L$35,'Mode d''emploi'!$L$36,'Mode d''emploi'!$L$37,'Mode d''emploi'!$L$38,'Mode d''emploi'!$L$39,)</f>
        <v>Libellé du critère quand il sera choisi</v>
      </c>
      <c r="I102" s="374"/>
      <c r="J102" s="74"/>
      <c r="K102" s="58">
        <f>IFERROR((VLOOKUP(D102,'Mode d''emploi'!$I$33:$J$39,2)),"")</f>
        <v>1</v>
      </c>
      <c r="L102" s="59" t="str">
        <f>IFERROR(CHOOSE(K102,"",'Mode d''emploi'!$K$34,'Mode d''emploi'!$K$35,'Mode d''emploi'!$K$36,'Mode d''emploi'!$K$37,'Mode d''emploi'!$K$38,'Mode d''emploi'!$K$39),"")</f>
        <v/>
      </c>
      <c r="M102" s="74"/>
      <c r="N102" s="74"/>
      <c r="O102" s="74"/>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row>
    <row r="103" spans="1:44" ht="40.5" customHeight="1">
      <c r="A103" s="146" t="s">
        <v>651</v>
      </c>
      <c r="B103" s="145" t="s">
        <v>222</v>
      </c>
      <c r="C103" s="157" t="s">
        <v>647</v>
      </c>
      <c r="D103" s="147" t="str">
        <f>IF(ROUNDDOWN(E103*10,0)=0, "Insuffisant",IFERROR(CHOOSE(ROUNDDOWN((E103*10),0),"Informel","Informel","Informel","Informel","Convaincant","Convaincant","Convaincant","Convaincant","Conforme","Conforme"),""))</f>
        <v>Insuffisant</v>
      </c>
      <c r="E103" s="158">
        <f>IFERROR(SUM(E104:E109)/COUNTA(E104:E109),"")</f>
        <v>0</v>
      </c>
      <c r="F103" s="158">
        <f>IFERROR(SUM(E104:E110)/COUNTA(E104:E110),"")</f>
        <v>0</v>
      </c>
      <c r="G103" s="147" t="str">
        <f>IF(ROUNDDOWN(F103*10,0)=0, "Insuffisant",IFERROR(CHOOSE(ROUNDDOWN((F103*10),0),"Informel","Informel","Informel","Informel","Convaincant","Convaincant","Convaincant","Convaincant","Conforme","Conforme"),""))</f>
        <v>Insuffisant</v>
      </c>
      <c r="H103" s="375" t="str">
        <f>IFERROR(IF(G103="Insuffisant","Il est nécessaire de formaliser les activités",IF(G103="Informel","Il est nécessaire de pérenniser la bonne exécution des activités",IF(G103="Convaincant","Il est nécessaire de tracer et d'améliorer les activités", IF(G103="Conforme","BRAVO! Continueé de progresser et communiquer vos résultats","")))),"")</f>
        <v>Il est nécessaire de formaliser les activités</v>
      </c>
      <c r="I103" s="376"/>
      <c r="J103" s="59"/>
      <c r="K103" s="58">
        <f>IFERROR((VLOOKUP(D103,'Mode d''emploi'!$I$33:$J$39,2)),"")</f>
        <v>2</v>
      </c>
      <c r="L103" s="59">
        <f>IFERROR(CHOOSE(K103,"",'Mode d''emploi'!$K$34,'Mode d''emploi'!$K$35,'Mode d''emploi'!$K$36,'Mode d''emploi'!$K$37,'Mode d''emploi'!$K$38,'Mode d''emploi'!$K$39),"")</f>
        <v>0</v>
      </c>
      <c r="M103" s="59"/>
      <c r="N103" s="59"/>
      <c r="O103" s="59"/>
    </row>
    <row r="104" spans="1:44" ht="66.75" customHeight="1">
      <c r="A104" s="172" t="s">
        <v>223</v>
      </c>
      <c r="B104" s="173" t="s">
        <v>224</v>
      </c>
      <c r="C104" s="176">
        <v>5.3</v>
      </c>
      <c r="D104" s="169" t="s">
        <v>30</v>
      </c>
      <c r="E104" s="381" t="str">
        <f>L104</f>
        <v/>
      </c>
      <c r="F104" s="382"/>
      <c r="G104" s="383"/>
      <c r="H104" s="372" t="str">
        <f>CHOOSE(K104,"Libellé du critère quand il sera choisi",'Mode d''emploi'!$L$34,'Mode d''emploi'!$L$35,'Mode d''emploi'!$L$36,'Mode d''emploi'!$L$37,'Mode d''emploi'!$L$38,'Mode d''emploi'!$L$39,)</f>
        <v>Libellé du critère quand il sera choisi</v>
      </c>
      <c r="I104" s="372"/>
      <c r="J104" s="59"/>
      <c r="K104" s="58">
        <f>IFERROR((VLOOKUP(D104,'Mode d''emploi'!$I$33:$J$39,2)),"")</f>
        <v>1</v>
      </c>
      <c r="L104" s="59" t="str">
        <f>IFERROR(CHOOSE(K104,"",'Mode d''emploi'!$K$34,'Mode d''emploi'!$K$35,'Mode d''emploi'!$K$36,'Mode d''emploi'!$K$37,'Mode d''emploi'!$K$38,'Mode d''emploi'!$K$39),"")</f>
        <v/>
      </c>
      <c r="M104" s="59"/>
      <c r="N104" s="59"/>
      <c r="O104" s="59"/>
    </row>
    <row r="105" spans="1:44" s="8" customFormat="1" ht="60">
      <c r="A105" s="172" t="s">
        <v>223</v>
      </c>
      <c r="B105" s="173" t="s">
        <v>225</v>
      </c>
      <c r="C105" s="176">
        <v>5.3</v>
      </c>
      <c r="D105" s="169" t="s">
        <v>30</v>
      </c>
      <c r="E105" s="381" t="str">
        <f t="shared" ref="E105:E109" si="15">L105</f>
        <v/>
      </c>
      <c r="F105" s="382"/>
      <c r="G105" s="383"/>
      <c r="H105" s="372" t="str">
        <f>CHOOSE(K105,"Libellé du critère quand il sera choisi",'Mode d''emploi'!$L$34,'Mode d''emploi'!$L$35,'Mode d''emploi'!$L$36,'Mode d''emploi'!$L$37,'Mode d''emploi'!$L$38,'Mode d''emploi'!$L$39,)</f>
        <v>Libellé du critère quand il sera choisi</v>
      </c>
      <c r="I105" s="372"/>
      <c r="J105" s="59"/>
      <c r="K105" s="58">
        <f>IFERROR((VLOOKUP(D105,'Mode d''emploi'!$I$33:$J$39,2)),"")</f>
        <v>1</v>
      </c>
      <c r="L105" s="59" t="str">
        <f>IFERROR(CHOOSE(K105,"",'Mode d''emploi'!$K$34,'Mode d''emploi'!$K$35,'Mode d''emploi'!$K$36,'Mode d''emploi'!$K$37,'Mode d''emploi'!$K$38,'Mode d''emploi'!$K$39),"")</f>
        <v/>
      </c>
      <c r="M105" s="59"/>
      <c r="N105" s="59"/>
      <c r="O105" s="59"/>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row>
    <row r="106" spans="1:44" ht="50">
      <c r="A106" s="172" t="s">
        <v>226</v>
      </c>
      <c r="B106" s="173" t="s">
        <v>227</v>
      </c>
      <c r="C106" s="176">
        <v>5.3</v>
      </c>
      <c r="D106" s="169" t="s">
        <v>30</v>
      </c>
      <c r="E106" s="381" t="str">
        <f t="shared" si="15"/>
        <v/>
      </c>
      <c r="F106" s="382"/>
      <c r="G106" s="383"/>
      <c r="H106" s="372" t="str">
        <f>CHOOSE(K106,"Libellé du critère quand il sera choisi",'Mode d''emploi'!$L$34,'Mode d''emploi'!$L$35,'Mode d''emploi'!$L$36,'Mode d''emploi'!$L$37,'Mode d''emploi'!$L$38,'Mode d''emploi'!$L$39,)</f>
        <v>Libellé du critère quand il sera choisi</v>
      </c>
      <c r="I106" s="372"/>
      <c r="J106" s="59"/>
      <c r="K106" s="58">
        <f>IFERROR((VLOOKUP(D106,'Mode d''emploi'!$I$33:$J$39,2)),"")</f>
        <v>1</v>
      </c>
      <c r="L106" s="59" t="str">
        <f>IFERROR(CHOOSE(K106,"",'Mode d''emploi'!$K$34,'Mode d''emploi'!$K$35,'Mode d''emploi'!$K$36,'Mode d''emploi'!$K$37,'Mode d''emploi'!$K$38,'Mode d''emploi'!$K$39),"")</f>
        <v/>
      </c>
      <c r="M106" s="59"/>
      <c r="N106" s="59"/>
      <c r="O106" s="59"/>
    </row>
    <row r="107" spans="1:44" ht="146.25" customHeight="1">
      <c r="A107" s="172" t="s">
        <v>226</v>
      </c>
      <c r="B107" s="173" t="s">
        <v>228</v>
      </c>
      <c r="C107" s="176">
        <v>5.3</v>
      </c>
      <c r="D107" s="169" t="s">
        <v>30</v>
      </c>
      <c r="E107" s="381" t="str">
        <f t="shared" si="15"/>
        <v/>
      </c>
      <c r="F107" s="382"/>
      <c r="G107" s="383"/>
      <c r="H107" s="372" t="str">
        <f>CHOOSE(K107,"Libellé du critère quand il sera choisi",'Mode d''emploi'!$L$34,'Mode d''emploi'!$L$35,'Mode d''emploi'!$L$36,'Mode d''emploi'!$L$37,'Mode d''emploi'!$L$38,'Mode d''emploi'!$L$39,)</f>
        <v>Libellé du critère quand il sera choisi</v>
      </c>
      <c r="I107" s="372"/>
      <c r="J107" s="59"/>
      <c r="K107" s="58">
        <f>IFERROR((VLOOKUP(D107,'Mode d''emploi'!$I$33:$J$39,2)),"")</f>
        <v>1</v>
      </c>
      <c r="L107" s="59" t="str">
        <f>IFERROR(CHOOSE(K107,"",'Mode d''emploi'!$K$34,'Mode d''emploi'!$K$35,'Mode d''emploi'!$K$36,'Mode d''emploi'!$K$37,'Mode d''emploi'!$K$38,'Mode d''emploi'!$K$39),"")</f>
        <v/>
      </c>
      <c r="M107" s="59"/>
      <c r="N107" s="59"/>
      <c r="O107" s="59"/>
    </row>
    <row r="108" spans="1:44" ht="57" customHeight="1">
      <c r="A108" s="172" t="s">
        <v>229</v>
      </c>
      <c r="B108" s="173" t="s">
        <v>230</v>
      </c>
      <c r="C108" s="176">
        <v>5.3</v>
      </c>
      <c r="D108" s="169" t="s">
        <v>30</v>
      </c>
      <c r="E108" s="381" t="str">
        <f t="shared" si="15"/>
        <v/>
      </c>
      <c r="F108" s="382"/>
      <c r="G108" s="383"/>
      <c r="H108" s="372" t="str">
        <f>CHOOSE(K108,"Libellé du critère quand il sera choisi",'Mode d''emploi'!$L$34,'Mode d''emploi'!$L$35,'Mode d''emploi'!$L$36,'Mode d''emploi'!$L$37,'Mode d''emploi'!$L$38,'Mode d''emploi'!$L$39,)</f>
        <v>Libellé du critère quand il sera choisi</v>
      </c>
      <c r="I108" s="372"/>
      <c r="J108" s="74"/>
      <c r="K108" s="58">
        <f>IFERROR((VLOOKUP(D108,'Mode d''emploi'!$I$33:$J$39,2)),"")</f>
        <v>1</v>
      </c>
      <c r="L108" s="59" t="str">
        <f>IFERROR(CHOOSE(K108,"",'Mode d''emploi'!$K$34,'Mode d''emploi'!$K$35,'Mode d''emploi'!$K$36,'Mode d''emploi'!$K$37,'Mode d''emploi'!$K$38,'Mode d''emploi'!$K$39),"")</f>
        <v/>
      </c>
      <c r="M108" s="74"/>
      <c r="N108" s="74"/>
      <c r="O108" s="74"/>
    </row>
    <row r="109" spans="1:44" s="8" customFormat="1" ht="79.5" customHeight="1">
      <c r="A109" s="172" t="s">
        <v>229</v>
      </c>
      <c r="B109" s="173" t="s">
        <v>231</v>
      </c>
      <c r="C109" s="176">
        <v>5.3</v>
      </c>
      <c r="D109" s="169" t="s">
        <v>30</v>
      </c>
      <c r="E109" s="381" t="str">
        <f t="shared" si="15"/>
        <v/>
      </c>
      <c r="F109" s="382"/>
      <c r="G109" s="383"/>
      <c r="H109" s="372" t="str">
        <f>CHOOSE(K109,"Libellé du critère quand il sera choisi",'Mode d''emploi'!$L$34,'Mode d''emploi'!$L$35,'Mode d''emploi'!$L$36,'Mode d''emploi'!$L$37,'Mode d''emploi'!$L$38,'Mode d''emploi'!$L$39,)</f>
        <v>Libellé du critère quand il sera choisi</v>
      </c>
      <c r="I109" s="372"/>
      <c r="J109" s="59"/>
      <c r="K109" s="58">
        <f>IFERROR((VLOOKUP(D109,'Mode d''emploi'!$I$33:$J$39,2)),"")</f>
        <v>1</v>
      </c>
      <c r="L109" s="59" t="str">
        <f>IFERROR(CHOOSE(K109,"",'Mode d''emploi'!$K$34,'Mode d''emploi'!$K$35,'Mode d''emploi'!$K$36,'Mode d''emploi'!$K$37,'Mode d''emploi'!$K$38,'Mode d''emploi'!$K$39),"")</f>
        <v/>
      </c>
      <c r="M109" s="59"/>
      <c r="N109" s="59"/>
      <c r="O109" s="59"/>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row>
    <row r="110" spans="1:44" s="39" customFormat="1" ht="115.5" customHeight="1">
      <c r="A110" s="177" t="s">
        <v>451</v>
      </c>
      <c r="B110" s="184" t="s">
        <v>498</v>
      </c>
      <c r="C110" s="185">
        <v>5.3</v>
      </c>
      <c r="D110" s="179" t="s">
        <v>30</v>
      </c>
      <c r="E110" s="384" t="str">
        <f t="shared" ref="E110" si="16">L110</f>
        <v/>
      </c>
      <c r="F110" s="385"/>
      <c r="G110" s="386"/>
      <c r="H110" s="374" t="str">
        <f>CHOOSE(K110,"Libellé du critère quand il sera choisi",'Mode d''emploi'!$L$34,'Mode d''emploi'!$L$35,'Mode d''emploi'!$L$36,'Mode d''emploi'!$L$37,'Mode d''emploi'!$L$38,'Mode d''emploi'!$L$39,)</f>
        <v>Libellé du critère quand il sera choisi</v>
      </c>
      <c r="I110" s="374"/>
      <c r="J110" s="59"/>
      <c r="K110" s="58">
        <f>IFERROR((VLOOKUP(D110,'Mode d''emploi'!$I$33:$J$39,2)),"")</f>
        <v>1</v>
      </c>
      <c r="L110" s="59" t="str">
        <f>IFERROR(CHOOSE(K110,"",'Mode d''emploi'!$K$34,'Mode d''emploi'!$K$35,'Mode d''emploi'!$K$36,'Mode d''emploi'!$K$37,'Mode d''emploi'!$K$38,'Mode d''emploi'!$K$39),"")</f>
        <v/>
      </c>
      <c r="M110" s="59"/>
      <c r="N110" s="59"/>
      <c r="O110" s="59"/>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row>
    <row r="111" spans="1:44" ht="45" customHeight="1">
      <c r="A111" s="146" t="s">
        <v>652</v>
      </c>
      <c r="B111" s="145" t="s">
        <v>233</v>
      </c>
      <c r="C111" s="157" t="s">
        <v>535</v>
      </c>
      <c r="D111" s="147" t="str">
        <f>IF(ROUNDDOWN(E111*10,0)=0, "Insuffisant",IFERROR(CHOOSE(ROUNDDOWN((E111*10),0),"Informel","Informel","Informel","Informel","Convaincant","Convaincant","Convaincant","Convaincant","Conforme","Conforme"),""))</f>
        <v>Insuffisant</v>
      </c>
      <c r="E111" s="158">
        <f>IFERROR(SUM(E112:E128)/COUNTA(E112:E128),"")</f>
        <v>0</v>
      </c>
      <c r="F111" s="158">
        <f>IFERROR(SUM(E112:E128)/COUNTA(E112:E128),"")</f>
        <v>0</v>
      </c>
      <c r="G111" s="147" t="str">
        <f>IF(ROUNDDOWN(F111*10,0)=0, "Insuffisant",IFERROR(CHOOSE(ROUNDDOWN((F111*10),0),"Informel","Informel","Informel","Informel","Convaincant","Convaincant","Convaincant","Convaincant","Conforme","Conforme"),""))</f>
        <v>Insuffisant</v>
      </c>
      <c r="H111" s="375" t="str">
        <f>IFERROR(IF(G111="Insuffisant","Il est nécessaire de formaliser les activités",IF(G111="Informel","Il est nécessaire de pérenniser la bonne exécution des activités",IF(G111="Convaincant","Il est nécessaire de tracer et d'améliorer les activités", IF(G111="Conforme","BRAVO! Continueé de progresser et communiquer vos résultats","")))),"")</f>
        <v>Il est nécessaire de formaliser les activités</v>
      </c>
      <c r="I111" s="376"/>
      <c r="J111" s="59"/>
      <c r="K111" s="58">
        <f>IFERROR((VLOOKUP(D111,'Mode d''emploi'!$I$33:$J$39,2)),"")</f>
        <v>2</v>
      </c>
      <c r="L111" s="59">
        <f>IFERROR(CHOOSE(K111,"",'Mode d''emploi'!$K$34,'Mode d''emploi'!$K$35,'Mode d''emploi'!$K$36,'Mode d''emploi'!$K$37,'Mode d''emploi'!$K$38,'Mode d''emploi'!$K$39),"")</f>
        <v>0</v>
      </c>
      <c r="M111" s="59"/>
      <c r="N111" s="59"/>
      <c r="O111" s="59"/>
    </row>
    <row r="112" spans="1:44" ht="69.75" customHeight="1">
      <c r="A112" s="172" t="s">
        <v>234</v>
      </c>
      <c r="B112" s="173" t="s">
        <v>235</v>
      </c>
      <c r="C112" s="176" t="s">
        <v>499</v>
      </c>
      <c r="D112" s="169" t="s">
        <v>30</v>
      </c>
      <c r="E112" s="381" t="str">
        <f>L112</f>
        <v/>
      </c>
      <c r="F112" s="382"/>
      <c r="G112" s="383"/>
      <c r="H112" s="372" t="str">
        <f>CHOOSE(K112,"Libellé du critère quand il sera choisi",'Mode d''emploi'!$L$34,'Mode d''emploi'!$L$35,'Mode d''emploi'!$L$36,'Mode d''emploi'!$L$37,'Mode d''emploi'!$L$38,'Mode d''emploi'!$L$39,)</f>
        <v>Libellé du critère quand il sera choisi</v>
      </c>
      <c r="I112" s="372"/>
      <c r="J112" s="59"/>
      <c r="K112" s="58">
        <f>IFERROR((VLOOKUP(D112,'Mode d''emploi'!$I$33:$J$39,2)),"")</f>
        <v>1</v>
      </c>
      <c r="L112" s="59" t="str">
        <f>IFERROR(CHOOSE(K112,"",'Mode d''emploi'!$K$34,'Mode d''emploi'!$K$35,'Mode d''emploi'!$K$36,'Mode d''emploi'!$K$37,'Mode d''emploi'!$K$38,'Mode d''emploi'!$K$39),"")</f>
        <v/>
      </c>
      <c r="M112" s="59"/>
      <c r="N112" s="59"/>
      <c r="O112" s="59"/>
    </row>
    <row r="113" spans="1:44" ht="104.25" customHeight="1">
      <c r="A113" s="172" t="s">
        <v>234</v>
      </c>
      <c r="B113" s="173" t="s">
        <v>236</v>
      </c>
      <c r="C113" s="176">
        <v>9.3000000000000007</v>
      </c>
      <c r="D113" s="169" t="s">
        <v>30</v>
      </c>
      <c r="E113" s="381" t="str">
        <f t="shared" ref="E113:E116" si="17">L113</f>
        <v/>
      </c>
      <c r="F113" s="382"/>
      <c r="G113" s="383"/>
      <c r="H113" s="372" t="str">
        <f>CHOOSE(K113,"Libellé du critère quand il sera choisi",'Mode d''emploi'!$L$34,'Mode d''emploi'!$L$35,'Mode d''emploi'!$L$36,'Mode d''emploi'!$L$37,'Mode d''emploi'!$L$38,'Mode d''emploi'!$L$39,)</f>
        <v>Libellé du critère quand il sera choisi</v>
      </c>
      <c r="I113" s="372"/>
      <c r="J113" s="59"/>
      <c r="K113" s="58">
        <f>IFERROR((VLOOKUP(D113,'Mode d''emploi'!$I$33:$J$39,2)),"")</f>
        <v>1</v>
      </c>
      <c r="L113" s="59" t="str">
        <f>IFERROR(CHOOSE(K113,"",'Mode d''emploi'!$K$34,'Mode d''emploi'!$K$35,'Mode d''emploi'!$K$36,'Mode d''emploi'!$K$37,'Mode d''emploi'!$K$38,'Mode d''emploi'!$K$39),"")</f>
        <v/>
      </c>
      <c r="M113" s="59"/>
      <c r="N113" s="59"/>
      <c r="O113" s="59"/>
    </row>
    <row r="114" spans="1:44" ht="60.75" customHeight="1">
      <c r="A114" s="172" t="s">
        <v>234</v>
      </c>
      <c r="B114" s="173" t="s">
        <v>428</v>
      </c>
      <c r="C114" s="176">
        <v>4.4000000000000004</v>
      </c>
      <c r="D114" s="169" t="s">
        <v>30</v>
      </c>
      <c r="E114" s="381" t="str">
        <f t="shared" si="17"/>
        <v/>
      </c>
      <c r="F114" s="382"/>
      <c r="G114" s="383"/>
      <c r="H114" s="372" t="str">
        <f>CHOOSE(K114,"Libellé du critère quand il sera choisi",'Mode d''emploi'!$L$34,'Mode d''emploi'!$L$35,'Mode d''emploi'!$L$36,'Mode d''emploi'!$L$37,'Mode d''emploi'!$L$38,'Mode d''emploi'!$L$39,)</f>
        <v>Libellé du critère quand il sera choisi</v>
      </c>
      <c r="I114" s="372"/>
      <c r="J114" s="59"/>
      <c r="K114" s="58">
        <f>IFERROR((VLOOKUP(D114,'Mode d''emploi'!$I$33:$J$39,2)),"")</f>
        <v>1</v>
      </c>
      <c r="L114" s="59" t="str">
        <f>IFERROR(CHOOSE(K114,"",'Mode d''emploi'!$K$34,'Mode d''emploi'!$K$35,'Mode d''emploi'!$K$36,'Mode d''emploi'!$K$37,'Mode d''emploi'!$K$38,'Mode d''emploi'!$K$39),"")</f>
        <v/>
      </c>
      <c r="M114" s="59"/>
      <c r="N114" s="59"/>
      <c r="O114" s="59"/>
    </row>
    <row r="115" spans="1:44" ht="66" customHeight="1">
      <c r="A115" s="172" t="s">
        <v>237</v>
      </c>
      <c r="B115" s="173" t="s">
        <v>238</v>
      </c>
      <c r="C115" s="176" t="s">
        <v>499</v>
      </c>
      <c r="D115" s="169" t="s">
        <v>30</v>
      </c>
      <c r="E115" s="381" t="str">
        <f t="shared" si="17"/>
        <v/>
      </c>
      <c r="F115" s="382"/>
      <c r="G115" s="383"/>
      <c r="H115" s="372" t="str">
        <f>CHOOSE(K115,"Libellé du critère quand il sera choisi",'Mode d''emploi'!$L$34,'Mode d''emploi'!$L$35,'Mode d''emploi'!$L$36,'Mode d''emploi'!$L$37,'Mode d''emploi'!$L$38,'Mode d''emploi'!$L$39,)</f>
        <v>Libellé du critère quand il sera choisi</v>
      </c>
      <c r="I115" s="372"/>
      <c r="J115" s="59"/>
      <c r="K115" s="58">
        <f>IFERROR((VLOOKUP(D115,'Mode d''emploi'!$I$33:$J$39,2)),"")</f>
        <v>1</v>
      </c>
      <c r="L115" s="59" t="str">
        <f>IFERROR(CHOOSE(K115,"",'Mode d''emploi'!$K$34,'Mode d''emploi'!$K$35,'Mode d''emploi'!$K$36,'Mode d''emploi'!$K$37,'Mode d''emploi'!$K$38,'Mode d''emploi'!$K$39),"")</f>
        <v/>
      </c>
      <c r="M115" s="59"/>
      <c r="N115" s="59"/>
      <c r="O115" s="59"/>
    </row>
    <row r="116" spans="1:44" s="8" customFormat="1" ht="45.75" customHeight="1">
      <c r="A116" s="172" t="s">
        <v>239</v>
      </c>
      <c r="B116" s="173" t="s">
        <v>240</v>
      </c>
      <c r="C116" s="176" t="s">
        <v>499</v>
      </c>
      <c r="D116" s="169" t="s">
        <v>30</v>
      </c>
      <c r="E116" s="381" t="str">
        <f t="shared" si="17"/>
        <v/>
      </c>
      <c r="F116" s="382"/>
      <c r="G116" s="383"/>
      <c r="H116" s="372" t="str">
        <f>CHOOSE(K116,"Libellé du critère quand il sera choisi",'Mode d''emploi'!$L$34,'Mode d''emploi'!$L$35,'Mode d''emploi'!$L$36,'Mode d''emploi'!$L$37,'Mode d''emploi'!$L$38,'Mode d''emploi'!$L$39,)</f>
        <v>Libellé du critère quand il sera choisi</v>
      </c>
      <c r="I116" s="372"/>
      <c r="J116" s="74"/>
      <c r="K116" s="58">
        <f>IFERROR((VLOOKUP(D116,'Mode d''emploi'!$I$33:$J$39,2)),"")</f>
        <v>1</v>
      </c>
      <c r="L116" s="59" t="str">
        <f>IFERROR(CHOOSE(K116,"",'Mode d''emploi'!$K$34,'Mode d''emploi'!$K$35,'Mode d''emploi'!$K$36,'Mode d''emploi'!$K$37,'Mode d''emploi'!$K$38,'Mode d''emploi'!$K$39),"")</f>
        <v/>
      </c>
      <c r="M116" s="74"/>
      <c r="N116" s="74"/>
      <c r="O116" s="74"/>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row>
    <row r="117" spans="1:44" ht="78.75" customHeight="1">
      <c r="A117" s="172" t="s">
        <v>239</v>
      </c>
      <c r="B117" s="173" t="s">
        <v>241</v>
      </c>
      <c r="C117" s="176" t="s">
        <v>499</v>
      </c>
      <c r="D117" s="169" t="s">
        <v>30</v>
      </c>
      <c r="E117" s="381" t="str">
        <f t="shared" ref="E117:E123" si="18">L117</f>
        <v/>
      </c>
      <c r="F117" s="382"/>
      <c r="G117" s="383"/>
      <c r="H117" s="372" t="str">
        <f>CHOOSE(K117,"Libellé du critère quand il sera choisi",'Mode d''emploi'!$L$34,'Mode d''emploi'!$L$35,'Mode d''emploi'!$L$36,'Mode d''emploi'!$L$37,'Mode d''emploi'!$L$38,'Mode d''emploi'!$L$39,)</f>
        <v>Libellé du critère quand il sera choisi</v>
      </c>
      <c r="I117" s="372"/>
      <c r="J117" s="59"/>
      <c r="K117" s="58">
        <f>IFERROR((VLOOKUP(D117,'Mode d''emploi'!$I$33:$J$39,2)),"")</f>
        <v>1</v>
      </c>
      <c r="L117" s="59" t="str">
        <f>IFERROR(CHOOSE(K117,"",'Mode d''emploi'!$K$34,'Mode d''emploi'!$K$35,'Mode d''emploi'!$K$36,'Mode d''emploi'!$K$37,'Mode d''emploi'!$K$38,'Mode d''emploi'!$K$39),"")</f>
        <v/>
      </c>
      <c r="M117" s="59"/>
      <c r="N117" s="59"/>
      <c r="O117" s="59"/>
    </row>
    <row r="118" spans="1:44" ht="40">
      <c r="A118" s="172" t="s">
        <v>239</v>
      </c>
      <c r="B118" s="173" t="s">
        <v>242</v>
      </c>
      <c r="C118" s="176" t="s">
        <v>499</v>
      </c>
      <c r="D118" s="169" t="s">
        <v>30</v>
      </c>
      <c r="E118" s="381" t="str">
        <f t="shared" si="18"/>
        <v/>
      </c>
      <c r="F118" s="382"/>
      <c r="G118" s="383"/>
      <c r="H118" s="372" t="str">
        <f>CHOOSE(K118,"Libellé du critère quand il sera choisi",'Mode d''emploi'!$L$34,'Mode d''emploi'!$L$35,'Mode d''emploi'!$L$36,'Mode d''emploi'!$L$37,'Mode d''emploi'!$L$38,'Mode d''emploi'!$L$39,)</f>
        <v>Libellé du critère quand il sera choisi</v>
      </c>
      <c r="I118" s="372"/>
      <c r="J118" s="59"/>
      <c r="K118" s="58">
        <f>IFERROR((VLOOKUP(D118,'Mode d''emploi'!$I$33:$J$39,2)),"")</f>
        <v>1</v>
      </c>
      <c r="L118" s="59" t="str">
        <f>IFERROR(CHOOSE(K118,"",'Mode d''emploi'!$K$34,'Mode d''emploi'!$K$35,'Mode d''emploi'!$K$36,'Mode d''emploi'!$K$37,'Mode d''emploi'!$K$38,'Mode d''emploi'!$K$39),"")</f>
        <v/>
      </c>
      <c r="M118" s="59"/>
      <c r="N118" s="59"/>
      <c r="O118" s="59"/>
    </row>
    <row r="119" spans="1:44" ht="50">
      <c r="A119" s="172" t="s">
        <v>239</v>
      </c>
      <c r="B119" s="173" t="s">
        <v>243</v>
      </c>
      <c r="C119" s="176" t="s">
        <v>499</v>
      </c>
      <c r="D119" s="169" t="s">
        <v>30</v>
      </c>
      <c r="E119" s="381" t="str">
        <f t="shared" si="18"/>
        <v/>
      </c>
      <c r="F119" s="382"/>
      <c r="G119" s="383"/>
      <c r="H119" s="372" t="str">
        <f>CHOOSE(K119,"Libellé du critère quand il sera choisi",'Mode d''emploi'!$L$34,'Mode d''emploi'!$L$35,'Mode d''emploi'!$L$36,'Mode d''emploi'!$L$37,'Mode d''emploi'!$L$38,'Mode d''emploi'!$L$39,)</f>
        <v>Libellé du critère quand il sera choisi</v>
      </c>
      <c r="I119" s="372"/>
      <c r="J119" s="59"/>
      <c r="K119" s="58">
        <f>IFERROR((VLOOKUP(D119,'Mode d''emploi'!$I$33:$J$39,2)),"")</f>
        <v>1</v>
      </c>
      <c r="L119" s="59" t="str">
        <f>IFERROR(CHOOSE(K119,"",'Mode d''emploi'!$K$34,'Mode d''emploi'!$K$35,'Mode d''emploi'!$K$36,'Mode d''emploi'!$K$37,'Mode d''emploi'!$K$38,'Mode d''emploi'!$K$39),"")</f>
        <v/>
      </c>
      <c r="M119" s="59"/>
      <c r="N119" s="59"/>
      <c r="O119" s="59"/>
    </row>
    <row r="120" spans="1:44" ht="60">
      <c r="A120" s="172" t="s">
        <v>239</v>
      </c>
      <c r="B120" s="173" t="s">
        <v>244</v>
      </c>
      <c r="C120" s="176" t="s">
        <v>499</v>
      </c>
      <c r="D120" s="169" t="s">
        <v>30</v>
      </c>
      <c r="E120" s="381" t="str">
        <f t="shared" si="18"/>
        <v/>
      </c>
      <c r="F120" s="382"/>
      <c r="G120" s="383"/>
      <c r="H120" s="372" t="str">
        <f>CHOOSE(K120,"Libellé du critère quand il sera choisi",'Mode d''emploi'!$L$34,'Mode d''emploi'!$L$35,'Mode d''emploi'!$L$36,'Mode d''emploi'!$L$37,'Mode d''emploi'!$L$38,'Mode d''emploi'!$L$39,)</f>
        <v>Libellé du critère quand il sera choisi</v>
      </c>
      <c r="I120" s="372"/>
      <c r="J120" s="59"/>
      <c r="K120" s="58">
        <f>IFERROR((VLOOKUP(D120,'Mode d''emploi'!$I$33:$J$39,2)),"")</f>
        <v>1</v>
      </c>
      <c r="L120" s="59" t="str">
        <f>IFERROR(CHOOSE(K120,"",'Mode d''emploi'!$K$34,'Mode d''emploi'!$K$35,'Mode d''emploi'!$K$36,'Mode d''emploi'!$K$37,'Mode d''emploi'!$K$38,'Mode d''emploi'!$K$39),"")</f>
        <v/>
      </c>
      <c r="M120" s="59"/>
      <c r="N120" s="59"/>
      <c r="O120" s="59"/>
    </row>
    <row r="121" spans="1:44" ht="58.5" customHeight="1">
      <c r="A121" s="172" t="s">
        <v>239</v>
      </c>
      <c r="B121" s="173" t="s">
        <v>245</v>
      </c>
      <c r="C121" s="176" t="s">
        <v>499</v>
      </c>
      <c r="D121" s="169" t="s">
        <v>30</v>
      </c>
      <c r="E121" s="381" t="str">
        <f t="shared" si="18"/>
        <v/>
      </c>
      <c r="F121" s="382"/>
      <c r="G121" s="383"/>
      <c r="H121" s="372" t="str">
        <f>CHOOSE(K121,"Libellé du critère quand il sera choisi",'Mode d''emploi'!$L$34,'Mode d''emploi'!$L$35,'Mode d''emploi'!$L$36,'Mode d''emploi'!$L$37,'Mode d''emploi'!$L$38,'Mode d''emploi'!$L$39,)</f>
        <v>Libellé du critère quand il sera choisi</v>
      </c>
      <c r="I121" s="372"/>
      <c r="J121" s="59"/>
      <c r="K121" s="58">
        <f>IFERROR((VLOOKUP(D121,'Mode d''emploi'!$I$33:$J$39,2)),"")</f>
        <v>1</v>
      </c>
      <c r="L121" s="59" t="str">
        <f>IFERROR(CHOOSE(K121,"",'Mode d''emploi'!$K$34,'Mode d''emploi'!$K$35,'Mode d''emploi'!$K$36,'Mode d''emploi'!$K$37,'Mode d''emploi'!$K$38,'Mode d''emploi'!$K$39),"")</f>
        <v/>
      </c>
      <c r="M121" s="59"/>
      <c r="N121" s="59"/>
      <c r="O121" s="59"/>
    </row>
    <row r="122" spans="1:44" ht="75" customHeight="1">
      <c r="A122" s="172" t="s">
        <v>239</v>
      </c>
      <c r="B122" s="173" t="s">
        <v>246</v>
      </c>
      <c r="C122" s="176" t="s">
        <v>499</v>
      </c>
      <c r="D122" s="169" t="s">
        <v>30</v>
      </c>
      <c r="E122" s="381" t="str">
        <f t="shared" si="18"/>
        <v/>
      </c>
      <c r="F122" s="382"/>
      <c r="G122" s="383"/>
      <c r="H122" s="372" t="str">
        <f>CHOOSE(K122,"Libellé du critère quand il sera choisi",'Mode d''emploi'!$L$34,'Mode d''emploi'!$L$35,'Mode d''emploi'!$L$36,'Mode d''emploi'!$L$37,'Mode d''emploi'!$L$38,'Mode d''emploi'!$L$39,)</f>
        <v>Libellé du critère quand il sera choisi</v>
      </c>
      <c r="I122" s="372"/>
      <c r="J122" s="59"/>
      <c r="K122" s="58">
        <f>IFERROR((VLOOKUP(D122,'Mode d''emploi'!$I$33:$J$39,2)),"")</f>
        <v>1</v>
      </c>
      <c r="L122" s="59" t="str">
        <f>IFERROR(CHOOSE(K122,"",'Mode d''emploi'!$K$34,'Mode d''emploi'!$K$35,'Mode d''emploi'!$K$36,'Mode d''emploi'!$K$37,'Mode d''emploi'!$K$38,'Mode d''emploi'!$K$39),"")</f>
        <v/>
      </c>
      <c r="M122" s="59"/>
      <c r="N122" s="59"/>
      <c r="O122" s="59"/>
    </row>
    <row r="123" spans="1:44" s="8" customFormat="1" ht="77.25" customHeight="1">
      <c r="A123" s="172" t="s">
        <v>239</v>
      </c>
      <c r="B123" s="173" t="s">
        <v>247</v>
      </c>
      <c r="C123" s="176" t="s">
        <v>499</v>
      </c>
      <c r="D123" s="169" t="s">
        <v>30</v>
      </c>
      <c r="E123" s="381" t="str">
        <f t="shared" si="18"/>
        <v/>
      </c>
      <c r="F123" s="382"/>
      <c r="G123" s="383"/>
      <c r="H123" s="372" t="str">
        <f>CHOOSE(K123,"Libellé du critère quand il sera choisi",'Mode d''emploi'!$L$34,'Mode d''emploi'!$L$35,'Mode d''emploi'!$L$36,'Mode d''emploi'!$L$37,'Mode d''emploi'!$L$38,'Mode d''emploi'!$L$39,)</f>
        <v>Libellé du critère quand il sera choisi</v>
      </c>
      <c r="I123" s="372"/>
      <c r="J123" s="59"/>
      <c r="K123" s="58">
        <f>IFERROR((VLOOKUP(D123,'Mode d''emploi'!$I$33:$J$39,2)),"")</f>
        <v>1</v>
      </c>
      <c r="L123" s="59" t="str">
        <f>IFERROR(CHOOSE(K123,"",'Mode d''emploi'!$K$34,'Mode d''emploi'!$K$35,'Mode d''emploi'!$K$36,'Mode d''emploi'!$K$37,'Mode d''emploi'!$K$38,'Mode d''emploi'!$K$39),"")</f>
        <v/>
      </c>
      <c r="M123" s="59"/>
      <c r="N123" s="59"/>
      <c r="O123" s="59"/>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row>
    <row r="124" spans="1:44" ht="102" customHeight="1">
      <c r="A124" s="172" t="s">
        <v>239</v>
      </c>
      <c r="B124" s="173" t="s">
        <v>248</v>
      </c>
      <c r="C124" s="176" t="s">
        <v>500</v>
      </c>
      <c r="D124" s="169" t="s">
        <v>30</v>
      </c>
      <c r="E124" s="381" t="str">
        <f>L124</f>
        <v/>
      </c>
      <c r="F124" s="382"/>
      <c r="G124" s="383"/>
      <c r="H124" s="372" t="str">
        <f>CHOOSE(K124,"Libellé du critère quand il sera choisi",'Mode d''emploi'!$L$34,'Mode d''emploi'!$L$35,'Mode d''emploi'!$L$36,'Mode d''emploi'!$L$37,'Mode d''emploi'!$L$38,'Mode d''emploi'!$L$39,)</f>
        <v>Libellé du critère quand il sera choisi</v>
      </c>
      <c r="I124" s="372"/>
      <c r="J124" s="59"/>
      <c r="K124" s="58">
        <f>IFERROR((VLOOKUP(D124,'Mode d''emploi'!$I$33:$J$39,2)),"")</f>
        <v>1</v>
      </c>
      <c r="L124" s="59" t="str">
        <f>IFERROR(CHOOSE(K124,"",'Mode d''emploi'!$K$34,'Mode d''emploi'!$K$35,'Mode d''emploi'!$K$36,'Mode d''emploi'!$K$37,'Mode d''emploi'!$K$38,'Mode d''emploi'!$K$39),"")</f>
        <v/>
      </c>
      <c r="M124" s="59"/>
      <c r="N124" s="59"/>
      <c r="O124" s="59"/>
    </row>
    <row r="125" spans="1:44" ht="87.75" customHeight="1">
      <c r="A125" s="172" t="s">
        <v>239</v>
      </c>
      <c r="B125" s="173" t="s">
        <v>249</v>
      </c>
      <c r="C125" s="176">
        <v>10.1</v>
      </c>
      <c r="D125" s="169" t="s">
        <v>30</v>
      </c>
      <c r="E125" s="381" t="str">
        <f t="shared" ref="E125:E127" si="19">L125</f>
        <v/>
      </c>
      <c r="F125" s="382"/>
      <c r="G125" s="383"/>
      <c r="H125" s="372" t="str">
        <f>CHOOSE(K125,"Libellé du critère quand il sera choisi",'Mode d''emploi'!$L$34,'Mode d''emploi'!$L$35,'Mode d''emploi'!$L$36,'Mode d''emploi'!$L$37,'Mode d''emploi'!$L$38,'Mode d''emploi'!$L$39,)</f>
        <v>Libellé du critère quand il sera choisi</v>
      </c>
      <c r="I125" s="372"/>
      <c r="J125" s="59"/>
      <c r="K125" s="58">
        <f>IFERROR((VLOOKUP(D125,'Mode d''emploi'!$I$33:$J$39,2)),"")</f>
        <v>1</v>
      </c>
      <c r="L125" s="59" t="str">
        <f>IFERROR(CHOOSE(K125,"",'Mode d''emploi'!$K$34,'Mode d''emploi'!$K$35,'Mode d''emploi'!$K$36,'Mode d''emploi'!$K$37,'Mode d''emploi'!$K$38,'Mode d''emploi'!$K$39),"")</f>
        <v/>
      </c>
      <c r="M125" s="59"/>
      <c r="N125" s="59"/>
      <c r="O125" s="59"/>
    </row>
    <row r="126" spans="1:44" ht="60.75" customHeight="1">
      <c r="A126" s="172" t="s">
        <v>239</v>
      </c>
      <c r="B126" s="173" t="s">
        <v>250</v>
      </c>
      <c r="C126" s="176" t="s">
        <v>500</v>
      </c>
      <c r="D126" s="169" t="s">
        <v>30</v>
      </c>
      <c r="E126" s="381" t="str">
        <f t="shared" si="19"/>
        <v/>
      </c>
      <c r="F126" s="382"/>
      <c r="G126" s="383"/>
      <c r="H126" s="372" t="str">
        <f>CHOOSE(K126,"Libellé du critère quand il sera choisi",'Mode d''emploi'!$L$34,'Mode d''emploi'!$L$35,'Mode d''emploi'!$L$36,'Mode d''emploi'!$L$37,'Mode d''emploi'!$L$38,'Mode d''emploi'!$L$39,)</f>
        <v>Libellé du critère quand il sera choisi</v>
      </c>
      <c r="I126" s="372"/>
      <c r="J126" s="59"/>
      <c r="K126" s="58">
        <f>IFERROR((VLOOKUP(D126,'Mode d''emploi'!$I$33:$J$39,2)),"")</f>
        <v>1</v>
      </c>
      <c r="L126" s="59" t="str">
        <f>IFERROR(CHOOSE(K126,"",'Mode d''emploi'!$K$34,'Mode d''emploi'!$K$35,'Mode d''emploi'!$K$36,'Mode d''emploi'!$K$37,'Mode d''emploi'!$K$38,'Mode d''emploi'!$K$39),"")</f>
        <v/>
      </c>
      <c r="M126" s="59"/>
      <c r="N126" s="59"/>
      <c r="O126" s="59"/>
    </row>
    <row r="127" spans="1:44" ht="80.25" customHeight="1">
      <c r="A127" s="172" t="s">
        <v>239</v>
      </c>
      <c r="B127" s="173" t="s">
        <v>251</v>
      </c>
      <c r="C127" s="176">
        <v>10.1</v>
      </c>
      <c r="D127" s="169" t="s">
        <v>30</v>
      </c>
      <c r="E127" s="381" t="str">
        <f t="shared" si="19"/>
        <v/>
      </c>
      <c r="F127" s="382"/>
      <c r="G127" s="383"/>
      <c r="H127" s="372" t="str">
        <f>CHOOSE(K127,"Libellé du critère quand il sera choisi",'Mode d''emploi'!$L$34,'Mode d''emploi'!$L$35,'Mode d''emploi'!$L$36,'Mode d''emploi'!$L$37,'Mode d''emploi'!$L$38,'Mode d''emploi'!$L$39,)</f>
        <v>Libellé du critère quand il sera choisi</v>
      </c>
      <c r="I127" s="372"/>
      <c r="J127" s="59"/>
      <c r="K127" s="58">
        <f>IFERROR((VLOOKUP(D127,'Mode d''emploi'!$I$33:$J$39,2)),"")</f>
        <v>1</v>
      </c>
      <c r="L127" s="59" t="str">
        <f>IFERROR(CHOOSE(K127,"",'Mode d''emploi'!$K$34,'Mode d''emploi'!$K$35,'Mode d''emploi'!$K$36,'Mode d''emploi'!$K$37,'Mode d''emploi'!$K$38,'Mode d''emploi'!$K$39),"")</f>
        <v/>
      </c>
      <c r="M127" s="59"/>
      <c r="N127" s="59"/>
      <c r="O127" s="59"/>
    </row>
    <row r="128" spans="1:44" ht="101.25" customHeight="1">
      <c r="A128" s="172" t="s">
        <v>239</v>
      </c>
      <c r="B128" s="173" t="s">
        <v>252</v>
      </c>
      <c r="C128" s="176">
        <v>10.1</v>
      </c>
      <c r="D128" s="169" t="s">
        <v>30</v>
      </c>
      <c r="E128" s="381" t="str">
        <f>L128</f>
        <v/>
      </c>
      <c r="F128" s="382"/>
      <c r="G128" s="383"/>
      <c r="H128" s="372" t="str">
        <f>CHOOSE(K128,"Libellé du critère quand il sera choisi",'Mode d''emploi'!$L$34,'Mode d''emploi'!$L$35,'Mode d''emploi'!$L$36,'Mode d''emploi'!$L$37,'Mode d''emploi'!$L$38,'Mode d''emploi'!$L$39,)</f>
        <v>Libellé du critère quand il sera choisi</v>
      </c>
      <c r="I128" s="372"/>
      <c r="J128" s="59"/>
      <c r="K128" s="58">
        <f>IFERROR((VLOOKUP(D128,'Mode d''emploi'!$I$33:$J$39,2)),"")</f>
        <v>1</v>
      </c>
      <c r="L128" s="59" t="str">
        <f>IFERROR(CHOOSE(K128,"",'Mode d''emploi'!$K$34,'Mode d''emploi'!$K$35,'Mode d''emploi'!$K$36,'Mode d''emploi'!$K$37,'Mode d''emploi'!$K$38,'Mode d''emploi'!$K$39),"")</f>
        <v/>
      </c>
      <c r="M128" s="59"/>
      <c r="N128" s="59"/>
      <c r="O128" s="59"/>
    </row>
    <row r="129" spans="1:44" ht="51" customHeight="1">
      <c r="A129" s="146" t="s">
        <v>760</v>
      </c>
      <c r="B129" s="145" t="s">
        <v>254</v>
      </c>
      <c r="C129" s="157" t="s">
        <v>501</v>
      </c>
      <c r="D129" s="147" t="str">
        <f>IF(ROUNDDOWN(E129*10,0)=0, "Insuffisant",IFERROR(CHOOSE(ROUNDDOWN((E129*10),0),"Informel","Informel","Informel","Informel","Convaincant","Convaincant","Convaincant","Convaincant","Conforme","Conforme"),""))</f>
        <v>Insuffisant</v>
      </c>
      <c r="E129" s="158">
        <f>IFERROR((E130+E134+E143+E147)/4,"")</f>
        <v>0</v>
      </c>
      <c r="F129" s="158">
        <f>IFERROR((F130+F134+F143+F147+E154)/5,"")</f>
        <v>0</v>
      </c>
      <c r="G129" s="147" t="str">
        <f>IF(ROUNDDOWN(F129*10,0)=0, "Insuffisant",IFERROR(CHOOSE(ROUNDDOWN((F129*10),0),"Informel","Informel","Informel","Informel","Convaincant","Convaincant","Convaincant","Convaincant","Conforme","Conforme"),""))</f>
        <v>Insuffisant</v>
      </c>
      <c r="H129" s="375" t="str">
        <f>IFERROR(IF(G129="Insuffisant","Il est nécessaire de formaliser les activités",IF(G129="Informel","Il est nécessaire de pérenniser la bonne exécution des activités",IF(G129="Convaincant","Il est nécessaire de tracer et d'améliorer les activités", IF(G129="Conforme","BRAVO! Continueé de progresser et communiquer vos résultats","")))),"")</f>
        <v>Il est nécessaire de formaliser les activités</v>
      </c>
      <c r="I129" s="376"/>
      <c r="J129" s="59"/>
      <c r="K129" s="58">
        <f>IFERROR((VLOOKUP(D129,'Mode d''emploi'!$I$33:$J$39,2)),"")</f>
        <v>2</v>
      </c>
      <c r="L129" s="59">
        <f>IFERROR(CHOOSE(K129,"",'Mode d''emploi'!$K$34,'Mode d''emploi'!$K$35,'Mode d''emploi'!$K$36,'Mode d''emploi'!$K$37,'Mode d''emploi'!$K$38,'Mode d''emploi'!$K$39),"")</f>
        <v>0</v>
      </c>
      <c r="M129" s="59"/>
      <c r="N129" s="59"/>
      <c r="O129" s="59"/>
    </row>
    <row r="130" spans="1:44" ht="45" customHeight="1">
      <c r="A130" s="146" t="s">
        <v>653</v>
      </c>
      <c r="B130" s="145" t="s">
        <v>256</v>
      </c>
      <c r="C130" s="157" t="s">
        <v>654</v>
      </c>
      <c r="D130" s="147" t="str">
        <f>IF(ROUNDDOWN(E130*10,0)=0, "Insuffisant",IFERROR(CHOOSE(ROUNDDOWN((E130*10),0),"Informel","Informel","Informel","Informel","Convaincant","Convaincant","Convaincant","Convaincant","Conforme","Conforme"),""))</f>
        <v>Insuffisant</v>
      </c>
      <c r="E130" s="158">
        <f>IFERROR(SUM(E131:E133)/COUNTA(E131:E133),"")</f>
        <v>0</v>
      </c>
      <c r="F130" s="158">
        <f>IFERROR(SUM(E131:E133)/COUNTA(E131:E133),"")</f>
        <v>0</v>
      </c>
      <c r="G130" s="147" t="str">
        <f>IF(ROUNDDOWN(F130*10,0)=0, "Insuffisant",IFERROR(CHOOSE(ROUNDDOWN((F130*10),0),"Informel","Informel","Informel","Informel","Convaincant","Convaincant","Convaincant","Convaincant","Conforme","Conforme"),""))</f>
        <v>Insuffisant</v>
      </c>
      <c r="H130" s="375" t="str">
        <f>IFERROR(IF(G130="Insuffisant","Il est nécessaire de formaliser les activités",IF(G130="Informel","Il est nécessaire de pérenniser la bonne exécution des activités",IF(G130="Convaincant","Il est nécessaire de tracer et d'améliorer les activités", IF(G130="Conforme","BRAVO! Continueé de progresser et communiquer vos résultats","")))),"")</f>
        <v>Il est nécessaire de formaliser les activités</v>
      </c>
      <c r="I130" s="376"/>
      <c r="J130" s="59"/>
      <c r="K130" s="58">
        <f>IFERROR((VLOOKUP(D130,'Mode d''emploi'!$I$33:$J$39,2)),"")</f>
        <v>2</v>
      </c>
      <c r="L130" s="59">
        <f>IFERROR(CHOOSE(K130,"",'Mode d''emploi'!$K$34,'Mode d''emploi'!$K$35,'Mode d''emploi'!$K$36,'Mode d''emploi'!$K$37,'Mode d''emploi'!$K$38,'Mode d''emploi'!$K$39),"")</f>
        <v>0</v>
      </c>
      <c r="M130" s="59"/>
      <c r="N130" s="59"/>
      <c r="O130" s="59"/>
    </row>
    <row r="131" spans="1:44" ht="92.25" customHeight="1">
      <c r="A131" s="172" t="s">
        <v>257</v>
      </c>
      <c r="B131" s="173" t="s">
        <v>258</v>
      </c>
      <c r="C131" s="176" t="s">
        <v>287</v>
      </c>
      <c r="D131" s="169" t="s">
        <v>30</v>
      </c>
      <c r="E131" s="381" t="str">
        <f>L131</f>
        <v/>
      </c>
      <c r="F131" s="382"/>
      <c r="G131" s="383"/>
      <c r="H131" s="372" t="str">
        <f>CHOOSE(K131,"Libellé du critère quand il sera choisi",'Mode d''emploi'!$L$34,'Mode d''emploi'!$L$35,'Mode d''emploi'!$L$36,'Mode d''emploi'!$L$37,'Mode d''emploi'!$L$38,'Mode d''emploi'!$L$39,)</f>
        <v>Libellé du critère quand il sera choisi</v>
      </c>
      <c r="I131" s="372"/>
      <c r="J131" s="59"/>
      <c r="K131" s="58">
        <f>IFERROR((VLOOKUP(D131,'Mode d''emploi'!$I$33:$J$39,2)),"")</f>
        <v>1</v>
      </c>
      <c r="L131" s="59" t="str">
        <f>IFERROR(CHOOSE(K131,"",'Mode d''emploi'!$K$34,'Mode d''emploi'!$K$35,'Mode d''emploi'!$K$36,'Mode d''emploi'!$K$37,'Mode d''emploi'!$K$38,'Mode d''emploi'!$K$39),"")</f>
        <v/>
      </c>
      <c r="M131" s="59"/>
      <c r="N131" s="59"/>
      <c r="O131" s="59"/>
    </row>
    <row r="132" spans="1:44" ht="67.5" customHeight="1">
      <c r="A132" s="172" t="s">
        <v>257</v>
      </c>
      <c r="B132" s="173" t="s">
        <v>259</v>
      </c>
      <c r="C132" s="176" t="s">
        <v>290</v>
      </c>
      <c r="D132" s="169" t="s">
        <v>30</v>
      </c>
      <c r="E132" s="381" t="str">
        <f t="shared" ref="E132:E133" si="20">L132</f>
        <v/>
      </c>
      <c r="F132" s="382"/>
      <c r="G132" s="383"/>
      <c r="H132" s="372" t="str">
        <f>CHOOSE(K132,"Libellé du critère quand il sera choisi",'Mode d''emploi'!$L$34,'Mode d''emploi'!$L$35,'Mode d''emploi'!$L$36,'Mode d''emploi'!$L$37,'Mode d''emploi'!$L$38,'Mode d''emploi'!$L$39,)</f>
        <v>Libellé du critère quand il sera choisi</v>
      </c>
      <c r="I132" s="372"/>
      <c r="J132" s="59"/>
      <c r="K132" s="58">
        <f>IFERROR((VLOOKUP(D132,'Mode d''emploi'!$I$33:$J$39,2)),"")</f>
        <v>1</v>
      </c>
      <c r="L132" s="59" t="str">
        <f>IFERROR(CHOOSE(K132,"",'Mode d''emploi'!$K$34,'Mode d''emploi'!$K$35,'Mode d''emploi'!$K$36,'Mode d''emploi'!$K$37,'Mode d''emploi'!$K$38,'Mode d''emploi'!$K$39),"")</f>
        <v/>
      </c>
      <c r="M132" s="59"/>
      <c r="N132" s="59"/>
      <c r="O132" s="59"/>
    </row>
    <row r="133" spans="1:44" ht="89.25" customHeight="1">
      <c r="A133" s="172" t="s">
        <v>257</v>
      </c>
      <c r="B133" s="173" t="s">
        <v>260</v>
      </c>
      <c r="C133" s="176" t="s">
        <v>287</v>
      </c>
      <c r="D133" s="169" t="s">
        <v>30</v>
      </c>
      <c r="E133" s="381" t="str">
        <f t="shared" si="20"/>
        <v/>
      </c>
      <c r="F133" s="382"/>
      <c r="G133" s="383"/>
      <c r="H133" s="372" t="str">
        <f>CHOOSE(K133,"Libellé du critère quand il sera choisi",'Mode d''emploi'!$L$34,'Mode d''emploi'!$L$35,'Mode d''emploi'!$L$36,'Mode d''emploi'!$L$37,'Mode d''emploi'!$L$38,'Mode d''emploi'!$L$39,)</f>
        <v>Libellé du critère quand il sera choisi</v>
      </c>
      <c r="I133" s="372"/>
      <c r="J133" s="59"/>
      <c r="K133" s="58">
        <f>IFERROR((VLOOKUP(D133,'Mode d''emploi'!$I$33:$J$39,2)),"")</f>
        <v>1</v>
      </c>
      <c r="L133" s="59" t="str">
        <f>IFERROR(CHOOSE(K133,"",'Mode d''emploi'!$K$34,'Mode d''emploi'!$K$35,'Mode d''emploi'!$K$36,'Mode d''emploi'!$K$37,'Mode d''emploi'!$K$38,'Mode d''emploi'!$K$39),"")</f>
        <v/>
      </c>
      <c r="M133" s="59"/>
      <c r="N133" s="59"/>
      <c r="O133" s="59"/>
    </row>
    <row r="134" spans="1:44" ht="61.5" customHeight="1">
      <c r="A134" s="146" t="s">
        <v>655</v>
      </c>
      <c r="B134" s="145" t="s">
        <v>262</v>
      </c>
      <c r="C134" s="157" t="s">
        <v>654</v>
      </c>
      <c r="D134" s="147" t="str">
        <f>IF(ROUNDDOWN(E134*10,0)=0, "Insuffisant",IFERROR(CHOOSE(ROUNDDOWN((E134*10),0),"Informel","Informel","Informel","Informel","Convaincant","Convaincant","Convaincant","Convaincant","Conforme","Conforme"),""))</f>
        <v>Insuffisant</v>
      </c>
      <c r="E134" s="159">
        <f>IFERROR(SUM(E135:E142)/COUNTA(E135:E142),"")</f>
        <v>0</v>
      </c>
      <c r="F134" s="159">
        <f>IFERROR(SUM(E135:E142)/COUNTA(E135:E142),"")</f>
        <v>0</v>
      </c>
      <c r="G134" s="147" t="str">
        <f>IF(ROUNDDOWN(F134*10,0)=0, "Insuffisant",IFERROR(CHOOSE(ROUNDDOWN((F134*10),0),"Informel","Informel","Informel","Informel","Convaincant","Convaincant","Convaincant","Convaincant","Conforme","Conforme"),""))</f>
        <v>Insuffisant</v>
      </c>
      <c r="H134" s="375" t="str">
        <f>IFERROR(IF(G134="Insuffisant","Il est nécessaire de formaliser les activités",IF(G134="Informel","Il est nécessaire de pérenniser la bonne exécution des activités",IF(G134="Convaincant","Il est nécessaire de tracer et d'améliorer les activités", IF(G134="Conforme","BRAVO! Continueé de progresser et communiquer vos résultats","")))),"")</f>
        <v>Il est nécessaire de formaliser les activités</v>
      </c>
      <c r="I134" s="376"/>
      <c r="J134" s="74"/>
      <c r="K134" s="58">
        <f>IFERROR((VLOOKUP(D134,'Mode d''emploi'!$I$33:$J$39,2)),"")</f>
        <v>2</v>
      </c>
      <c r="L134" s="59">
        <f>IFERROR(CHOOSE(K134,"",'Mode d''emploi'!$K$34,'Mode d''emploi'!$K$35,'Mode d''emploi'!$K$36,'Mode d''emploi'!$K$37,'Mode d''emploi'!$K$38,'Mode d''emploi'!$K$39),"")</f>
        <v>0</v>
      </c>
      <c r="M134" s="74"/>
      <c r="N134" s="74"/>
      <c r="O134" s="74"/>
    </row>
    <row r="135" spans="1:44" ht="100.5" customHeight="1">
      <c r="A135" s="172" t="s">
        <v>263</v>
      </c>
      <c r="B135" s="173" t="s">
        <v>264</v>
      </c>
      <c r="C135" s="176" t="s">
        <v>287</v>
      </c>
      <c r="D135" s="169" t="s">
        <v>30</v>
      </c>
      <c r="E135" s="381" t="str">
        <f>L135</f>
        <v/>
      </c>
      <c r="F135" s="382"/>
      <c r="G135" s="383"/>
      <c r="H135" s="372" t="str">
        <f>CHOOSE(K135,"Libellé du critère quand il sera choisi",'Mode d''emploi'!$L$34,'Mode d''emploi'!$L$35,'Mode d''emploi'!$L$36,'Mode d''emploi'!$L$37,'Mode d''emploi'!$L$38,'Mode d''emploi'!$L$39,)</f>
        <v>Libellé du critère quand il sera choisi</v>
      </c>
      <c r="I135" s="372"/>
      <c r="J135" s="74"/>
      <c r="K135" s="58">
        <f>IFERROR((VLOOKUP(D135,'Mode d''emploi'!$I$33:$J$39,2)),"")</f>
        <v>1</v>
      </c>
      <c r="L135" s="59" t="str">
        <f>IFERROR(CHOOSE(K135,"",'Mode d''emploi'!$K$34,'Mode d''emploi'!$K$35,'Mode d''emploi'!$K$36,'Mode d''emploi'!$K$37,'Mode d''emploi'!$K$38,'Mode d''emploi'!$K$39),"")</f>
        <v/>
      </c>
      <c r="M135" s="74"/>
      <c r="N135" s="74"/>
      <c r="O135" s="74"/>
    </row>
    <row r="136" spans="1:44" ht="75.75" customHeight="1">
      <c r="A136" s="172" t="s">
        <v>265</v>
      </c>
      <c r="B136" s="173" t="s">
        <v>266</v>
      </c>
      <c r="C136" s="176" t="s">
        <v>287</v>
      </c>
      <c r="D136" s="169" t="s">
        <v>30</v>
      </c>
      <c r="E136" s="381" t="str">
        <f t="shared" ref="E136:E142" si="21">L136</f>
        <v/>
      </c>
      <c r="F136" s="382"/>
      <c r="G136" s="383"/>
      <c r="H136" s="372" t="str">
        <f>CHOOSE(K136,"Libellé du critère quand il sera choisi",'Mode d''emploi'!$L$34,'Mode d''emploi'!$L$35,'Mode d''emploi'!$L$36,'Mode d''emploi'!$L$37,'Mode d''emploi'!$L$38,'Mode d''emploi'!$L$39,)</f>
        <v>Libellé du critère quand il sera choisi</v>
      </c>
      <c r="I136" s="372"/>
      <c r="J136" s="59"/>
      <c r="K136" s="58">
        <f>IFERROR((VLOOKUP(D136,'Mode d''emploi'!$I$33:$J$39,2)),"")</f>
        <v>1</v>
      </c>
      <c r="L136" s="59" t="str">
        <f>IFERROR(CHOOSE(K136,"",'Mode d''emploi'!$K$34,'Mode d''emploi'!$K$35,'Mode d''emploi'!$K$36,'Mode d''emploi'!$K$37,'Mode d''emploi'!$K$38,'Mode d''emploi'!$K$39),"")</f>
        <v/>
      </c>
      <c r="M136" s="59"/>
      <c r="N136" s="59"/>
      <c r="O136" s="59"/>
    </row>
    <row r="137" spans="1:44" ht="99.75" customHeight="1">
      <c r="A137" s="172" t="s">
        <v>265</v>
      </c>
      <c r="B137" s="173" t="s">
        <v>267</v>
      </c>
      <c r="C137" s="176" t="s">
        <v>287</v>
      </c>
      <c r="D137" s="169" t="s">
        <v>30</v>
      </c>
      <c r="E137" s="381" t="str">
        <f t="shared" si="21"/>
        <v/>
      </c>
      <c r="F137" s="382"/>
      <c r="G137" s="383"/>
      <c r="H137" s="372" t="str">
        <f>CHOOSE(K137,"Libellé du critère quand il sera choisi",'Mode d''emploi'!$L$34,'Mode d''emploi'!$L$35,'Mode d''emploi'!$L$36,'Mode d''emploi'!$L$37,'Mode d''emploi'!$L$38,'Mode d''emploi'!$L$39,)</f>
        <v>Libellé du critère quand il sera choisi</v>
      </c>
      <c r="I137" s="372"/>
      <c r="J137" s="59"/>
      <c r="K137" s="58">
        <f>IFERROR((VLOOKUP(D137,'Mode d''emploi'!$I$33:$J$39,2)),"")</f>
        <v>1</v>
      </c>
      <c r="L137" s="59" t="str">
        <f>IFERROR(CHOOSE(K137,"",'Mode d''emploi'!$K$34,'Mode d''emploi'!$K$35,'Mode d''emploi'!$K$36,'Mode d''emploi'!$K$37,'Mode d''emploi'!$K$38,'Mode d''emploi'!$K$39),"")</f>
        <v/>
      </c>
      <c r="M137" s="59"/>
      <c r="N137" s="59"/>
      <c r="O137" s="59"/>
    </row>
    <row r="138" spans="1:44" ht="90" customHeight="1">
      <c r="A138" s="172" t="s">
        <v>265</v>
      </c>
      <c r="B138" s="173" t="s">
        <v>268</v>
      </c>
      <c r="C138" s="176">
        <v>7.2</v>
      </c>
      <c r="D138" s="169" t="s">
        <v>30</v>
      </c>
      <c r="E138" s="381" t="str">
        <f t="shared" si="21"/>
        <v/>
      </c>
      <c r="F138" s="382"/>
      <c r="G138" s="383"/>
      <c r="H138" s="372" t="str">
        <f>CHOOSE(K138,"Libellé du critère quand il sera choisi",'Mode d''emploi'!$L$34,'Mode d''emploi'!$L$35,'Mode d''emploi'!$L$36,'Mode d''emploi'!$L$37,'Mode d''emploi'!$L$38,'Mode d''emploi'!$L$39,)</f>
        <v>Libellé du critère quand il sera choisi</v>
      </c>
      <c r="I138" s="372"/>
      <c r="J138" s="59"/>
      <c r="K138" s="58">
        <f>IFERROR((VLOOKUP(D138,'Mode d''emploi'!$I$33:$J$39,2)),"")</f>
        <v>1</v>
      </c>
      <c r="L138" s="59" t="str">
        <f>IFERROR(CHOOSE(K138,"",'Mode d''emploi'!$K$34,'Mode d''emploi'!$K$35,'Mode d''emploi'!$K$36,'Mode d''emploi'!$K$37,'Mode d''emploi'!$K$38,'Mode d''emploi'!$K$39),"")</f>
        <v/>
      </c>
      <c r="M138" s="59"/>
      <c r="N138" s="59"/>
      <c r="O138" s="59"/>
    </row>
    <row r="139" spans="1:44" ht="107.25" customHeight="1">
      <c r="A139" s="172" t="s">
        <v>265</v>
      </c>
      <c r="B139" s="173" t="s">
        <v>269</v>
      </c>
      <c r="C139" s="176">
        <v>7.2</v>
      </c>
      <c r="D139" s="169" t="s">
        <v>30</v>
      </c>
      <c r="E139" s="381" t="str">
        <f t="shared" si="21"/>
        <v/>
      </c>
      <c r="F139" s="382"/>
      <c r="G139" s="383"/>
      <c r="H139" s="372" t="str">
        <f>CHOOSE(K139,"Libellé du critère quand il sera choisi",'Mode d''emploi'!$L$34,'Mode d''emploi'!$L$35,'Mode d''emploi'!$L$36,'Mode d''emploi'!$L$37,'Mode d''emploi'!$L$38,'Mode d''emploi'!$L$39,)</f>
        <v>Libellé du critère quand il sera choisi</v>
      </c>
      <c r="I139" s="372"/>
      <c r="J139" s="59"/>
      <c r="K139" s="58">
        <f>IFERROR((VLOOKUP(D139,'Mode d''emploi'!$I$33:$J$39,2)),"")</f>
        <v>1</v>
      </c>
      <c r="L139" s="59" t="str">
        <f>IFERROR(CHOOSE(K139,"",'Mode d''emploi'!$K$34,'Mode d''emploi'!$K$35,'Mode d''emploi'!$K$36,'Mode d''emploi'!$K$37,'Mode d''emploi'!$K$38,'Mode d''emploi'!$K$39),"")</f>
        <v/>
      </c>
      <c r="M139" s="59"/>
      <c r="N139" s="59"/>
      <c r="O139" s="59"/>
    </row>
    <row r="140" spans="1:44" ht="93.75" customHeight="1">
      <c r="A140" s="172" t="s">
        <v>265</v>
      </c>
      <c r="B140" s="173" t="s">
        <v>270</v>
      </c>
      <c r="C140" s="176">
        <v>7.2</v>
      </c>
      <c r="D140" s="169" t="s">
        <v>30</v>
      </c>
      <c r="E140" s="381" t="str">
        <f t="shared" si="21"/>
        <v/>
      </c>
      <c r="F140" s="382"/>
      <c r="G140" s="383"/>
      <c r="H140" s="372" t="str">
        <f>CHOOSE(K140,"Libellé du critère quand il sera choisi",'Mode d''emploi'!$L$34,'Mode d''emploi'!$L$35,'Mode d''emploi'!$L$36,'Mode d''emploi'!$L$37,'Mode d''emploi'!$L$38,'Mode d''emploi'!$L$39,)</f>
        <v>Libellé du critère quand il sera choisi</v>
      </c>
      <c r="I140" s="372"/>
      <c r="J140" s="59"/>
      <c r="K140" s="58">
        <f>IFERROR((VLOOKUP(D140,'Mode d''emploi'!$I$33:$J$39,2)),"")</f>
        <v>1</v>
      </c>
      <c r="L140" s="59" t="str">
        <f>IFERROR(CHOOSE(K140,"",'Mode d''emploi'!$K$34,'Mode d''emploi'!$K$35,'Mode d''emploi'!$K$36,'Mode d''emploi'!$K$37,'Mode d''emploi'!$K$38,'Mode d''emploi'!$K$39),"")</f>
        <v/>
      </c>
      <c r="M140" s="59"/>
      <c r="N140" s="59"/>
      <c r="O140" s="59"/>
    </row>
    <row r="141" spans="1:44" s="8" customFormat="1" ht="131.25" customHeight="1">
      <c r="A141" s="172" t="s">
        <v>265</v>
      </c>
      <c r="B141" s="173" t="s">
        <v>271</v>
      </c>
      <c r="C141" s="176">
        <v>7.2</v>
      </c>
      <c r="D141" s="169" t="s">
        <v>30</v>
      </c>
      <c r="E141" s="381" t="str">
        <f t="shared" si="21"/>
        <v/>
      </c>
      <c r="F141" s="382"/>
      <c r="G141" s="383"/>
      <c r="H141" s="372" t="str">
        <f>CHOOSE(K141,"Libellé du critère quand il sera choisi",'Mode d''emploi'!$L$34,'Mode d''emploi'!$L$35,'Mode d''emploi'!$L$36,'Mode d''emploi'!$L$37,'Mode d''emploi'!$L$38,'Mode d''emploi'!$L$39,)</f>
        <v>Libellé du critère quand il sera choisi</v>
      </c>
      <c r="I141" s="372"/>
      <c r="J141" s="59"/>
      <c r="K141" s="58">
        <f>IFERROR((VLOOKUP(D141,'Mode d''emploi'!$I$33:$J$39,2)),"")</f>
        <v>1</v>
      </c>
      <c r="L141" s="59" t="str">
        <f>IFERROR(CHOOSE(K141,"",'Mode d''emploi'!$K$34,'Mode d''emploi'!$K$35,'Mode d''emploi'!$K$36,'Mode d''emploi'!$K$37,'Mode d''emploi'!$K$38,'Mode d''emploi'!$K$39),"")</f>
        <v/>
      </c>
      <c r="M141" s="59"/>
      <c r="N141" s="59"/>
      <c r="O141" s="59"/>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row>
    <row r="142" spans="1:44" s="8" customFormat="1" ht="107.25" customHeight="1">
      <c r="A142" s="172" t="s">
        <v>265</v>
      </c>
      <c r="B142" s="173" t="s">
        <v>429</v>
      </c>
      <c r="C142" s="176">
        <v>7.2</v>
      </c>
      <c r="D142" s="169" t="s">
        <v>30</v>
      </c>
      <c r="E142" s="381" t="str">
        <f t="shared" si="21"/>
        <v/>
      </c>
      <c r="F142" s="382"/>
      <c r="G142" s="383"/>
      <c r="H142" s="372" t="str">
        <f>CHOOSE(K142,"Libellé du critère quand il sera choisi",'Mode d''emploi'!$L$34,'Mode d''emploi'!$L$35,'Mode d''emploi'!$L$36,'Mode d''emploi'!$L$37,'Mode d''emploi'!$L$38,'Mode d''emploi'!$L$39,)</f>
        <v>Libellé du critère quand il sera choisi</v>
      </c>
      <c r="I142" s="372"/>
      <c r="J142" s="59"/>
      <c r="K142" s="58">
        <f>IFERROR((VLOOKUP(D142,'Mode d''emploi'!$I$33:$J$39,2)),"")</f>
        <v>1</v>
      </c>
      <c r="L142" s="59" t="str">
        <f>IFERROR(CHOOSE(K142,"",'Mode d''emploi'!$K$34,'Mode d''emploi'!$K$35,'Mode d''emploi'!$K$36,'Mode d''emploi'!$K$37,'Mode d''emploi'!$K$38,'Mode d''emploi'!$K$39),"")</f>
        <v/>
      </c>
      <c r="M142" s="59"/>
      <c r="N142" s="59"/>
      <c r="O142" s="59"/>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row>
    <row r="143" spans="1:44" ht="58.5" customHeight="1">
      <c r="A143" s="146" t="s">
        <v>656</v>
      </c>
      <c r="B143" s="145" t="s">
        <v>273</v>
      </c>
      <c r="C143" s="157" t="s">
        <v>654</v>
      </c>
      <c r="D143" s="147" t="str">
        <f>IF(ROUNDDOWN(E143*10,0)=0, "Insuffisant",IFERROR(CHOOSE(ROUNDDOWN((E143*10),0),"Informel","Informel","Informel","Informel","Convaincant","Convaincant","Convaincant","Convaincant","Conforme","Conforme"),""))</f>
        <v>Insuffisant</v>
      </c>
      <c r="E143" s="159">
        <f>IFERROR(SUM(E144:E146)/COUNTA(E144:E146),"")</f>
        <v>0</v>
      </c>
      <c r="F143" s="159">
        <f>IFERROR(SUM(E144:E146)/COUNTA(E144:E146),"")</f>
        <v>0</v>
      </c>
      <c r="G143" s="147" t="str">
        <f>IF(ROUNDDOWN(F143*10,0)=0, "Insuffisant",IFERROR(CHOOSE(ROUNDDOWN((F143*10),0),"Informel","Informel","Informel","Informel","Convaincant","Convaincant","Convaincant","Convaincant","Conforme","Conforme"),""))</f>
        <v>Insuffisant</v>
      </c>
      <c r="H143" s="375" t="str">
        <f>IFERROR(IF(G143="Insuffisant","Il est nécessaire de formaliser les activités",IF(G143="Informel","Il est nécessaire de pérenniser la bonne exécution des activités",IF(G143="Convaincant","Il est nécessaire de tracer et d'améliorer les activités", IF(G143="Conforme","BRAVO! Continueé de progresser et communiquer vos résultats","")))),"")</f>
        <v>Il est nécessaire de formaliser les activités</v>
      </c>
      <c r="I143" s="376"/>
      <c r="J143" s="59"/>
      <c r="K143" s="58">
        <f>IFERROR((VLOOKUP(D143,'Mode d''emploi'!$I$33:$J$39,2)),"")</f>
        <v>2</v>
      </c>
      <c r="L143" s="59">
        <f>IFERROR(CHOOSE(K143,"",'Mode d''emploi'!$K$34,'Mode d''emploi'!$K$35,'Mode d''emploi'!$K$36,'Mode d''emploi'!$K$37,'Mode d''emploi'!$K$38,'Mode d''emploi'!$K$39),"")</f>
        <v>0</v>
      </c>
      <c r="M143" s="59"/>
      <c r="N143" s="59"/>
      <c r="O143" s="59"/>
    </row>
    <row r="144" spans="1:44" ht="132.75" customHeight="1">
      <c r="A144" s="172" t="s">
        <v>274</v>
      </c>
      <c r="B144" s="173" t="s">
        <v>275</v>
      </c>
      <c r="C144" s="176" t="s">
        <v>301</v>
      </c>
      <c r="D144" s="169" t="s">
        <v>30</v>
      </c>
      <c r="E144" s="381" t="str">
        <f>L144</f>
        <v/>
      </c>
      <c r="F144" s="382"/>
      <c r="G144" s="383"/>
      <c r="H144" s="372" t="str">
        <f>CHOOSE(K144,"Libellé du critère quand il sera choisi",'Mode d''emploi'!$L$34,'Mode d''emploi'!$L$35,'Mode d''emploi'!$L$36,'Mode d''emploi'!$L$37,'Mode d''emploi'!$L$38,'Mode d''emploi'!$L$39,)</f>
        <v>Libellé du critère quand il sera choisi</v>
      </c>
      <c r="I144" s="372"/>
      <c r="J144" s="59"/>
      <c r="K144" s="58">
        <f>IFERROR((VLOOKUP(D144,'Mode d''emploi'!$I$33:$J$39,2)),"")</f>
        <v>1</v>
      </c>
      <c r="L144" s="59" t="str">
        <f>IFERROR(CHOOSE(K144,"",'Mode d''emploi'!$K$34,'Mode d''emploi'!$K$35,'Mode d''emploi'!$K$36,'Mode d''emploi'!$K$37,'Mode d''emploi'!$K$38,'Mode d''emploi'!$K$39),"")</f>
        <v/>
      </c>
      <c r="M144" s="59"/>
      <c r="N144" s="59"/>
      <c r="O144" s="59"/>
    </row>
    <row r="145" spans="1:44" ht="120.75" customHeight="1">
      <c r="A145" s="172" t="s">
        <v>274</v>
      </c>
      <c r="B145" s="173" t="s">
        <v>430</v>
      </c>
      <c r="C145" s="176">
        <v>7.2</v>
      </c>
      <c r="D145" s="169" t="s">
        <v>30</v>
      </c>
      <c r="E145" s="381" t="str">
        <f t="shared" ref="E145:E146" si="22">L145</f>
        <v/>
      </c>
      <c r="F145" s="382"/>
      <c r="G145" s="383"/>
      <c r="H145" s="372" t="str">
        <f>CHOOSE(K145,"Libellé du critère quand il sera choisi",'Mode d''emploi'!$L$34,'Mode d''emploi'!$L$35,'Mode d''emploi'!$L$36,'Mode d''emploi'!$L$37,'Mode d''emploi'!$L$38,'Mode d''emploi'!$L$39,)</f>
        <v>Libellé du critère quand il sera choisi</v>
      </c>
      <c r="I145" s="372"/>
      <c r="J145" s="59"/>
      <c r="K145" s="58">
        <f>IFERROR((VLOOKUP(D145,'Mode d''emploi'!$I$33:$J$39,2)),"")</f>
        <v>1</v>
      </c>
      <c r="L145" s="59" t="str">
        <f>IFERROR(CHOOSE(K145,"",'Mode d''emploi'!$K$34,'Mode d''emploi'!$K$35,'Mode d''emploi'!$K$36,'Mode d''emploi'!$K$37,'Mode d''emploi'!$K$38,'Mode d''emploi'!$K$39),"")</f>
        <v/>
      </c>
      <c r="M145" s="59"/>
      <c r="N145" s="59"/>
      <c r="O145" s="59"/>
    </row>
    <row r="146" spans="1:44" ht="98.25" customHeight="1">
      <c r="A146" s="172" t="s">
        <v>274</v>
      </c>
      <c r="B146" s="173" t="s">
        <v>431</v>
      </c>
      <c r="C146" s="176" t="s">
        <v>503</v>
      </c>
      <c r="D146" s="169" t="s">
        <v>30</v>
      </c>
      <c r="E146" s="381" t="str">
        <f t="shared" si="22"/>
        <v/>
      </c>
      <c r="F146" s="382"/>
      <c r="G146" s="383"/>
      <c r="H146" s="372" t="str">
        <f>CHOOSE(K146,"Libellé du critère quand il sera choisi",'Mode d''emploi'!$L$34,'Mode d''emploi'!$L$35,'Mode d''emploi'!$L$36,'Mode d''emploi'!$L$37,'Mode d''emploi'!$L$38,'Mode d''emploi'!$L$39,)</f>
        <v>Libellé du critère quand il sera choisi</v>
      </c>
      <c r="I146" s="372"/>
      <c r="J146" s="59"/>
      <c r="K146" s="58">
        <f>IFERROR((VLOOKUP(D146,'Mode d''emploi'!$I$33:$J$39,2)),"")</f>
        <v>1</v>
      </c>
      <c r="L146" s="59" t="str">
        <f>IFERROR(CHOOSE(K146,"",'Mode d''emploi'!$K$34,'Mode d''emploi'!$K$35,'Mode d''emploi'!$K$36,'Mode d''emploi'!$K$37,'Mode d''emploi'!$K$38,'Mode d''emploi'!$K$39),"")</f>
        <v/>
      </c>
      <c r="M146" s="59"/>
      <c r="N146" s="59"/>
      <c r="O146" s="59"/>
    </row>
    <row r="147" spans="1:44" ht="64.5" customHeight="1">
      <c r="A147" s="146" t="s">
        <v>657</v>
      </c>
      <c r="B147" s="145" t="s">
        <v>277</v>
      </c>
      <c r="C147" s="157" t="s">
        <v>654</v>
      </c>
      <c r="D147" s="147" t="str">
        <f>IF(ROUNDDOWN(E147*10,0)=0, "Insuffisant",IFERROR(CHOOSE(ROUNDDOWN((E147*10),0),"Informel","Informel","Informel","Informel","Convaincant","Convaincant","Convaincant","Convaincant","Conforme","Conforme"),""))</f>
        <v>Insuffisant</v>
      </c>
      <c r="E147" s="159">
        <f>IFERROR(SUM(E148:E153)/COUNTA(E148:E153),"")</f>
        <v>0</v>
      </c>
      <c r="F147" s="159">
        <f>IFERROR(SUM(E148:E153)/COUNTA(E148:E153),"")</f>
        <v>0</v>
      </c>
      <c r="G147" s="147" t="str">
        <f>IF(ROUNDDOWN(F147*10,0)=0, "Insuffisant",IFERROR(CHOOSE(ROUNDDOWN((F147*10),0),"Informel","Informel","Informel","Informel","Convaincant","Convaincant","Convaincant","Convaincant","Conforme","Conforme"),""))</f>
        <v>Insuffisant</v>
      </c>
      <c r="H147" s="375" t="str">
        <f>IFERROR(IF(G147="Insuffisant","Il est nécessaire de formaliser les activités",IF(G147="Informel","Il est nécessaire de pérenniser la bonne exécution des activités",IF(G147="Convaincant","Il est nécessaire de tracer et d'améliorer les activités", IF(G147="Conforme","BRAVO! Continueé de progresser et communiquer vos résultats","")))),"")</f>
        <v>Il est nécessaire de formaliser les activités</v>
      </c>
      <c r="I147" s="376"/>
      <c r="J147" s="59"/>
      <c r="K147" s="58">
        <f>IFERROR((VLOOKUP(D147,'Mode d''emploi'!$I$33:$J$39,2)),"")</f>
        <v>2</v>
      </c>
      <c r="L147" s="59">
        <f>IFERROR(CHOOSE(K147,"",'Mode d''emploi'!$K$34,'Mode d''emploi'!$K$35,'Mode d''emploi'!$K$36,'Mode d''emploi'!$K$37,'Mode d''emploi'!$K$38,'Mode d''emploi'!$K$39),"")</f>
        <v>0</v>
      </c>
      <c r="M147" s="59"/>
      <c r="N147" s="59"/>
      <c r="O147" s="59"/>
    </row>
    <row r="148" spans="1:44" ht="50">
      <c r="A148" s="172" t="s">
        <v>278</v>
      </c>
      <c r="B148" s="173" t="s">
        <v>279</v>
      </c>
      <c r="C148" s="176" t="s">
        <v>502</v>
      </c>
      <c r="D148" s="169" t="s">
        <v>30</v>
      </c>
      <c r="E148" s="381" t="str">
        <f>L148</f>
        <v/>
      </c>
      <c r="F148" s="382"/>
      <c r="G148" s="383"/>
      <c r="H148" s="372" t="str">
        <f>CHOOSE(K148,"Libellé du critère quand il sera choisi",'Mode d''emploi'!$L$34,'Mode d''emploi'!$L$35,'Mode d''emploi'!$L$36,'Mode d''emploi'!$L$37,'Mode d''emploi'!$L$38,'Mode d''emploi'!$L$39,)</f>
        <v>Libellé du critère quand il sera choisi</v>
      </c>
      <c r="I148" s="372"/>
      <c r="J148" s="59"/>
      <c r="K148" s="58">
        <f>IFERROR((VLOOKUP(D148,'Mode d''emploi'!$I$33:$J$39,2)),"")</f>
        <v>1</v>
      </c>
      <c r="L148" s="59" t="str">
        <f>IFERROR(CHOOSE(K148,"",'Mode d''emploi'!$K$34,'Mode d''emploi'!$K$35,'Mode d''emploi'!$K$36,'Mode d''emploi'!$K$37,'Mode d''emploi'!$K$38,'Mode d''emploi'!$K$39),"")</f>
        <v/>
      </c>
      <c r="M148" s="59"/>
      <c r="N148" s="59"/>
      <c r="O148" s="59"/>
    </row>
    <row r="149" spans="1:44" ht="40">
      <c r="A149" s="172" t="s">
        <v>278</v>
      </c>
      <c r="B149" s="173" t="s">
        <v>280</v>
      </c>
      <c r="C149" s="176" t="s">
        <v>502</v>
      </c>
      <c r="D149" s="169" t="s">
        <v>30</v>
      </c>
      <c r="E149" s="381" t="str">
        <f t="shared" ref="E149:E180" si="23">L149</f>
        <v/>
      </c>
      <c r="F149" s="382"/>
      <c r="G149" s="383"/>
      <c r="H149" s="372" t="str">
        <f>CHOOSE(K149,"Libellé du critère quand il sera choisi",'Mode d''emploi'!$L$34,'Mode d''emploi'!$L$35,'Mode d''emploi'!$L$36,'Mode d''emploi'!$L$37,'Mode d''emploi'!$L$38,'Mode d''emploi'!$L$39,)</f>
        <v>Libellé du critère quand il sera choisi</v>
      </c>
      <c r="I149" s="372"/>
      <c r="J149" s="59"/>
      <c r="K149" s="58">
        <f>IFERROR((VLOOKUP(D149,'Mode d''emploi'!$I$33:$J$39,2)),"")</f>
        <v>1</v>
      </c>
      <c r="L149" s="59" t="str">
        <f>IFERROR(CHOOSE(K149,"",'Mode d''emploi'!$K$34,'Mode d''emploi'!$K$35,'Mode d''emploi'!$K$36,'Mode d''emploi'!$K$37,'Mode d''emploi'!$K$38,'Mode d''emploi'!$K$39),"")</f>
        <v/>
      </c>
      <c r="M149" s="59"/>
      <c r="N149" s="59"/>
      <c r="O149" s="59"/>
    </row>
    <row r="150" spans="1:44" ht="92.25" customHeight="1">
      <c r="A150" s="172" t="s">
        <v>278</v>
      </c>
      <c r="B150" s="173" t="s">
        <v>281</v>
      </c>
      <c r="C150" s="176" t="s">
        <v>502</v>
      </c>
      <c r="D150" s="169" t="s">
        <v>30</v>
      </c>
      <c r="E150" s="381" t="str">
        <f t="shared" si="23"/>
        <v/>
      </c>
      <c r="F150" s="382"/>
      <c r="G150" s="383"/>
      <c r="H150" s="372" t="str">
        <f>CHOOSE(K150,"Libellé du critère quand il sera choisi",'Mode d''emploi'!$L$34,'Mode d''emploi'!$L$35,'Mode d''emploi'!$L$36,'Mode d''emploi'!$L$37,'Mode d''emploi'!$L$38,'Mode d''emploi'!$L$39,)</f>
        <v>Libellé du critère quand il sera choisi</v>
      </c>
      <c r="I150" s="372"/>
      <c r="J150" s="59"/>
      <c r="K150" s="58">
        <f>IFERROR((VLOOKUP(D150,'Mode d''emploi'!$I$33:$J$39,2)),"")</f>
        <v>1</v>
      </c>
      <c r="L150" s="59" t="str">
        <f>IFERROR(CHOOSE(K150,"",'Mode d''emploi'!$K$34,'Mode d''emploi'!$K$35,'Mode d''emploi'!$K$36,'Mode d''emploi'!$K$37,'Mode d''emploi'!$K$38,'Mode d''emploi'!$K$39),"")</f>
        <v/>
      </c>
      <c r="M150" s="59"/>
      <c r="N150" s="59"/>
      <c r="O150" s="59"/>
    </row>
    <row r="151" spans="1:44" ht="138" customHeight="1">
      <c r="A151" s="172" t="s">
        <v>278</v>
      </c>
      <c r="B151" s="173" t="s">
        <v>735</v>
      </c>
      <c r="C151" s="176" t="s">
        <v>451</v>
      </c>
      <c r="D151" s="169" t="s">
        <v>30</v>
      </c>
      <c r="E151" s="381" t="str">
        <f t="shared" si="23"/>
        <v/>
      </c>
      <c r="F151" s="382"/>
      <c r="G151" s="383"/>
      <c r="H151" s="372" t="str">
        <f>CHOOSE(K151,"Libellé du critère quand il sera choisi",'Mode d''emploi'!$L$34,'Mode d''emploi'!$L$35,'Mode d''emploi'!$L$36,'Mode d''emploi'!$L$37,'Mode d''emploi'!$L$38,'Mode d''emploi'!$L$39,)</f>
        <v>Libellé du critère quand il sera choisi</v>
      </c>
      <c r="I151" s="372"/>
      <c r="J151" s="59"/>
      <c r="K151" s="58">
        <f>IFERROR((VLOOKUP(D151,'Mode d''emploi'!$I$33:$J$39,2)),"")</f>
        <v>1</v>
      </c>
      <c r="L151" s="59" t="str">
        <f>IFERROR(CHOOSE(K151,"",'Mode d''emploi'!$K$34,'Mode d''emploi'!$K$35,'Mode d''emploi'!$K$36,'Mode d''emploi'!$K$37,'Mode d''emploi'!$K$38,'Mode d''emploi'!$K$39),"")</f>
        <v/>
      </c>
      <c r="M151" s="59"/>
      <c r="N151" s="59"/>
      <c r="O151" s="59"/>
    </row>
    <row r="152" spans="1:44" ht="80">
      <c r="A152" s="172" t="s">
        <v>278</v>
      </c>
      <c r="B152" s="173" t="s">
        <v>282</v>
      </c>
      <c r="C152" s="176" t="s">
        <v>290</v>
      </c>
      <c r="D152" s="169" t="s">
        <v>30</v>
      </c>
      <c r="E152" s="381" t="str">
        <f t="shared" si="23"/>
        <v/>
      </c>
      <c r="F152" s="382"/>
      <c r="G152" s="383"/>
      <c r="H152" s="372" t="str">
        <f>CHOOSE(K152,"Libellé du critère quand il sera choisi",'Mode d''emploi'!$L$34,'Mode d''emploi'!$L$35,'Mode d''emploi'!$L$36,'Mode d''emploi'!$L$37,'Mode d''emploi'!$L$38,'Mode d''emploi'!$L$39,)</f>
        <v>Libellé du critère quand il sera choisi</v>
      </c>
      <c r="I152" s="372"/>
      <c r="J152" s="59"/>
      <c r="K152" s="58">
        <f>IFERROR((VLOOKUP(D152,'Mode d''emploi'!$I$33:$J$39,2)),"")</f>
        <v>1</v>
      </c>
      <c r="L152" s="59" t="str">
        <f>IFERROR(CHOOSE(K152,"",'Mode d''emploi'!$K$34,'Mode d''emploi'!$K$35,'Mode d''emploi'!$K$36,'Mode d''emploi'!$K$37,'Mode d''emploi'!$K$38,'Mode d''emploi'!$K$39),"")</f>
        <v/>
      </c>
      <c r="M152" s="59"/>
      <c r="N152" s="59"/>
      <c r="O152" s="59"/>
    </row>
    <row r="153" spans="1:44" ht="73.5" customHeight="1">
      <c r="A153" s="172" t="s">
        <v>278</v>
      </c>
      <c r="B153" s="173" t="s">
        <v>283</v>
      </c>
      <c r="C153" s="176" t="s">
        <v>451</v>
      </c>
      <c r="D153" s="169" t="s">
        <v>30</v>
      </c>
      <c r="E153" s="381" t="str">
        <f t="shared" si="23"/>
        <v/>
      </c>
      <c r="F153" s="382"/>
      <c r="G153" s="383"/>
      <c r="H153" s="372" t="str">
        <f>CHOOSE(K153,"Libellé du critère quand il sera choisi",'Mode d''emploi'!$L$34,'Mode d''emploi'!$L$35,'Mode d''emploi'!$L$36,'Mode d''emploi'!$L$37,'Mode d''emploi'!$L$38,'Mode d''emploi'!$L$39,)</f>
        <v>Libellé du critère quand il sera choisi</v>
      </c>
      <c r="I153" s="372"/>
      <c r="J153" s="59"/>
      <c r="K153" s="58">
        <f>IFERROR((VLOOKUP(D153,'Mode d''emploi'!$I$33:$J$39,2)),"")</f>
        <v>1</v>
      </c>
      <c r="L153" s="59" t="str">
        <f>IFERROR(CHOOSE(K153,"",'Mode d''emploi'!$K$34,'Mode d''emploi'!$K$35,'Mode d''emploi'!$K$36,'Mode d''emploi'!$K$37,'Mode d''emploi'!$K$38,'Mode d''emploi'!$K$39),"")</f>
        <v/>
      </c>
      <c r="M153" s="59"/>
      <c r="N153" s="59"/>
      <c r="O153" s="59"/>
    </row>
    <row r="154" spans="1:44" ht="48.75" customHeight="1">
      <c r="A154" s="146"/>
      <c r="B154" s="161" t="s">
        <v>680</v>
      </c>
      <c r="C154" s="157" t="s">
        <v>654</v>
      </c>
      <c r="D154" s="165"/>
      <c r="E154" s="159"/>
      <c r="F154" s="159">
        <f>IFERROR(SUM(E155:E179)/COUNTA(E155:E179),"")</f>
        <v>0</v>
      </c>
      <c r="G154" s="147" t="str">
        <f>IF(ROUNDDOWN(F154*10,0)=0, "Insuffisant",IFERROR(CHOOSE(ROUNDDOWN((F154*10),0),"Informel","Informel","Informel","Informel","Convaincant","Convaincant","Convaincant","Convaincant","Conforme","Conforme"),""))</f>
        <v>Insuffisant</v>
      </c>
      <c r="H154" s="375" t="str">
        <f>IFERROR(IF(G154="Insuffisant","Il est nécessaire de formaliser les activités",IF(G154="Informel","Il est nécessaire de pérenniser la bonne exécution des activités",IF(G154="Convaincant","Il est nécessaire de tracer et d'améliorer les activités", IF(G154="Conforme","BRAVO! Continueé de progresser et communiquer vos résultats","")))),"")</f>
        <v>Il est nécessaire de formaliser les activités</v>
      </c>
      <c r="I154" s="376"/>
      <c r="J154" s="59"/>
      <c r="K154" s="59"/>
      <c r="L154" s="59"/>
      <c r="M154" s="59"/>
      <c r="N154" s="59"/>
      <c r="O154" s="59"/>
    </row>
    <row r="155" spans="1:44" s="37" customFormat="1" ht="101.25" customHeight="1">
      <c r="A155" s="177" t="s">
        <v>451</v>
      </c>
      <c r="B155" s="184" t="s">
        <v>504</v>
      </c>
      <c r="C155" s="185" t="s">
        <v>692</v>
      </c>
      <c r="D155" s="179" t="s">
        <v>30</v>
      </c>
      <c r="E155" s="384" t="str">
        <f t="shared" si="23"/>
        <v/>
      </c>
      <c r="F155" s="385"/>
      <c r="G155" s="386"/>
      <c r="H155" s="374" t="str">
        <f>CHOOSE(K155,"Libellé du critère quand il sera choisi",'Mode d''emploi'!$L$34,'Mode d''emploi'!$L$35,'Mode d''emploi'!$L$36,'Mode d''emploi'!$L$37,'Mode d''emploi'!$L$38,'Mode d''emploi'!$L$39,)</f>
        <v>Libellé du critère quand il sera choisi</v>
      </c>
      <c r="I155" s="374"/>
      <c r="J155" s="59"/>
      <c r="K155" s="59">
        <f>IFERROR((VLOOKUP(D155,'Mode d''emploi'!$I$33:$J$39,2)),"")</f>
        <v>1</v>
      </c>
      <c r="L155" s="59" t="str">
        <f>IFERROR(CHOOSE(K155,"",'Mode d''emploi'!$K$34,'Mode d''emploi'!$K$35,'Mode d''emploi'!$K$36,'Mode d''emploi'!$K$37,'Mode d''emploi'!$K$38,'Mode d''emploi'!$K$39),"")</f>
        <v/>
      </c>
      <c r="M155" s="59"/>
      <c r="N155" s="59"/>
      <c r="O155" s="59"/>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s="37" customFormat="1" ht="87" customHeight="1">
      <c r="A156" s="177" t="s">
        <v>451</v>
      </c>
      <c r="B156" s="184" t="s">
        <v>505</v>
      </c>
      <c r="C156" s="185" t="s">
        <v>503</v>
      </c>
      <c r="D156" s="179" t="s">
        <v>30</v>
      </c>
      <c r="E156" s="384" t="str">
        <f t="shared" si="23"/>
        <v/>
      </c>
      <c r="F156" s="385"/>
      <c r="G156" s="386"/>
      <c r="H156" s="374" t="str">
        <f>CHOOSE(K156,"Libellé du critère quand il sera choisi",'Mode d''emploi'!$L$34,'Mode d''emploi'!$L$35,'Mode d''emploi'!$L$36,'Mode d''emploi'!$L$37,'Mode d''emploi'!$L$38,'Mode d''emploi'!$L$39,)</f>
        <v>Libellé du critère quand il sera choisi</v>
      </c>
      <c r="I156" s="374"/>
      <c r="J156" s="59"/>
      <c r="K156" s="59">
        <f>IFERROR((VLOOKUP(D156,'Mode d''emploi'!$I$33:$J$39,2)),"")</f>
        <v>1</v>
      </c>
      <c r="L156" s="59" t="str">
        <f>IFERROR(CHOOSE(K156,"",'Mode d''emploi'!$K$34,'Mode d''emploi'!$K$35,'Mode d''emploi'!$K$36,'Mode d''emploi'!$K$37,'Mode d''emploi'!$K$38,'Mode d''emploi'!$K$39),"")</f>
        <v/>
      </c>
      <c r="M156" s="59"/>
      <c r="N156" s="59"/>
      <c r="O156" s="59"/>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s="37" customFormat="1" ht="75.75" customHeight="1">
      <c r="A157" s="177" t="s">
        <v>451</v>
      </c>
      <c r="B157" s="184" t="s">
        <v>506</v>
      </c>
      <c r="C157" s="185" t="s">
        <v>503</v>
      </c>
      <c r="D157" s="179" t="s">
        <v>30</v>
      </c>
      <c r="E157" s="384" t="str">
        <f t="shared" si="23"/>
        <v/>
      </c>
      <c r="F157" s="385"/>
      <c r="G157" s="386"/>
      <c r="H157" s="374" t="str">
        <f>CHOOSE(K157,"Libellé du critère quand il sera choisi",'Mode d''emploi'!$L$34,'Mode d''emploi'!$L$35,'Mode d''emploi'!$L$36,'Mode d''emploi'!$L$37,'Mode d''emploi'!$L$38,'Mode d''emploi'!$L$39,)</f>
        <v>Libellé du critère quand il sera choisi</v>
      </c>
      <c r="I157" s="374"/>
      <c r="J157" s="59"/>
      <c r="K157" s="59">
        <f>IFERROR((VLOOKUP(D157,'Mode d''emploi'!$I$33:$J$39,2)),"")</f>
        <v>1</v>
      </c>
      <c r="L157" s="59" t="str">
        <f>IFERROR(CHOOSE(K157,"",'Mode d''emploi'!$K$34,'Mode d''emploi'!$K$35,'Mode d''emploi'!$K$36,'Mode d''emploi'!$K$37,'Mode d''emploi'!$K$38,'Mode d''emploi'!$K$39),"")</f>
        <v/>
      </c>
      <c r="M157" s="59"/>
      <c r="N157" s="59"/>
      <c r="O157" s="59"/>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s="37" customFormat="1" ht="81" customHeight="1">
      <c r="A158" s="177" t="s">
        <v>451</v>
      </c>
      <c r="B158" s="184" t="s">
        <v>507</v>
      </c>
      <c r="C158" s="185" t="s">
        <v>503</v>
      </c>
      <c r="D158" s="179" t="s">
        <v>30</v>
      </c>
      <c r="E158" s="384" t="str">
        <f t="shared" si="23"/>
        <v/>
      </c>
      <c r="F158" s="385"/>
      <c r="G158" s="386"/>
      <c r="H158" s="374" t="str">
        <f>CHOOSE(K158,"Libellé du critère quand il sera choisi",'Mode d''emploi'!$L$34,'Mode d''emploi'!$L$35,'Mode d''emploi'!$L$36,'Mode d''emploi'!$L$37,'Mode d''emploi'!$L$38,'Mode d''emploi'!$L$39,)</f>
        <v>Libellé du critère quand il sera choisi</v>
      </c>
      <c r="I158" s="374"/>
      <c r="J158" s="59"/>
      <c r="K158" s="59">
        <f>IFERROR((VLOOKUP(D158,'Mode d''emploi'!$I$33:$J$39,2)),"")</f>
        <v>1</v>
      </c>
      <c r="L158" s="59" t="str">
        <f>IFERROR(CHOOSE(K158,"",'Mode d''emploi'!$K$34,'Mode d''emploi'!$K$35,'Mode d''emploi'!$K$36,'Mode d''emploi'!$K$37,'Mode d''emploi'!$K$38,'Mode d''emploi'!$K$39),"")</f>
        <v/>
      </c>
      <c r="M158" s="59"/>
      <c r="N158" s="59"/>
      <c r="O158" s="59"/>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s="37" customFormat="1" ht="199.5" customHeight="1">
      <c r="A159" s="177" t="s">
        <v>451</v>
      </c>
      <c r="B159" s="184" t="s">
        <v>508</v>
      </c>
      <c r="C159" s="185" t="s">
        <v>503</v>
      </c>
      <c r="D159" s="179" t="s">
        <v>30</v>
      </c>
      <c r="E159" s="384" t="str">
        <f t="shared" si="23"/>
        <v/>
      </c>
      <c r="F159" s="385"/>
      <c r="G159" s="386"/>
      <c r="H159" s="374" t="str">
        <f>CHOOSE(K159,"Libellé du critère quand il sera choisi",'Mode d''emploi'!$L$34,'Mode d''emploi'!$L$35,'Mode d''emploi'!$L$36,'Mode d''emploi'!$L$37,'Mode d''emploi'!$L$38,'Mode d''emploi'!$L$39,)</f>
        <v>Libellé du critère quand il sera choisi</v>
      </c>
      <c r="I159" s="374"/>
      <c r="J159" s="59"/>
      <c r="K159" s="59">
        <f>IFERROR((VLOOKUP(D159,'Mode d''emploi'!$I$33:$J$39,2)),"")</f>
        <v>1</v>
      </c>
      <c r="L159" s="59" t="str">
        <f>IFERROR(CHOOSE(K159,"",'Mode d''emploi'!$K$34,'Mode d''emploi'!$K$35,'Mode d''emploi'!$K$36,'Mode d''emploi'!$K$37,'Mode d''emploi'!$K$38,'Mode d''emploi'!$K$39),"")</f>
        <v/>
      </c>
      <c r="M159" s="59"/>
      <c r="N159" s="59"/>
      <c r="O159" s="59"/>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s="37" customFormat="1" ht="58.5" customHeight="1">
      <c r="A160" s="177" t="s">
        <v>451</v>
      </c>
      <c r="B160" s="184" t="s">
        <v>509</v>
      </c>
      <c r="C160" s="185" t="s">
        <v>503</v>
      </c>
      <c r="D160" s="179" t="s">
        <v>30</v>
      </c>
      <c r="E160" s="384" t="str">
        <f t="shared" si="23"/>
        <v/>
      </c>
      <c r="F160" s="385"/>
      <c r="G160" s="386"/>
      <c r="H160" s="374" t="str">
        <f>CHOOSE(K160,"Libellé du critère quand il sera choisi",'Mode d''emploi'!$L$34,'Mode d''emploi'!$L$35,'Mode d''emploi'!$L$36,'Mode d''emploi'!$L$37,'Mode d''emploi'!$L$38,'Mode d''emploi'!$L$39,)</f>
        <v>Libellé du critère quand il sera choisi</v>
      </c>
      <c r="I160" s="374"/>
      <c r="J160" s="59"/>
      <c r="K160" s="59">
        <f>IFERROR((VLOOKUP(D160,'Mode d''emploi'!$I$33:$J$39,2)),"")</f>
        <v>1</v>
      </c>
      <c r="L160" s="59" t="str">
        <f>IFERROR(CHOOSE(K160,"",'Mode d''emploi'!$K$34,'Mode d''emploi'!$K$35,'Mode d''emploi'!$K$36,'Mode d''emploi'!$K$37,'Mode d''emploi'!$K$38,'Mode d''emploi'!$K$39),"")</f>
        <v/>
      </c>
      <c r="M160" s="59"/>
      <c r="N160" s="59"/>
      <c r="O160" s="59"/>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s="37" customFormat="1" ht="78.75" customHeight="1">
      <c r="A161" s="177" t="s">
        <v>451</v>
      </c>
      <c r="B161" s="184" t="s">
        <v>510</v>
      </c>
      <c r="C161" s="185" t="s">
        <v>503</v>
      </c>
      <c r="D161" s="179" t="s">
        <v>30</v>
      </c>
      <c r="E161" s="384" t="str">
        <f t="shared" si="23"/>
        <v/>
      </c>
      <c r="F161" s="385"/>
      <c r="G161" s="386"/>
      <c r="H161" s="374" t="str">
        <f>CHOOSE(K161,"Libellé du critère quand il sera choisi",'Mode d''emploi'!$L$34,'Mode d''emploi'!$L$35,'Mode d''emploi'!$L$36,'Mode d''emploi'!$L$37,'Mode d''emploi'!$L$38,'Mode d''emploi'!$L$39,)</f>
        <v>Libellé du critère quand il sera choisi</v>
      </c>
      <c r="I161" s="374"/>
      <c r="J161" s="59"/>
      <c r="K161" s="59">
        <f>IFERROR((VLOOKUP(D161,'Mode d''emploi'!$I$33:$J$39,2)),"")</f>
        <v>1</v>
      </c>
      <c r="L161" s="59" t="str">
        <f>IFERROR(CHOOSE(K161,"",'Mode d''emploi'!$K$34,'Mode d''emploi'!$K$35,'Mode d''emploi'!$K$36,'Mode d''emploi'!$K$37,'Mode d''emploi'!$K$38,'Mode d''emploi'!$K$39),"")</f>
        <v/>
      </c>
      <c r="M161" s="59"/>
      <c r="N161" s="59"/>
      <c r="O161" s="59"/>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s="37" customFormat="1" ht="101.25" customHeight="1">
      <c r="A162" s="177" t="s">
        <v>451</v>
      </c>
      <c r="B162" s="184" t="s">
        <v>511</v>
      </c>
      <c r="C162" s="185" t="s">
        <v>503</v>
      </c>
      <c r="D162" s="179" t="s">
        <v>30</v>
      </c>
      <c r="E162" s="384" t="str">
        <f t="shared" si="23"/>
        <v/>
      </c>
      <c r="F162" s="385"/>
      <c r="G162" s="386"/>
      <c r="H162" s="374" t="str">
        <f>CHOOSE(K162,"Libellé du critère quand il sera choisi",'Mode d''emploi'!$L$34,'Mode d''emploi'!$L$35,'Mode d''emploi'!$L$36,'Mode d''emploi'!$L$37,'Mode d''emploi'!$L$38,'Mode d''emploi'!$L$39,)</f>
        <v>Libellé du critère quand il sera choisi</v>
      </c>
      <c r="I162" s="374"/>
      <c r="J162" s="59"/>
      <c r="K162" s="59">
        <f>IFERROR((VLOOKUP(D162,'Mode d''emploi'!$I$33:$J$39,2)),"")</f>
        <v>1</v>
      </c>
      <c r="L162" s="59" t="str">
        <f>IFERROR(CHOOSE(K162,"",'Mode d''emploi'!$K$34,'Mode d''emploi'!$K$35,'Mode d''emploi'!$K$36,'Mode d''emploi'!$K$37,'Mode d''emploi'!$K$38,'Mode d''emploi'!$K$39),"")</f>
        <v/>
      </c>
      <c r="M162" s="59"/>
      <c r="N162" s="59"/>
      <c r="O162" s="59"/>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s="37" customFormat="1" ht="100.5" customHeight="1">
      <c r="A163" s="177" t="s">
        <v>451</v>
      </c>
      <c r="B163" s="184" t="s">
        <v>513</v>
      </c>
      <c r="C163" s="185" t="s">
        <v>693</v>
      </c>
      <c r="D163" s="179" t="s">
        <v>30</v>
      </c>
      <c r="E163" s="384" t="str">
        <f t="shared" si="23"/>
        <v/>
      </c>
      <c r="F163" s="385"/>
      <c r="G163" s="386"/>
      <c r="H163" s="374" t="str">
        <f>CHOOSE(K163,"Libellé du critère quand il sera choisi",'Mode d''emploi'!$L$34,'Mode d''emploi'!$L$35,'Mode d''emploi'!$L$36,'Mode d''emploi'!$L$37,'Mode d''emploi'!$L$38,'Mode d''emploi'!$L$39,)</f>
        <v>Libellé du critère quand il sera choisi</v>
      </c>
      <c r="I163" s="374"/>
      <c r="J163" s="59"/>
      <c r="K163" s="59">
        <f>IFERROR((VLOOKUP(D163,'Mode d''emploi'!$I$33:$J$39,2)),"")</f>
        <v>1</v>
      </c>
      <c r="L163" s="59" t="str">
        <f>IFERROR(CHOOSE(K163,"",'Mode d''emploi'!$K$34,'Mode d''emploi'!$K$35,'Mode d''emploi'!$K$36,'Mode d''emploi'!$K$37,'Mode d''emploi'!$K$38,'Mode d''emploi'!$K$39),"")</f>
        <v/>
      </c>
      <c r="M163" s="59"/>
      <c r="N163" s="59"/>
      <c r="O163" s="59"/>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s="37" customFormat="1" ht="98.25" customHeight="1">
      <c r="A164" s="177" t="s">
        <v>451</v>
      </c>
      <c r="B164" s="184" t="s">
        <v>514</v>
      </c>
      <c r="C164" s="185" t="s">
        <v>512</v>
      </c>
      <c r="D164" s="179" t="s">
        <v>30</v>
      </c>
      <c r="E164" s="384" t="str">
        <f t="shared" si="23"/>
        <v/>
      </c>
      <c r="F164" s="385"/>
      <c r="G164" s="386"/>
      <c r="H164" s="374" t="str">
        <f>CHOOSE(K164,"Libellé du critère quand il sera choisi",'Mode d''emploi'!$L$34,'Mode d''emploi'!$L$35,'Mode d''emploi'!$L$36,'Mode d''emploi'!$L$37,'Mode d''emploi'!$L$38,'Mode d''emploi'!$L$39,)</f>
        <v>Libellé du critère quand il sera choisi</v>
      </c>
      <c r="I164" s="374"/>
      <c r="J164" s="59"/>
      <c r="K164" s="59">
        <f>IFERROR((VLOOKUP(D164,'Mode d''emploi'!$I$33:$J$39,2)),"")</f>
        <v>1</v>
      </c>
      <c r="L164" s="59" t="str">
        <f>IFERROR(CHOOSE(K164,"",'Mode d''emploi'!$K$34,'Mode d''emploi'!$K$35,'Mode d''emploi'!$K$36,'Mode d''emploi'!$K$37,'Mode d''emploi'!$K$38,'Mode d''emploi'!$K$39),"")</f>
        <v/>
      </c>
      <c r="M164" s="59"/>
      <c r="N164" s="59"/>
      <c r="O164" s="59"/>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s="37" customFormat="1" ht="123" customHeight="1">
      <c r="A165" s="177" t="s">
        <v>451</v>
      </c>
      <c r="B165" s="184" t="s">
        <v>515</v>
      </c>
      <c r="C165" s="185" t="s">
        <v>694</v>
      </c>
      <c r="D165" s="179" t="s">
        <v>30</v>
      </c>
      <c r="E165" s="384" t="str">
        <f t="shared" si="23"/>
        <v/>
      </c>
      <c r="F165" s="385"/>
      <c r="G165" s="386"/>
      <c r="H165" s="374" t="str">
        <f>CHOOSE(K165,"Libellé du critère quand il sera choisi",'Mode d''emploi'!$L$34,'Mode d''emploi'!$L$35,'Mode d''emploi'!$L$36,'Mode d''emploi'!$L$37,'Mode d''emploi'!$L$38,'Mode d''emploi'!$L$39,)</f>
        <v>Libellé du critère quand il sera choisi</v>
      </c>
      <c r="I165" s="374"/>
      <c r="J165" s="59"/>
      <c r="K165" s="59">
        <f>IFERROR((VLOOKUP(D165,'Mode d''emploi'!$I$33:$J$39,2)),"")</f>
        <v>1</v>
      </c>
      <c r="L165" s="59" t="str">
        <f>IFERROR(CHOOSE(K165,"",'Mode d''emploi'!$K$34,'Mode d''emploi'!$K$35,'Mode d''emploi'!$K$36,'Mode d''emploi'!$K$37,'Mode d''emploi'!$K$38,'Mode d''emploi'!$K$39),"")</f>
        <v/>
      </c>
      <c r="M165" s="59"/>
      <c r="N165" s="59"/>
      <c r="O165" s="59"/>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s="37" customFormat="1" ht="90.75" customHeight="1">
      <c r="A166" s="177" t="s">
        <v>451</v>
      </c>
      <c r="B166" s="184" t="s">
        <v>516</v>
      </c>
      <c r="C166" s="185">
        <v>7.2</v>
      </c>
      <c r="D166" s="179" t="s">
        <v>30</v>
      </c>
      <c r="E166" s="384" t="str">
        <f t="shared" si="23"/>
        <v/>
      </c>
      <c r="F166" s="385"/>
      <c r="G166" s="386"/>
      <c r="H166" s="374" t="str">
        <f>CHOOSE(K166,"Libellé du critère quand il sera choisi",'Mode d''emploi'!$L$34,'Mode d''emploi'!$L$35,'Mode d''emploi'!$L$36,'Mode d''emploi'!$L$37,'Mode d''emploi'!$L$38,'Mode d''emploi'!$L$39,)</f>
        <v>Libellé du critère quand il sera choisi</v>
      </c>
      <c r="I166" s="374"/>
      <c r="J166" s="59"/>
      <c r="K166" s="59">
        <f>IFERROR((VLOOKUP(D166,'Mode d''emploi'!$I$33:$J$39,2)),"")</f>
        <v>1</v>
      </c>
      <c r="L166" s="59" t="str">
        <f>IFERROR(CHOOSE(K166,"",'Mode d''emploi'!$K$34,'Mode d''emploi'!$K$35,'Mode d''emploi'!$K$36,'Mode d''emploi'!$K$37,'Mode d''emploi'!$K$38,'Mode d''emploi'!$K$39),"")</f>
        <v/>
      </c>
      <c r="M166" s="59"/>
      <c r="N166" s="59"/>
      <c r="O166" s="59"/>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s="37" customFormat="1" ht="129.75" customHeight="1">
      <c r="A167" s="177" t="s">
        <v>451</v>
      </c>
      <c r="B167" s="184" t="s">
        <v>517</v>
      </c>
      <c r="C167" s="185">
        <v>7.2</v>
      </c>
      <c r="D167" s="179" t="s">
        <v>30</v>
      </c>
      <c r="E167" s="384" t="str">
        <f t="shared" si="23"/>
        <v/>
      </c>
      <c r="F167" s="385"/>
      <c r="G167" s="386"/>
      <c r="H167" s="374" t="str">
        <f>CHOOSE(K167,"Libellé du critère quand il sera choisi",'Mode d''emploi'!$L$34,'Mode d''emploi'!$L$35,'Mode d''emploi'!$L$36,'Mode d''emploi'!$L$37,'Mode d''emploi'!$L$38,'Mode d''emploi'!$L$39,)</f>
        <v>Libellé du critère quand il sera choisi</v>
      </c>
      <c r="I167" s="374"/>
      <c r="J167" s="59"/>
      <c r="K167" s="59">
        <f>IFERROR((VLOOKUP(D167,'Mode d''emploi'!$I$33:$J$39,2)),"")</f>
        <v>1</v>
      </c>
      <c r="L167" s="59" t="str">
        <f>IFERROR(CHOOSE(K167,"",'Mode d''emploi'!$K$34,'Mode d''emploi'!$K$35,'Mode d''emploi'!$K$36,'Mode d''emploi'!$K$37,'Mode d''emploi'!$K$38,'Mode d''emploi'!$K$39),"")</f>
        <v/>
      </c>
      <c r="M167" s="59"/>
      <c r="N167" s="59"/>
      <c r="O167" s="59"/>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s="37" customFormat="1" ht="86.25" customHeight="1">
      <c r="A168" s="177" t="s">
        <v>451</v>
      </c>
      <c r="B168" s="184" t="s">
        <v>518</v>
      </c>
      <c r="C168" s="185" t="s">
        <v>695</v>
      </c>
      <c r="D168" s="179" t="s">
        <v>30</v>
      </c>
      <c r="E168" s="384" t="str">
        <f t="shared" si="23"/>
        <v/>
      </c>
      <c r="F168" s="385"/>
      <c r="G168" s="386"/>
      <c r="H168" s="374" t="str">
        <f>CHOOSE(K168,"Libellé du critère quand il sera choisi",'Mode d''emploi'!$L$34,'Mode d''emploi'!$L$35,'Mode d''emploi'!$L$36,'Mode d''emploi'!$L$37,'Mode d''emploi'!$L$38,'Mode d''emploi'!$L$39,)</f>
        <v>Libellé du critère quand il sera choisi</v>
      </c>
      <c r="I168" s="374"/>
      <c r="J168" s="59"/>
      <c r="K168" s="59">
        <f>IFERROR((VLOOKUP(D168,'Mode d''emploi'!$I$33:$J$39,2)),"")</f>
        <v>1</v>
      </c>
      <c r="L168" s="59" t="str">
        <f>IFERROR(CHOOSE(K168,"",'Mode d''emploi'!$K$34,'Mode d''emploi'!$K$35,'Mode d''emploi'!$K$36,'Mode d''emploi'!$K$37,'Mode d''emploi'!$K$38,'Mode d''emploi'!$K$39),"")</f>
        <v/>
      </c>
      <c r="M168" s="59"/>
      <c r="N168" s="59"/>
      <c r="O168" s="59"/>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s="37" customFormat="1" ht="138" customHeight="1">
      <c r="A169" s="177" t="s">
        <v>451</v>
      </c>
      <c r="B169" s="184" t="s">
        <v>519</v>
      </c>
      <c r="C169" s="185">
        <v>7.3</v>
      </c>
      <c r="D169" s="179" t="s">
        <v>30</v>
      </c>
      <c r="E169" s="384" t="str">
        <f t="shared" si="23"/>
        <v/>
      </c>
      <c r="F169" s="385"/>
      <c r="G169" s="386"/>
      <c r="H169" s="374" t="str">
        <f>CHOOSE(K169,"Libellé du critère quand il sera choisi",'Mode d''emploi'!$L$34,'Mode d''emploi'!$L$35,'Mode d''emploi'!$L$36,'Mode d''emploi'!$L$37,'Mode d''emploi'!$L$38,'Mode d''emploi'!$L$39,)</f>
        <v>Libellé du critère quand il sera choisi</v>
      </c>
      <c r="I169" s="374"/>
      <c r="J169" s="59"/>
      <c r="K169" s="59">
        <f>IFERROR((VLOOKUP(D169,'Mode d''emploi'!$I$33:$J$39,2)),"")</f>
        <v>1</v>
      </c>
      <c r="L169" s="59" t="str">
        <f>IFERROR(CHOOSE(K169,"",'Mode d''emploi'!$K$34,'Mode d''emploi'!$K$35,'Mode d''emploi'!$K$36,'Mode d''emploi'!$K$37,'Mode d''emploi'!$K$38,'Mode d''emploi'!$K$39),"")</f>
        <v/>
      </c>
      <c r="M169" s="59"/>
      <c r="N169" s="59"/>
      <c r="O169" s="59"/>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s="37" customFormat="1" ht="102" customHeight="1">
      <c r="A170" s="177" t="s">
        <v>451</v>
      </c>
      <c r="B170" s="184" t="s">
        <v>520</v>
      </c>
      <c r="C170" s="185">
        <v>7.3</v>
      </c>
      <c r="D170" s="179" t="s">
        <v>30</v>
      </c>
      <c r="E170" s="384" t="str">
        <f t="shared" si="23"/>
        <v/>
      </c>
      <c r="F170" s="385"/>
      <c r="G170" s="386"/>
      <c r="H170" s="374" t="str">
        <f>CHOOSE(K170,"Libellé du critère quand il sera choisi",'Mode d''emploi'!$L$34,'Mode d''emploi'!$L$35,'Mode d''emploi'!$L$36,'Mode d''emploi'!$L$37,'Mode d''emploi'!$L$38,'Mode d''emploi'!$L$39,)</f>
        <v>Libellé du critère quand il sera choisi</v>
      </c>
      <c r="I170" s="374"/>
      <c r="J170" s="59"/>
      <c r="K170" s="59">
        <f>IFERROR((VLOOKUP(D170,'Mode d''emploi'!$I$33:$J$39,2)),"")</f>
        <v>1</v>
      </c>
      <c r="L170" s="59" t="str">
        <f>IFERROR(CHOOSE(K170,"",'Mode d''emploi'!$K$34,'Mode d''emploi'!$K$35,'Mode d''emploi'!$K$36,'Mode d''emploi'!$K$37,'Mode d''emploi'!$K$38,'Mode d''emploi'!$K$39),"")</f>
        <v/>
      </c>
      <c r="M170" s="59"/>
      <c r="N170" s="59"/>
      <c r="O170" s="59"/>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s="37" customFormat="1" ht="133.5" customHeight="1">
      <c r="A171" s="177" t="s">
        <v>451</v>
      </c>
      <c r="B171" s="184" t="s">
        <v>521</v>
      </c>
      <c r="C171" s="185" t="s">
        <v>696</v>
      </c>
      <c r="D171" s="179" t="s">
        <v>30</v>
      </c>
      <c r="E171" s="384" t="str">
        <f t="shared" si="23"/>
        <v/>
      </c>
      <c r="F171" s="385"/>
      <c r="G171" s="386"/>
      <c r="H171" s="374" t="str">
        <f>CHOOSE(K171,"Libellé du critère quand il sera choisi",'Mode d''emploi'!$L$34,'Mode d''emploi'!$L$35,'Mode d''emploi'!$L$36,'Mode d''emploi'!$L$37,'Mode d''emploi'!$L$38,'Mode d''emploi'!$L$39,)</f>
        <v>Libellé du critère quand il sera choisi</v>
      </c>
      <c r="I171" s="374"/>
      <c r="J171" s="59"/>
      <c r="K171" s="59">
        <f>IFERROR((VLOOKUP(D171,'Mode d''emploi'!$I$33:$J$39,2)),"")</f>
        <v>1</v>
      </c>
      <c r="L171" s="59" t="str">
        <f>IFERROR(CHOOSE(K171,"",'Mode d''emploi'!$K$34,'Mode d''emploi'!$K$35,'Mode d''emploi'!$K$36,'Mode d''emploi'!$K$37,'Mode d''emploi'!$K$38,'Mode d''emploi'!$K$39),"")</f>
        <v/>
      </c>
      <c r="M171" s="59"/>
      <c r="N171" s="59"/>
      <c r="O171" s="59"/>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s="37" customFormat="1" ht="93.75" customHeight="1">
      <c r="A172" s="177" t="s">
        <v>451</v>
      </c>
      <c r="B172" s="184" t="s">
        <v>523</v>
      </c>
      <c r="C172" s="177" t="s">
        <v>697</v>
      </c>
      <c r="D172" s="179" t="s">
        <v>30</v>
      </c>
      <c r="E172" s="384" t="str">
        <f t="shared" si="23"/>
        <v/>
      </c>
      <c r="F172" s="385"/>
      <c r="G172" s="386"/>
      <c r="H172" s="374" t="str">
        <f>CHOOSE(K172,"Libellé du critère quand il sera choisi",'Mode d''emploi'!$L$34,'Mode d''emploi'!$L$35,'Mode d''emploi'!$L$36,'Mode d''emploi'!$L$37,'Mode d''emploi'!$L$38,'Mode d''emploi'!$L$39,)</f>
        <v>Libellé du critère quand il sera choisi</v>
      </c>
      <c r="I172" s="374"/>
      <c r="J172" s="59"/>
      <c r="K172" s="59">
        <f>IFERROR((VLOOKUP(D172,'Mode d''emploi'!$I$33:$J$39,2)),"")</f>
        <v>1</v>
      </c>
      <c r="L172" s="59" t="str">
        <f>IFERROR(CHOOSE(K172,"",'Mode d''emploi'!$K$34,'Mode d''emploi'!$K$35,'Mode d''emploi'!$K$36,'Mode d''emploi'!$K$37,'Mode d''emploi'!$K$38,'Mode d''emploi'!$K$39),"")</f>
        <v/>
      </c>
      <c r="M172" s="59"/>
      <c r="N172" s="59"/>
      <c r="O172" s="59"/>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s="37" customFormat="1" ht="115.5" customHeight="1">
      <c r="A173" s="177" t="s">
        <v>451</v>
      </c>
      <c r="B173" s="184" t="s">
        <v>524</v>
      </c>
      <c r="C173" s="177" t="s">
        <v>522</v>
      </c>
      <c r="D173" s="179" t="s">
        <v>30</v>
      </c>
      <c r="E173" s="384" t="str">
        <f t="shared" si="23"/>
        <v/>
      </c>
      <c r="F173" s="385"/>
      <c r="G173" s="386"/>
      <c r="H173" s="374" t="str">
        <f>CHOOSE(K173,"Libellé du critère quand il sera choisi",'Mode d''emploi'!$L$34,'Mode d''emploi'!$L$35,'Mode d''emploi'!$L$36,'Mode d''emploi'!$L$37,'Mode d''emploi'!$L$38,'Mode d''emploi'!$L$39,)</f>
        <v>Libellé du critère quand il sera choisi</v>
      </c>
      <c r="I173" s="374"/>
      <c r="J173" s="59"/>
      <c r="K173" s="59">
        <f>IFERROR((VLOOKUP(D173,'Mode d''emploi'!$I$33:$J$39,2)),"")</f>
        <v>1</v>
      </c>
      <c r="L173" s="59" t="str">
        <f>IFERROR(CHOOSE(K173,"",'Mode d''emploi'!$K$34,'Mode d''emploi'!$K$35,'Mode d''emploi'!$K$36,'Mode d''emploi'!$K$37,'Mode d''emploi'!$K$38,'Mode d''emploi'!$K$39),"")</f>
        <v/>
      </c>
      <c r="M173" s="59"/>
      <c r="N173" s="59"/>
      <c r="O173" s="59"/>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s="37" customFormat="1" ht="105.75" customHeight="1">
      <c r="A174" s="177" t="s">
        <v>451</v>
      </c>
      <c r="B174" s="184" t="s">
        <v>527</v>
      </c>
      <c r="C174" s="185" t="s">
        <v>698</v>
      </c>
      <c r="D174" s="179" t="s">
        <v>30</v>
      </c>
      <c r="E174" s="384" t="str">
        <f t="shared" si="23"/>
        <v/>
      </c>
      <c r="F174" s="385"/>
      <c r="G174" s="386"/>
      <c r="H174" s="374" t="str">
        <f>CHOOSE(K174,"Libellé du critère quand il sera choisi",'Mode d''emploi'!$L$34,'Mode d''emploi'!$L$35,'Mode d''emploi'!$L$36,'Mode d''emploi'!$L$37,'Mode d''emploi'!$L$38,'Mode d''emploi'!$L$39,)</f>
        <v>Libellé du critère quand il sera choisi</v>
      </c>
      <c r="I174" s="374"/>
      <c r="J174" s="59"/>
      <c r="K174" s="59">
        <f>IFERROR((VLOOKUP(D174,'Mode d''emploi'!$I$33:$J$39,2)),"")</f>
        <v>1</v>
      </c>
      <c r="L174" s="59" t="str">
        <f>IFERROR(CHOOSE(K174,"",'Mode d''emploi'!$K$34,'Mode d''emploi'!$K$35,'Mode d''emploi'!$K$36,'Mode d''emploi'!$K$37,'Mode d''emploi'!$K$38,'Mode d''emploi'!$K$39),"")</f>
        <v/>
      </c>
      <c r="M174" s="59"/>
      <c r="N174" s="59"/>
      <c r="O174" s="59"/>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s="37" customFormat="1" ht="117" customHeight="1">
      <c r="A175" s="177" t="s">
        <v>451</v>
      </c>
      <c r="B175" s="184" t="s">
        <v>600</v>
      </c>
      <c r="C175" s="185" t="s">
        <v>525</v>
      </c>
      <c r="D175" s="179" t="s">
        <v>30</v>
      </c>
      <c r="E175" s="384" t="str">
        <f t="shared" si="23"/>
        <v/>
      </c>
      <c r="F175" s="385"/>
      <c r="G175" s="386"/>
      <c r="H175" s="374" t="str">
        <f>CHOOSE(K175,"Libellé du critère quand il sera choisi",'Mode d''emploi'!$L$34,'Mode d''emploi'!$L$35,'Mode d''emploi'!$L$36,'Mode d''emploi'!$L$37,'Mode d''emploi'!$L$38,'Mode d''emploi'!$L$39,)</f>
        <v>Libellé du critère quand il sera choisi</v>
      </c>
      <c r="I175" s="374"/>
      <c r="J175" s="59"/>
      <c r="K175" s="59">
        <f>IFERROR((VLOOKUP(D175,'Mode d''emploi'!$I$33:$J$39,2)),"")</f>
        <v>1</v>
      </c>
      <c r="L175" s="59" t="str">
        <f>IFERROR(CHOOSE(K175,"",'Mode d''emploi'!$K$34,'Mode d''emploi'!$K$35,'Mode d''emploi'!$K$36,'Mode d''emploi'!$K$37,'Mode d''emploi'!$K$38,'Mode d''emploi'!$K$39),"")</f>
        <v/>
      </c>
      <c r="M175" s="59"/>
      <c r="N175" s="59"/>
      <c r="O175" s="59"/>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s="37" customFormat="1" ht="109.5" customHeight="1">
      <c r="A176" s="177" t="s">
        <v>451</v>
      </c>
      <c r="B176" s="184" t="s">
        <v>526</v>
      </c>
      <c r="C176" s="185" t="s">
        <v>534</v>
      </c>
      <c r="D176" s="179" t="s">
        <v>30</v>
      </c>
      <c r="E176" s="384" t="str">
        <f>L176</f>
        <v/>
      </c>
      <c r="F176" s="385"/>
      <c r="G176" s="386"/>
      <c r="H176" s="374" t="str">
        <f>CHOOSE(K176,"Libellé du critère quand il sera choisi",'Mode d''emploi'!$L$34,'Mode d''emploi'!$L$35,'Mode d''emploi'!$L$36,'Mode d''emploi'!$L$37,'Mode d''emploi'!$L$38,'Mode d''emploi'!$L$39,)</f>
        <v>Libellé du critère quand il sera choisi</v>
      </c>
      <c r="I176" s="374"/>
      <c r="J176" s="59"/>
      <c r="K176" s="59">
        <f>IFERROR((VLOOKUP(D176,'Mode d''emploi'!$I$33:$J$39,2)),"")</f>
        <v>1</v>
      </c>
      <c r="L176" s="59" t="str">
        <f>IFERROR(CHOOSE(K176,"",'Mode d''emploi'!$K$34,'Mode d''emploi'!$K$35,'Mode d''emploi'!$K$36,'Mode d''emploi'!$K$37,'Mode d''emploi'!$K$38,'Mode d''emploi'!$K$39),"")</f>
        <v/>
      </c>
      <c r="M176" s="59"/>
      <c r="N176" s="59"/>
      <c r="O176" s="59"/>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s="37" customFormat="1" ht="140.25" customHeight="1">
      <c r="A177" s="177" t="s">
        <v>451</v>
      </c>
      <c r="B177" s="184" t="s">
        <v>529</v>
      </c>
      <c r="C177" s="185" t="s">
        <v>699</v>
      </c>
      <c r="D177" s="179" t="s">
        <v>30</v>
      </c>
      <c r="E177" s="384" t="str">
        <f t="shared" si="23"/>
        <v/>
      </c>
      <c r="F177" s="385"/>
      <c r="G177" s="386"/>
      <c r="H177" s="374" t="str">
        <f>CHOOSE(K177,"Libellé du critère quand il sera choisi",'Mode d''emploi'!$L$34,'Mode d''emploi'!$L$35,'Mode d''emploi'!$L$36,'Mode d''emploi'!$L$37,'Mode d''emploi'!$L$38,'Mode d''emploi'!$L$39,)</f>
        <v>Libellé du critère quand il sera choisi</v>
      </c>
      <c r="I177" s="374"/>
      <c r="J177" s="59"/>
      <c r="K177" s="59">
        <f>IFERROR((VLOOKUP(D177,'Mode d''emploi'!$I$33:$J$39,2)),"")</f>
        <v>1</v>
      </c>
      <c r="L177" s="59" t="str">
        <f>IFERROR(CHOOSE(K177,"",'Mode d''emploi'!$K$34,'Mode d''emploi'!$K$35,'Mode d''emploi'!$K$36,'Mode d''emploi'!$K$37,'Mode d''emploi'!$K$38,'Mode d''emploi'!$K$39),"")</f>
        <v/>
      </c>
      <c r="M177" s="59"/>
      <c r="N177" s="59"/>
      <c r="O177" s="59"/>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s="37" customFormat="1" ht="178.5" customHeight="1">
      <c r="A178" s="177" t="s">
        <v>451</v>
      </c>
      <c r="B178" s="184" t="s">
        <v>530</v>
      </c>
      <c r="C178" s="186" t="s">
        <v>528</v>
      </c>
      <c r="D178" s="179" t="s">
        <v>30</v>
      </c>
      <c r="E178" s="384" t="str">
        <f t="shared" si="23"/>
        <v/>
      </c>
      <c r="F178" s="385"/>
      <c r="G178" s="386"/>
      <c r="H178" s="374" t="str">
        <f>CHOOSE(K178,"Libellé du critère quand il sera choisi",'Mode d''emploi'!$L$34,'Mode d''emploi'!$L$35,'Mode d''emploi'!$L$36,'Mode d''emploi'!$L$37,'Mode d''emploi'!$L$38,'Mode d''emploi'!$L$39,)</f>
        <v>Libellé du critère quand il sera choisi</v>
      </c>
      <c r="I178" s="374"/>
      <c r="J178" s="59"/>
      <c r="K178" s="59">
        <f>IFERROR((VLOOKUP(D178,'Mode d''emploi'!$I$33:$J$39,2)),"")</f>
        <v>1</v>
      </c>
      <c r="L178" s="59" t="str">
        <f>IFERROR(CHOOSE(K178,"",'Mode d''emploi'!$K$34,'Mode d''emploi'!$K$35,'Mode d''emploi'!$K$36,'Mode d''emploi'!$K$37,'Mode d''emploi'!$K$38,'Mode d''emploi'!$K$39),"")</f>
        <v/>
      </c>
      <c r="M178" s="59"/>
      <c r="N178" s="59"/>
      <c r="O178" s="59"/>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s="37" customFormat="1" ht="162" customHeight="1">
      <c r="A179" s="177" t="s">
        <v>451</v>
      </c>
      <c r="B179" s="184" t="s">
        <v>531</v>
      </c>
      <c r="C179" s="186" t="s">
        <v>700</v>
      </c>
      <c r="D179" s="179" t="s">
        <v>30</v>
      </c>
      <c r="E179" s="384" t="str">
        <f t="shared" si="23"/>
        <v/>
      </c>
      <c r="F179" s="385"/>
      <c r="G179" s="386"/>
      <c r="H179" s="374" t="str">
        <f>CHOOSE(K179,"Libellé du critère quand il sera choisi",'Mode d''emploi'!$L$34,'Mode d''emploi'!$L$35,'Mode d''emploi'!$L$36,'Mode d''emploi'!$L$37,'Mode d''emploi'!$L$38,'Mode d''emploi'!$L$39,)</f>
        <v>Libellé du critère quand il sera choisi</v>
      </c>
      <c r="I179" s="374"/>
      <c r="J179" s="59"/>
      <c r="K179" s="59">
        <f>IFERROR((VLOOKUP(D179,'Mode d''emploi'!$I$33:$J$39,2)),"")</f>
        <v>1</v>
      </c>
      <c r="L179" s="59" t="str">
        <f>IFERROR(CHOOSE(K179,"",'Mode d''emploi'!$K$34,'Mode d''emploi'!$K$35,'Mode d''emploi'!$K$36,'Mode d''emploi'!$K$37,'Mode d''emploi'!$K$38,'Mode d''emploi'!$K$39),"")</f>
        <v/>
      </c>
      <c r="M179" s="59"/>
      <c r="N179" s="59"/>
      <c r="O179" s="59"/>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s="37" customFormat="1" ht="123" customHeight="1">
      <c r="A180" s="177" t="s">
        <v>451</v>
      </c>
      <c r="B180" s="187" t="s">
        <v>532</v>
      </c>
      <c r="C180" s="186" t="s">
        <v>533</v>
      </c>
      <c r="D180" s="179" t="s">
        <v>30</v>
      </c>
      <c r="E180" s="384" t="str">
        <f t="shared" si="23"/>
        <v/>
      </c>
      <c r="F180" s="385"/>
      <c r="G180" s="386"/>
      <c r="H180" s="374" t="str">
        <f>CHOOSE(K180,"Libellé du critère quand il sera choisi",'Mode d''emploi'!$L$34,'Mode d''emploi'!$L$35,'Mode d''emploi'!$L$36,'Mode d''emploi'!$L$37,'Mode d''emploi'!$L$38,'Mode d''emploi'!$L$39,)</f>
        <v>Libellé du critère quand il sera choisi</v>
      </c>
      <c r="I180" s="374"/>
      <c r="J180" s="59"/>
      <c r="K180" s="59">
        <f>IFERROR((VLOOKUP(D180,'Mode d''emploi'!$I$33:$J$39,2)),"")</f>
        <v>1</v>
      </c>
      <c r="L180" s="59" t="str">
        <f>IFERROR(CHOOSE(K180,"",'Mode d''emploi'!$K$34,'Mode d''emploi'!$K$35,'Mode d''emploi'!$K$36,'Mode d''emploi'!$K$37,'Mode d''emploi'!$K$38,'Mode d''emploi'!$K$39),"")</f>
        <v/>
      </c>
      <c r="M180" s="59"/>
      <c r="N180" s="59"/>
      <c r="O180" s="59"/>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ht="75.75" customHeight="1">
      <c r="A181" s="146" t="s">
        <v>658</v>
      </c>
      <c r="B181" s="162" t="s">
        <v>284</v>
      </c>
      <c r="C181" s="157" t="s">
        <v>660</v>
      </c>
      <c r="D181" s="147" t="str">
        <f>IF(ROUNDDOWN(E181*10,0)=0, "Insuffisant",IFERROR(CHOOSE(ROUNDDOWN((E181*10),0),"Informel","Informel","Informel","Informel","Convaincant","Convaincant","Convaincant","Convaincant","Conforme","Conforme"),""))</f>
        <v>Insuffisant</v>
      </c>
      <c r="E181" s="158">
        <f>IFERROR((E182+E202+E212+E240+E253+E277)/6,"")</f>
        <v>0</v>
      </c>
      <c r="F181" s="158">
        <f>IFERROR((F182+F202+F212+F240+F253+F277)/6,"")</f>
        <v>0</v>
      </c>
      <c r="G181" s="147" t="str">
        <f>IF(ROUNDDOWN(F181*10,0)=0, "Insuffisant",IFERROR(CHOOSE(ROUNDDOWN((F181*10),0),"Informel","Informel","Informel","Informel","Convaincant","Convaincant","Convaincant","Convaincant","Conforme","Conforme"),""))</f>
        <v>Insuffisant</v>
      </c>
      <c r="H181" s="373" t="str">
        <f>IFERROR(IF(G181="Insuffisant","Il est nécessaire de formaliser les activités",IF(G181="Informel","Il est nécessaire de pérenniser la bonne exécution des activités",IF(G181="Convaincant","Il est nécessaire de tracer et d'améliorer les activités", IF(G181="Conforme","BRAVO! Continueé de progresser et communiquer vos résultats","")))),"")</f>
        <v>Il est nécessaire de formaliser les activités</v>
      </c>
      <c r="I181" s="373"/>
      <c r="J181" s="59"/>
      <c r="K181" s="59">
        <f>IFERROR((VLOOKUP(D181,'Mode d''emploi'!$I$33:$J$39,2)),"")</f>
        <v>2</v>
      </c>
      <c r="L181" s="59">
        <f>IFERROR(CHOOSE(K181,"",'Mode d''emploi'!$K$34,'Mode d''emploi'!$K$35,'Mode d''emploi'!$K$36,'Mode d''emploi'!$K$37,'Mode d''emploi'!$K$38,'Mode d''emploi'!$K$39),"")</f>
        <v>0</v>
      </c>
      <c r="M181" s="59"/>
      <c r="N181" s="59"/>
      <c r="O181" s="59"/>
    </row>
    <row r="182" spans="1:44" ht="39" customHeight="1">
      <c r="A182" s="146" t="s">
        <v>659</v>
      </c>
      <c r="B182" s="162" t="s">
        <v>286</v>
      </c>
      <c r="C182" s="157" t="s">
        <v>661</v>
      </c>
      <c r="D182" s="147" t="str">
        <f>IF(ROUNDDOWN(E182*10,0)=0, "Insuffisant",IFERROR(CHOOSE(ROUNDDOWN((E182*10),0),"Informel","Informel","Informel","Informel","Convaincant","Convaincant","Convaincant","Convaincant","Conforme","Conforme"),""))</f>
        <v>Insuffisant</v>
      </c>
      <c r="E182" s="158">
        <f>IFERROR(SUM(E183:E196)/COUNTA(E183:E196),"")</f>
        <v>0</v>
      </c>
      <c r="F182" s="158">
        <f>IFERROR(SUM(E183:E201)/COUNTA(E183:E201),"")</f>
        <v>0</v>
      </c>
      <c r="G182" s="147" t="str">
        <f>IF(ROUNDDOWN(F182*10,0)=0, "Insuffisant",IFERROR(CHOOSE(ROUNDDOWN((F182*10),0),"Informel","Informel","Informel","Informel","Convaincant","Convaincant","Convaincant","Convaincant","Conforme","Conforme"),""))</f>
        <v>Insuffisant</v>
      </c>
      <c r="H182" s="375" t="str">
        <f>IFERROR(IF(G182="Insuffisant","Il est nécessaire de formaliser les activités",IF(G182="Informel","Il est nécessaire de pérenniser la bonne exécution des activités",IF(G182="Convaincant","Il est nécessaire de tracer et d'améliorer les activités", IF(G182="Conforme","BRAVO! Continueé de progresser et communiquer vos résultats","")))),"")</f>
        <v>Il est nécessaire de formaliser les activités</v>
      </c>
      <c r="I182" s="376"/>
      <c r="J182" s="59"/>
      <c r="K182" s="59">
        <f>IFERROR((VLOOKUP(D182,'Mode d''emploi'!$I$33:$J$39,2)),"")</f>
        <v>2</v>
      </c>
      <c r="L182" s="59">
        <f>IFERROR(CHOOSE(K182,"",'Mode d''emploi'!$K$34,'Mode d''emploi'!$K$35,'Mode d''emploi'!$K$36,'Mode d''emploi'!$K$37,'Mode d''emploi'!$K$38,'Mode d''emploi'!$K$39),"")</f>
        <v>0</v>
      </c>
      <c r="M182" s="59"/>
      <c r="N182" s="59"/>
      <c r="O182" s="59"/>
    </row>
    <row r="183" spans="1:44" ht="20">
      <c r="A183" s="172" t="s">
        <v>287</v>
      </c>
      <c r="B183" s="173" t="s">
        <v>288</v>
      </c>
      <c r="C183" s="176">
        <v>4.2</v>
      </c>
      <c r="D183" s="169" t="s">
        <v>30</v>
      </c>
      <c r="E183" s="381" t="str">
        <f>L183</f>
        <v/>
      </c>
      <c r="F183" s="382"/>
      <c r="G183" s="383"/>
      <c r="H183" s="372" t="str">
        <f>CHOOSE(K183,"Libellé du critère quand il sera choisi",'Mode d''emploi'!$L$34,'Mode d''emploi'!$L$35,'Mode d''emploi'!$L$36,'Mode d''emploi'!$L$37,'Mode d''emploi'!$L$38,'Mode d''emploi'!$L$39,)</f>
        <v>Libellé du critère quand il sera choisi</v>
      </c>
      <c r="I183" s="372"/>
      <c r="J183" s="59"/>
      <c r="K183" s="59">
        <f>IFERROR((VLOOKUP(D183,'Mode d''emploi'!$I$33:$J$39,2)),"")</f>
        <v>1</v>
      </c>
      <c r="L183" s="59" t="str">
        <f>IFERROR(CHOOSE(K183,"",'Mode d''emploi'!$K$34,'Mode d''emploi'!$K$35,'Mode d''emploi'!$K$36,'Mode d''emploi'!$K$37,'Mode d''emploi'!$K$38,'Mode d''emploi'!$K$39),"")</f>
        <v/>
      </c>
      <c r="M183" s="59"/>
      <c r="N183" s="59"/>
      <c r="O183" s="59"/>
    </row>
    <row r="184" spans="1:44" ht="57" customHeight="1">
      <c r="A184" s="172" t="s">
        <v>287</v>
      </c>
      <c r="B184" s="173" t="s">
        <v>289</v>
      </c>
      <c r="C184" s="176">
        <v>4.2</v>
      </c>
      <c r="D184" s="169" t="s">
        <v>30</v>
      </c>
      <c r="E184" s="381" t="str">
        <f t="shared" ref="E184:E192" si="24">L184</f>
        <v/>
      </c>
      <c r="F184" s="382"/>
      <c r="G184" s="383"/>
      <c r="H184" s="372" t="str">
        <f>CHOOSE(K184,"Libellé du critère quand il sera choisi",'Mode d''emploi'!$L$34,'Mode d''emploi'!$L$35,'Mode d''emploi'!$L$36,'Mode d''emploi'!$L$37,'Mode d''emploi'!$L$38,'Mode d''emploi'!$L$39,)</f>
        <v>Libellé du critère quand il sera choisi</v>
      </c>
      <c r="I184" s="372"/>
      <c r="J184" s="59"/>
      <c r="K184" s="59">
        <f>IFERROR((VLOOKUP(D184,'Mode d''emploi'!$I$33:$J$39,2)),"")</f>
        <v>1</v>
      </c>
      <c r="L184" s="59" t="str">
        <f>IFERROR(CHOOSE(K184,"",'Mode d''emploi'!$K$34,'Mode d''emploi'!$K$35,'Mode d''emploi'!$K$36,'Mode d''emploi'!$K$37,'Mode d''emploi'!$K$38,'Mode d''emploi'!$K$39),"")</f>
        <v/>
      </c>
      <c r="M184" s="59"/>
      <c r="N184" s="59"/>
      <c r="O184" s="59"/>
    </row>
    <row r="185" spans="1:44" ht="84.75" customHeight="1">
      <c r="A185" s="172" t="s">
        <v>290</v>
      </c>
      <c r="B185" s="173" t="s">
        <v>291</v>
      </c>
      <c r="C185" s="176" t="s">
        <v>396</v>
      </c>
      <c r="D185" s="169" t="s">
        <v>30</v>
      </c>
      <c r="E185" s="381" t="str">
        <f t="shared" si="24"/>
        <v/>
      </c>
      <c r="F185" s="382"/>
      <c r="G185" s="383"/>
      <c r="H185" s="372" t="str">
        <f>CHOOSE(K185,"Libellé du critère quand il sera choisi",'Mode d''emploi'!$L$34,'Mode d''emploi'!$L$35,'Mode d''emploi'!$L$36,'Mode d''emploi'!$L$37,'Mode d''emploi'!$L$38,'Mode d''emploi'!$L$39,)</f>
        <v>Libellé du critère quand il sera choisi</v>
      </c>
      <c r="I185" s="372"/>
      <c r="J185" s="59"/>
      <c r="K185" s="59">
        <f>IFERROR((VLOOKUP(D185,'Mode d''emploi'!$I$33:$J$39,2)),"")</f>
        <v>1</v>
      </c>
      <c r="L185" s="59" t="str">
        <f>IFERROR(CHOOSE(K185,"",'Mode d''emploi'!$K$34,'Mode d''emploi'!$K$35,'Mode d''emploi'!$K$36,'Mode d''emploi'!$K$37,'Mode d''emploi'!$K$38,'Mode d''emploi'!$K$39),"")</f>
        <v/>
      </c>
      <c r="M185" s="59"/>
      <c r="N185" s="59"/>
      <c r="O185" s="59"/>
    </row>
    <row r="186" spans="1:44" ht="69.75" customHeight="1">
      <c r="A186" s="172" t="s">
        <v>290</v>
      </c>
      <c r="B186" s="173" t="s">
        <v>292</v>
      </c>
      <c r="C186" s="176" t="s">
        <v>396</v>
      </c>
      <c r="D186" s="169" t="s">
        <v>30</v>
      </c>
      <c r="E186" s="381" t="str">
        <f t="shared" si="24"/>
        <v/>
      </c>
      <c r="F186" s="382"/>
      <c r="G186" s="383"/>
      <c r="H186" s="372" t="str">
        <f>CHOOSE(K186,"Libellé du critère quand il sera choisi",'Mode d''emploi'!$L$34,'Mode d''emploi'!$L$35,'Mode d''emploi'!$L$36,'Mode d''emploi'!$L$37,'Mode d''emploi'!$L$38,'Mode d''emploi'!$L$39,)</f>
        <v>Libellé du critère quand il sera choisi</v>
      </c>
      <c r="I186" s="372"/>
      <c r="J186" s="59"/>
      <c r="K186" s="59">
        <f>IFERROR((VLOOKUP(D186,'Mode d''emploi'!$I$33:$J$39,2)),"")</f>
        <v>1</v>
      </c>
      <c r="L186" s="59" t="str">
        <f>IFERROR(CHOOSE(K186,"",'Mode d''emploi'!$K$34,'Mode d''emploi'!$K$35,'Mode d''emploi'!$K$36,'Mode d''emploi'!$K$37,'Mode d''emploi'!$K$38,'Mode d''emploi'!$K$39),"")</f>
        <v/>
      </c>
      <c r="M186" s="59"/>
      <c r="N186" s="59"/>
      <c r="O186" s="59"/>
    </row>
    <row r="187" spans="1:44" ht="56.25" customHeight="1">
      <c r="A187" s="172" t="s">
        <v>290</v>
      </c>
      <c r="B187" s="173" t="s">
        <v>293</v>
      </c>
      <c r="C187" s="176" t="s">
        <v>396</v>
      </c>
      <c r="D187" s="169" t="s">
        <v>30</v>
      </c>
      <c r="E187" s="381" t="str">
        <f t="shared" si="24"/>
        <v/>
      </c>
      <c r="F187" s="382"/>
      <c r="G187" s="383"/>
      <c r="H187" s="372" t="str">
        <f>CHOOSE(K187,"Libellé du critère quand il sera choisi",'Mode d''emploi'!$L$34,'Mode d''emploi'!$L$35,'Mode d''emploi'!$L$36,'Mode d''emploi'!$L$37,'Mode d''emploi'!$L$38,'Mode d''emploi'!$L$39,)</f>
        <v>Libellé du critère quand il sera choisi</v>
      </c>
      <c r="I187" s="372"/>
      <c r="J187" s="59"/>
      <c r="K187" s="59">
        <f>IFERROR((VLOOKUP(D187,'Mode d''emploi'!$I$33:$J$39,2)),"")</f>
        <v>1</v>
      </c>
      <c r="L187" s="59" t="str">
        <f>IFERROR(CHOOSE(K187,"",'Mode d''emploi'!$K$34,'Mode d''emploi'!$K$35,'Mode d''emploi'!$K$36,'Mode d''emploi'!$K$37,'Mode d''emploi'!$K$38,'Mode d''emploi'!$K$39),"")</f>
        <v/>
      </c>
      <c r="M187" s="59"/>
      <c r="N187" s="59"/>
      <c r="O187" s="59"/>
    </row>
    <row r="188" spans="1:44" ht="90" customHeight="1">
      <c r="A188" s="172" t="s">
        <v>290</v>
      </c>
      <c r="B188" s="173" t="s">
        <v>294</v>
      </c>
      <c r="C188" s="176" t="s">
        <v>396</v>
      </c>
      <c r="D188" s="169" t="s">
        <v>30</v>
      </c>
      <c r="E188" s="381" t="str">
        <f t="shared" si="24"/>
        <v/>
      </c>
      <c r="F188" s="382"/>
      <c r="G188" s="383"/>
      <c r="H188" s="372" t="str">
        <f>CHOOSE(K188,"Libellé du critère quand il sera choisi",'Mode d''emploi'!$L$34,'Mode d''emploi'!$L$35,'Mode d''emploi'!$L$36,'Mode d''emploi'!$L$37,'Mode d''emploi'!$L$38,'Mode d''emploi'!$L$39,)</f>
        <v>Libellé du critère quand il sera choisi</v>
      </c>
      <c r="I188" s="372"/>
      <c r="J188" s="59"/>
      <c r="K188" s="59">
        <f>IFERROR((VLOOKUP(D188,'Mode d''emploi'!$I$33:$J$39,2)),"")</f>
        <v>1</v>
      </c>
      <c r="L188" s="59" t="str">
        <f>IFERROR(CHOOSE(K188,"",'Mode d''emploi'!$K$34,'Mode d''emploi'!$K$35,'Mode d''emploi'!$K$36,'Mode d''emploi'!$K$37,'Mode d''emploi'!$K$38,'Mode d''emploi'!$K$39),"")</f>
        <v/>
      </c>
      <c r="M188" s="59"/>
      <c r="N188" s="59"/>
      <c r="O188" s="59"/>
    </row>
    <row r="189" spans="1:44" ht="45" customHeight="1">
      <c r="A189" s="172" t="s">
        <v>290</v>
      </c>
      <c r="B189" s="173" t="s">
        <v>295</v>
      </c>
      <c r="C189" s="176" t="s">
        <v>396</v>
      </c>
      <c r="D189" s="169" t="s">
        <v>30</v>
      </c>
      <c r="E189" s="381" t="str">
        <f t="shared" si="24"/>
        <v/>
      </c>
      <c r="F189" s="382"/>
      <c r="G189" s="383"/>
      <c r="H189" s="372" t="str">
        <f>CHOOSE(K189,"Libellé du critère quand il sera choisi",'Mode d''emploi'!$L$34,'Mode d''emploi'!$L$35,'Mode d''emploi'!$L$36,'Mode d''emploi'!$L$37,'Mode d''emploi'!$L$38,'Mode d''emploi'!$L$39,)</f>
        <v>Libellé du critère quand il sera choisi</v>
      </c>
      <c r="I189" s="372"/>
      <c r="J189" s="59"/>
      <c r="K189" s="59">
        <f>IFERROR((VLOOKUP(D189,'Mode d''emploi'!$I$33:$J$39,2)),"")</f>
        <v>1</v>
      </c>
      <c r="L189" s="59" t="str">
        <f>IFERROR(CHOOSE(K189,"",'Mode d''emploi'!$K$34,'Mode d''emploi'!$K$35,'Mode d''emploi'!$K$36,'Mode d''emploi'!$K$37,'Mode d''emploi'!$K$38,'Mode d''emploi'!$K$39),"")</f>
        <v/>
      </c>
      <c r="M189" s="59"/>
      <c r="N189" s="59"/>
      <c r="O189" s="59"/>
    </row>
    <row r="190" spans="1:44" ht="83.25" customHeight="1">
      <c r="A190" s="172" t="s">
        <v>290</v>
      </c>
      <c r="B190" s="173" t="s">
        <v>432</v>
      </c>
      <c r="C190" s="176" t="s">
        <v>396</v>
      </c>
      <c r="D190" s="169" t="s">
        <v>30</v>
      </c>
      <c r="E190" s="381" t="str">
        <f t="shared" si="24"/>
        <v/>
      </c>
      <c r="F190" s="382"/>
      <c r="G190" s="383"/>
      <c r="H190" s="372" t="str">
        <f>CHOOSE(K190,"Libellé du critère quand il sera choisi",'Mode d''emploi'!$L$34,'Mode d''emploi'!$L$35,'Mode d''emploi'!$L$36,'Mode d''emploi'!$L$37,'Mode d''emploi'!$L$38,'Mode d''emploi'!$L$39,)</f>
        <v>Libellé du critère quand il sera choisi</v>
      </c>
      <c r="I190" s="372"/>
      <c r="J190" s="59"/>
      <c r="K190" s="59">
        <f>IFERROR((VLOOKUP(D190,'Mode d''emploi'!$I$33:$J$39,2)),"")</f>
        <v>1</v>
      </c>
      <c r="L190" s="59" t="str">
        <f>IFERROR(CHOOSE(K190,"",'Mode d''emploi'!$K$34,'Mode d''emploi'!$K$35,'Mode d''emploi'!$K$36,'Mode d''emploi'!$K$37,'Mode d''emploi'!$K$38,'Mode d''emploi'!$K$39),"")</f>
        <v/>
      </c>
      <c r="M190" s="59"/>
      <c r="N190" s="59"/>
      <c r="O190" s="59"/>
    </row>
    <row r="191" spans="1:44" ht="50">
      <c r="A191" s="172" t="s">
        <v>290</v>
      </c>
      <c r="B191" s="173" t="s">
        <v>296</v>
      </c>
      <c r="C191" s="176" t="s">
        <v>396</v>
      </c>
      <c r="D191" s="169" t="s">
        <v>30</v>
      </c>
      <c r="E191" s="381" t="str">
        <f t="shared" si="24"/>
        <v/>
      </c>
      <c r="F191" s="382"/>
      <c r="G191" s="383"/>
      <c r="H191" s="372" t="str">
        <f>CHOOSE(K191,"Libellé du critère quand il sera choisi",'Mode d''emploi'!$L$34,'Mode d''emploi'!$L$35,'Mode d''emploi'!$L$36,'Mode d''emploi'!$L$37,'Mode d''emploi'!$L$38,'Mode d''emploi'!$L$39,)</f>
        <v>Libellé du critère quand il sera choisi</v>
      </c>
      <c r="I191" s="372"/>
      <c r="J191" s="59"/>
      <c r="K191" s="59">
        <f>IFERROR((VLOOKUP(D191,'Mode d''emploi'!$I$33:$J$39,2)),"")</f>
        <v>1</v>
      </c>
      <c r="L191" s="59" t="str">
        <f>IFERROR(CHOOSE(K191,"",'Mode d''emploi'!$K$34,'Mode d''emploi'!$K$35,'Mode d''emploi'!$K$36,'Mode d''emploi'!$K$37,'Mode d''emploi'!$K$38,'Mode d''emploi'!$K$39),"")</f>
        <v/>
      </c>
      <c r="M191" s="59"/>
      <c r="N191" s="59"/>
      <c r="O191" s="59"/>
    </row>
    <row r="192" spans="1:44" ht="118.5" customHeight="1">
      <c r="A192" s="172" t="s">
        <v>290</v>
      </c>
      <c r="B192" s="173" t="s">
        <v>297</v>
      </c>
      <c r="C192" s="176" t="s">
        <v>396</v>
      </c>
      <c r="D192" s="169" t="s">
        <v>30</v>
      </c>
      <c r="E192" s="381" t="str">
        <f t="shared" si="24"/>
        <v/>
      </c>
      <c r="F192" s="382"/>
      <c r="G192" s="383"/>
      <c r="H192" s="372" t="str">
        <f>CHOOSE(K192,"Libellé du critère quand il sera choisi",'Mode d''emploi'!$L$34,'Mode d''emploi'!$L$35,'Mode d''emploi'!$L$36,'Mode d''emploi'!$L$37,'Mode d''emploi'!$L$38,'Mode d''emploi'!$L$39,)</f>
        <v>Libellé du critère quand il sera choisi</v>
      </c>
      <c r="I192" s="372"/>
      <c r="J192" s="59"/>
      <c r="K192" s="59">
        <f>IFERROR((VLOOKUP(D192,'Mode d''emploi'!$I$33:$J$39,2)),"")</f>
        <v>1</v>
      </c>
      <c r="L192" s="59" t="str">
        <f>IFERROR(CHOOSE(K192,"",'Mode d''emploi'!$K$34,'Mode d''emploi'!$K$35,'Mode d''emploi'!$K$36,'Mode d''emploi'!$K$37,'Mode d''emploi'!$K$38,'Mode d''emploi'!$K$39),"")</f>
        <v/>
      </c>
      <c r="M192" s="59"/>
      <c r="N192" s="59"/>
      <c r="O192" s="59"/>
    </row>
    <row r="193" spans="1:44" ht="150.75" customHeight="1">
      <c r="A193" s="172" t="s">
        <v>290</v>
      </c>
      <c r="B193" s="173" t="s">
        <v>298</v>
      </c>
      <c r="C193" s="176" t="s">
        <v>396</v>
      </c>
      <c r="D193" s="169" t="s">
        <v>30</v>
      </c>
      <c r="E193" s="381" t="str">
        <f>L193</f>
        <v/>
      </c>
      <c r="F193" s="382"/>
      <c r="G193" s="383"/>
      <c r="H193" s="372" t="str">
        <f>CHOOSE(K193,"Libellé du critère quand il sera choisi",'Mode d''emploi'!$L$34,'Mode d''emploi'!$L$35,'Mode d''emploi'!$L$36,'Mode d''emploi'!$L$37,'Mode d''emploi'!$L$38,'Mode d''emploi'!$L$39,)</f>
        <v>Libellé du critère quand il sera choisi</v>
      </c>
      <c r="I193" s="372"/>
      <c r="J193" s="59"/>
      <c r="K193" s="59">
        <f>IFERROR((VLOOKUP(D193,'Mode d''emploi'!$I$33:$J$39,2)),"")</f>
        <v>1</v>
      </c>
      <c r="L193" s="59" t="str">
        <f>IFERROR(CHOOSE(K193,"",'Mode d''emploi'!$K$34,'Mode d''emploi'!$K$35,'Mode d''emploi'!$K$36,'Mode d''emploi'!$K$37,'Mode d''emploi'!$K$38,'Mode d''emploi'!$K$39),"")</f>
        <v/>
      </c>
      <c r="M193" s="59"/>
      <c r="N193" s="59"/>
      <c r="O193" s="59"/>
    </row>
    <row r="194" spans="1:44" ht="147" customHeight="1">
      <c r="A194" s="172" t="s">
        <v>290</v>
      </c>
      <c r="B194" s="173" t="s">
        <v>299</v>
      </c>
      <c r="C194" s="176" t="s">
        <v>396</v>
      </c>
      <c r="D194" s="169" t="s">
        <v>30</v>
      </c>
      <c r="E194" s="381" t="str">
        <f t="shared" ref="E194:E195" si="25">L194</f>
        <v/>
      </c>
      <c r="F194" s="382"/>
      <c r="G194" s="383"/>
      <c r="H194" s="372" t="str">
        <f>CHOOSE(K194,"Libellé du critère quand il sera choisi",'Mode d''emploi'!$L$34,'Mode d''emploi'!$L$35,'Mode d''emploi'!$L$36,'Mode d''emploi'!$L$37,'Mode d''emploi'!$L$38,'Mode d''emploi'!$L$39,)</f>
        <v>Libellé du critère quand il sera choisi</v>
      </c>
      <c r="I194" s="372"/>
      <c r="J194" s="59"/>
      <c r="K194" s="59">
        <f>IFERROR((VLOOKUP(D194,'Mode d''emploi'!$I$33:$J$39,2)),"")</f>
        <v>1</v>
      </c>
      <c r="L194" s="59" t="str">
        <f>IFERROR(CHOOSE(K194,"",'Mode d''emploi'!$K$34,'Mode d''emploi'!$K$35,'Mode d''emploi'!$K$36,'Mode d''emploi'!$K$37,'Mode d''emploi'!$K$38,'Mode d''emploi'!$K$39),"")</f>
        <v/>
      </c>
      <c r="M194" s="59"/>
      <c r="N194" s="59"/>
      <c r="O194" s="59"/>
    </row>
    <row r="195" spans="1:44" ht="171.75" customHeight="1">
      <c r="A195" s="172" t="s">
        <v>290</v>
      </c>
      <c r="B195" s="173" t="s">
        <v>300</v>
      </c>
      <c r="C195" s="176" t="s">
        <v>396</v>
      </c>
      <c r="D195" s="169" t="s">
        <v>30</v>
      </c>
      <c r="E195" s="381" t="str">
        <f t="shared" si="25"/>
        <v/>
      </c>
      <c r="F195" s="382"/>
      <c r="G195" s="383"/>
      <c r="H195" s="372" t="str">
        <f>CHOOSE(K195,"Libellé du critère quand il sera choisi",'Mode d''emploi'!$L$34,'Mode d''emploi'!$L$35,'Mode d''emploi'!$L$36,'Mode d''emploi'!$L$37,'Mode d''emploi'!$L$38,'Mode d''emploi'!$L$39,)</f>
        <v>Libellé du critère quand il sera choisi</v>
      </c>
      <c r="I195" s="372"/>
      <c r="J195" s="59"/>
      <c r="K195" s="59">
        <f>IFERROR((VLOOKUP(D195,'Mode d''emploi'!$I$33:$J$39,2)),"")</f>
        <v>1</v>
      </c>
      <c r="L195" s="59" t="str">
        <f>IFERROR(CHOOSE(K195,"",'Mode d''emploi'!$K$34,'Mode d''emploi'!$K$35,'Mode d''emploi'!$K$36,'Mode d''emploi'!$K$37,'Mode d''emploi'!$K$38,'Mode d''emploi'!$K$39),"")</f>
        <v/>
      </c>
      <c r="M195" s="59"/>
      <c r="N195" s="59"/>
      <c r="O195" s="59"/>
    </row>
    <row r="196" spans="1:44" ht="145.5" customHeight="1">
      <c r="A196" s="172" t="s">
        <v>301</v>
      </c>
      <c r="B196" s="173" t="s">
        <v>302</v>
      </c>
      <c r="C196" s="176" t="s">
        <v>385</v>
      </c>
      <c r="D196" s="169" t="s">
        <v>30</v>
      </c>
      <c r="E196" s="381" t="str">
        <f t="shared" ref="E196:E201" si="26">L196</f>
        <v/>
      </c>
      <c r="F196" s="382"/>
      <c r="G196" s="383"/>
      <c r="H196" s="372" t="str">
        <f>CHOOSE(K196,"Libellé du critère quand il sera choisi",'Mode d''emploi'!$L$34,'Mode d''emploi'!$L$35,'Mode d''emploi'!$L$36,'Mode d''emploi'!$L$37,'Mode d''emploi'!$L$38,'Mode d''emploi'!$L$39,)</f>
        <v>Libellé du critère quand il sera choisi</v>
      </c>
      <c r="I196" s="372"/>
      <c r="J196" s="59"/>
      <c r="K196" s="59">
        <f>IFERROR((VLOOKUP(D196,'Mode d''emploi'!$I$33:$J$39,2)),"")</f>
        <v>1</v>
      </c>
      <c r="L196" s="59" t="str">
        <f>IFERROR(CHOOSE(K196,"",'Mode d''emploi'!$K$34,'Mode d''emploi'!$K$35,'Mode d''emploi'!$K$36,'Mode d''emploi'!$K$37,'Mode d''emploi'!$K$38,'Mode d''emploi'!$K$39),"")</f>
        <v/>
      </c>
      <c r="M196" s="59"/>
      <c r="N196" s="59"/>
      <c r="O196" s="59"/>
    </row>
    <row r="197" spans="1:44" s="37" customFormat="1" ht="157.5" customHeight="1">
      <c r="A197" s="177" t="s">
        <v>451</v>
      </c>
      <c r="B197" s="184" t="s">
        <v>536</v>
      </c>
      <c r="C197" s="185">
        <v>8.1</v>
      </c>
      <c r="D197" s="179" t="s">
        <v>30</v>
      </c>
      <c r="E197" s="384" t="str">
        <f t="shared" si="26"/>
        <v/>
      </c>
      <c r="F197" s="385"/>
      <c r="G197" s="386"/>
      <c r="H197" s="374" t="str">
        <f>CHOOSE(K197,"Libellé du critère quand il sera choisi",'Mode d''emploi'!$L$34,'Mode d''emploi'!$L$35,'Mode d''emploi'!$L$36,'Mode d''emploi'!$L$37,'Mode d''emploi'!$L$38,'Mode d''emploi'!$L$39,)</f>
        <v>Libellé du critère quand il sera choisi</v>
      </c>
      <c r="I197" s="374"/>
      <c r="J197" s="59"/>
      <c r="K197" s="59">
        <f>IFERROR((VLOOKUP(D197,'Mode d''emploi'!$I$33:$J$39,2)),"")</f>
        <v>1</v>
      </c>
      <c r="L197" s="59" t="str">
        <f>IFERROR(CHOOSE(K197,"",'Mode d''emploi'!$K$34,'Mode d''emploi'!$K$35,'Mode d''emploi'!$K$36,'Mode d''emploi'!$K$37,'Mode d''emploi'!$K$38,'Mode d''emploi'!$K$39),"")</f>
        <v/>
      </c>
      <c r="M197" s="59"/>
      <c r="N197" s="59"/>
      <c r="O197" s="59"/>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s="37" customFormat="1" ht="174.75" customHeight="1">
      <c r="A198" s="177" t="s">
        <v>451</v>
      </c>
      <c r="B198" s="184" t="s">
        <v>537</v>
      </c>
      <c r="C198" s="185">
        <v>8.1</v>
      </c>
      <c r="D198" s="179" t="s">
        <v>30</v>
      </c>
      <c r="E198" s="384" t="str">
        <f t="shared" si="26"/>
        <v/>
      </c>
      <c r="F198" s="385"/>
      <c r="G198" s="386"/>
      <c r="H198" s="374" t="str">
        <f>CHOOSE(K198,"Libellé du critère quand il sera choisi",'Mode d''emploi'!$L$34,'Mode d''emploi'!$L$35,'Mode d''emploi'!$L$36,'Mode d''emploi'!$L$37,'Mode d''emploi'!$L$38,'Mode d''emploi'!$L$39,)</f>
        <v>Libellé du critère quand il sera choisi</v>
      </c>
      <c r="I198" s="374"/>
      <c r="J198" s="59"/>
      <c r="K198" s="59">
        <f>IFERROR((VLOOKUP(D198,'Mode d''emploi'!$I$33:$J$39,2)),"")</f>
        <v>1</v>
      </c>
      <c r="L198" s="59" t="str">
        <f>IFERROR(CHOOSE(K198,"",'Mode d''emploi'!$K$34,'Mode d''emploi'!$K$35,'Mode d''emploi'!$K$36,'Mode d''emploi'!$K$37,'Mode d''emploi'!$K$38,'Mode d''emploi'!$K$39),"")</f>
        <v/>
      </c>
      <c r="M198" s="59"/>
      <c r="N198" s="59"/>
      <c r="O198" s="59"/>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s="37" customFormat="1" ht="196.5" customHeight="1">
      <c r="A199" s="177" t="s">
        <v>451</v>
      </c>
      <c r="B199" s="184" t="s">
        <v>538</v>
      </c>
      <c r="C199" s="185">
        <v>8.1</v>
      </c>
      <c r="D199" s="179" t="s">
        <v>30</v>
      </c>
      <c r="E199" s="384" t="str">
        <f t="shared" si="26"/>
        <v/>
      </c>
      <c r="F199" s="385"/>
      <c r="G199" s="386"/>
      <c r="H199" s="374" t="str">
        <f>CHOOSE(K199,"Libellé du critère quand il sera choisi",'Mode d''emploi'!$L$34,'Mode d''emploi'!$L$35,'Mode d''emploi'!$L$36,'Mode d''emploi'!$L$37,'Mode d''emploi'!$L$38,'Mode d''emploi'!$L$39,)</f>
        <v>Libellé du critère quand il sera choisi</v>
      </c>
      <c r="I199" s="374"/>
      <c r="J199" s="59"/>
      <c r="K199" s="59">
        <f>IFERROR((VLOOKUP(D199,'Mode d''emploi'!$I$33:$J$39,2)),"")</f>
        <v>1</v>
      </c>
      <c r="L199" s="59" t="str">
        <f>IFERROR(CHOOSE(K199,"",'Mode d''emploi'!$K$34,'Mode d''emploi'!$K$35,'Mode d''emploi'!$K$36,'Mode d''emploi'!$K$37,'Mode d''emploi'!$K$38,'Mode d''emploi'!$K$39),"")</f>
        <v/>
      </c>
      <c r="M199" s="59"/>
      <c r="N199" s="59"/>
      <c r="O199" s="59"/>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s="37" customFormat="1" ht="144.75" customHeight="1">
      <c r="A200" s="177" t="s">
        <v>451</v>
      </c>
      <c r="B200" s="184" t="s">
        <v>539</v>
      </c>
      <c r="C200" s="185">
        <v>8.1</v>
      </c>
      <c r="D200" s="179" t="s">
        <v>30</v>
      </c>
      <c r="E200" s="384" t="str">
        <f t="shared" si="26"/>
        <v/>
      </c>
      <c r="F200" s="385"/>
      <c r="G200" s="386"/>
      <c r="H200" s="374" t="str">
        <f>CHOOSE(K200,"Libellé du critère quand il sera choisi",'Mode d''emploi'!$L$34,'Mode d''emploi'!$L$35,'Mode d''emploi'!$L$36,'Mode d''emploi'!$L$37,'Mode d''emploi'!$L$38,'Mode d''emploi'!$L$39,)</f>
        <v>Libellé du critère quand il sera choisi</v>
      </c>
      <c r="I200" s="374"/>
      <c r="J200" s="59"/>
      <c r="K200" s="59">
        <f>IFERROR((VLOOKUP(D200,'Mode d''emploi'!$I$33:$J$39,2)),"")</f>
        <v>1</v>
      </c>
      <c r="L200" s="59" t="str">
        <f>IFERROR(CHOOSE(K200,"",'Mode d''emploi'!$K$34,'Mode d''emploi'!$K$35,'Mode d''emploi'!$K$36,'Mode d''emploi'!$K$37,'Mode d''emploi'!$K$38,'Mode d''emploi'!$K$39),"")</f>
        <v/>
      </c>
      <c r="M200" s="59"/>
      <c r="N200" s="59"/>
      <c r="O200" s="59"/>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s="37" customFormat="1" ht="210.75" customHeight="1">
      <c r="A201" s="177" t="s">
        <v>451</v>
      </c>
      <c r="B201" s="184" t="s">
        <v>540</v>
      </c>
      <c r="C201" s="185">
        <v>8.1</v>
      </c>
      <c r="D201" s="179" t="s">
        <v>30</v>
      </c>
      <c r="E201" s="384" t="str">
        <f t="shared" si="26"/>
        <v/>
      </c>
      <c r="F201" s="385"/>
      <c r="G201" s="386"/>
      <c r="H201" s="374" t="str">
        <f>CHOOSE(K201,"Libellé du critère quand il sera choisi",'Mode d''emploi'!$L$34,'Mode d''emploi'!$L$35,'Mode d''emploi'!$L$36,'Mode d''emploi'!$L$37,'Mode d''emploi'!$L$38,'Mode d''emploi'!$L$39,)</f>
        <v>Libellé du critère quand il sera choisi</v>
      </c>
      <c r="I201" s="374"/>
      <c r="J201" s="59"/>
      <c r="K201" s="59">
        <f>IFERROR((VLOOKUP(D201,'Mode d''emploi'!$I$33:$J$39,2)),"")</f>
        <v>1</v>
      </c>
      <c r="L201" s="59" t="str">
        <f>IFERROR(CHOOSE(K201,"",'Mode d''emploi'!$K$34,'Mode d''emploi'!$K$35,'Mode d''emploi'!$K$36,'Mode d''emploi'!$K$37,'Mode d''emploi'!$K$38,'Mode d''emploi'!$K$39),"")</f>
        <v/>
      </c>
      <c r="M201" s="59"/>
      <c r="N201" s="59"/>
      <c r="O201" s="59"/>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ht="64.5" customHeight="1">
      <c r="A202" s="146" t="s">
        <v>303</v>
      </c>
      <c r="B202" s="145" t="s">
        <v>304</v>
      </c>
      <c r="C202" s="157" t="s">
        <v>541</v>
      </c>
      <c r="D202" s="147" t="str">
        <f>IF(ROUNDDOWN(E202*10,0)=0, "Insuffisant",IFERROR(CHOOSE(ROUNDDOWN((E202*10),0),"Informel","Informel","Informel","Informel","Convaincant","Convaincant","Convaincant","Convaincant","Conforme","Conforme"),""))</f>
        <v>Insuffisant</v>
      </c>
      <c r="E202" s="158">
        <f>IFERROR(SUM(E203:E210)/COUNTA(E203:E210),"")</f>
        <v>0</v>
      </c>
      <c r="F202" s="158">
        <f>IFERROR(SUM(E203:E211)/COUNTA(E203:E211),"")</f>
        <v>0</v>
      </c>
      <c r="G202" s="147" t="str">
        <f>IF(ROUNDDOWN(F202*10,0)=0, "Insuffisant",IFERROR(CHOOSE(ROUNDDOWN((F202*10),0),"Informel","Informel","Informel","Informel","Convaincant","Convaincant","Convaincant","Convaincant","Conforme","Conforme"),""))</f>
        <v>Insuffisant</v>
      </c>
      <c r="H202" s="375" t="str">
        <f>IFERROR(IF(G202="Insuffisant","Il est nécessaire de formaliser les activités",IF(G202="Informel","Il est nécessaire de pérenniser la bonne exécution des activités",IF(G202="Convaincant","Il est nécessaire de tracer et d'améliorer les activités", IF(G202="Conforme","BRAVO! Continueé de progresser et communiquer vos résultats","")))),"")</f>
        <v>Il est nécessaire de formaliser les activités</v>
      </c>
      <c r="I202" s="376"/>
      <c r="J202" s="59"/>
      <c r="K202" s="59">
        <f>IFERROR((VLOOKUP(D202,'Mode d''emploi'!$I$33:$J$39,2)),"")</f>
        <v>2</v>
      </c>
      <c r="L202" s="59">
        <f>IFERROR(CHOOSE(K202,"",'Mode d''emploi'!$K$34,'Mode d''emploi'!$K$35,'Mode d''emploi'!$K$36,'Mode d''emploi'!$K$37,'Mode d''emploi'!$K$38,'Mode d''emploi'!$K$39),"")</f>
        <v>0</v>
      </c>
      <c r="M202" s="59"/>
      <c r="N202" s="59"/>
      <c r="O202" s="59"/>
    </row>
    <row r="203" spans="1:44" ht="70">
      <c r="A203" s="172" t="s">
        <v>305</v>
      </c>
      <c r="B203" s="173" t="s">
        <v>306</v>
      </c>
      <c r="C203" s="176" t="s">
        <v>388</v>
      </c>
      <c r="D203" s="169" t="s">
        <v>30</v>
      </c>
      <c r="E203" s="381" t="str">
        <f>L203</f>
        <v/>
      </c>
      <c r="F203" s="382"/>
      <c r="G203" s="383"/>
      <c r="H203" s="372" t="str">
        <f>CHOOSE(K203,"Libellé du critère quand il sera choisi",'Mode d''emploi'!$L$34,'Mode d''emploi'!$L$35,'Mode d''emploi'!$L$36,'Mode d''emploi'!$L$37,'Mode d''emploi'!$L$38,'Mode d''emploi'!$L$39,)</f>
        <v>Libellé du critère quand il sera choisi</v>
      </c>
      <c r="I203" s="372"/>
      <c r="J203" s="59"/>
      <c r="K203" s="59">
        <f>IFERROR((VLOOKUP(D203,'Mode d''emploi'!$I$33:$J$39,2)),"")</f>
        <v>1</v>
      </c>
      <c r="L203" s="59" t="str">
        <f>IFERROR(CHOOSE(K203,"",'Mode d''emploi'!$K$34,'Mode d''emploi'!$K$35,'Mode d''emploi'!$K$36,'Mode d''emploi'!$K$37,'Mode d''emploi'!$K$38,'Mode d''emploi'!$K$39),"")</f>
        <v/>
      </c>
      <c r="M203" s="59"/>
      <c r="N203" s="59"/>
      <c r="O203" s="59"/>
    </row>
    <row r="204" spans="1:44" ht="108" customHeight="1">
      <c r="A204" s="172" t="s">
        <v>305</v>
      </c>
      <c r="B204" s="173" t="s">
        <v>307</v>
      </c>
      <c r="C204" s="176" t="s">
        <v>388</v>
      </c>
      <c r="D204" s="169" t="s">
        <v>30</v>
      </c>
      <c r="E204" s="381" t="str">
        <f t="shared" ref="E204:E206" si="27">L204</f>
        <v/>
      </c>
      <c r="F204" s="382"/>
      <c r="G204" s="383"/>
      <c r="H204" s="372" t="str">
        <f>CHOOSE(K204,"Libellé du critère quand il sera choisi",'Mode d''emploi'!$L$34,'Mode d''emploi'!$L$35,'Mode d''emploi'!$L$36,'Mode d''emploi'!$L$37,'Mode d''emploi'!$L$38,'Mode d''emploi'!$L$39,)</f>
        <v>Libellé du critère quand il sera choisi</v>
      </c>
      <c r="I204" s="372"/>
      <c r="J204" s="59"/>
      <c r="K204" s="59">
        <f>IFERROR((VLOOKUP(D204,'Mode d''emploi'!$I$33:$J$39,2)),"")</f>
        <v>1</v>
      </c>
      <c r="L204" s="59" t="str">
        <f>IFERROR(CHOOSE(K204,"",'Mode d''emploi'!$K$34,'Mode d''emploi'!$K$35,'Mode d''emploi'!$K$36,'Mode d''emploi'!$K$37,'Mode d''emploi'!$K$38,'Mode d''emploi'!$K$39),"")</f>
        <v/>
      </c>
      <c r="M204" s="59"/>
      <c r="N204" s="59"/>
      <c r="O204" s="59"/>
    </row>
    <row r="205" spans="1:44" ht="71.25" customHeight="1">
      <c r="A205" s="172" t="s">
        <v>305</v>
      </c>
      <c r="B205" s="173" t="s">
        <v>308</v>
      </c>
      <c r="C205" s="176" t="s">
        <v>388</v>
      </c>
      <c r="D205" s="169" t="s">
        <v>30</v>
      </c>
      <c r="E205" s="381" t="str">
        <f t="shared" si="27"/>
        <v/>
      </c>
      <c r="F205" s="382"/>
      <c r="G205" s="383"/>
      <c r="H205" s="372" t="str">
        <f>CHOOSE(K205,"Libellé du critère quand il sera choisi",'Mode d''emploi'!$L$34,'Mode d''emploi'!$L$35,'Mode d''emploi'!$L$36,'Mode d''emploi'!$L$37,'Mode d''emploi'!$L$38,'Mode d''emploi'!$L$39,)</f>
        <v>Libellé du critère quand il sera choisi</v>
      </c>
      <c r="I205" s="372"/>
      <c r="J205" s="59"/>
      <c r="K205" s="59">
        <f>IFERROR((VLOOKUP(D205,'Mode d''emploi'!$I$33:$J$39,2)),"")</f>
        <v>1</v>
      </c>
      <c r="L205" s="59" t="str">
        <f>IFERROR(CHOOSE(K205,"",'Mode d''emploi'!$K$34,'Mode d''emploi'!$K$35,'Mode d''emploi'!$K$36,'Mode d''emploi'!$K$37,'Mode d''emploi'!$K$38,'Mode d''emploi'!$K$39),"")</f>
        <v/>
      </c>
      <c r="M205" s="59"/>
      <c r="N205" s="59"/>
      <c r="O205" s="59"/>
    </row>
    <row r="206" spans="1:44" ht="113.25" customHeight="1">
      <c r="A206" s="172" t="s">
        <v>305</v>
      </c>
      <c r="B206" s="173" t="s">
        <v>309</v>
      </c>
      <c r="C206" s="176" t="s">
        <v>388</v>
      </c>
      <c r="D206" s="169" t="s">
        <v>30</v>
      </c>
      <c r="E206" s="381" t="str">
        <f t="shared" si="27"/>
        <v/>
      </c>
      <c r="F206" s="382"/>
      <c r="G206" s="383"/>
      <c r="H206" s="372" t="str">
        <f>CHOOSE(K206,"Libellé du critère quand il sera choisi",'Mode d''emploi'!$L$34,'Mode d''emploi'!$L$35,'Mode d''emploi'!$L$36,'Mode d''emploi'!$L$37,'Mode d''emploi'!$L$38,'Mode d''emploi'!$L$39,)</f>
        <v>Libellé du critère quand il sera choisi</v>
      </c>
      <c r="I206" s="372"/>
      <c r="J206" s="59"/>
      <c r="K206" s="59">
        <f>IFERROR((VLOOKUP(D206,'Mode d''emploi'!$I$33:$J$39,2)),"")</f>
        <v>1</v>
      </c>
      <c r="L206" s="59" t="str">
        <f>IFERROR(CHOOSE(K206,"",'Mode d''emploi'!$K$34,'Mode d''emploi'!$K$35,'Mode d''emploi'!$K$36,'Mode d''emploi'!$K$37,'Mode d''emploi'!$K$38,'Mode d''emploi'!$K$39),"")</f>
        <v/>
      </c>
      <c r="M206" s="59"/>
      <c r="N206" s="59"/>
      <c r="O206" s="59"/>
    </row>
    <row r="207" spans="1:44" ht="90.75" customHeight="1">
      <c r="A207" s="172" t="s">
        <v>305</v>
      </c>
      <c r="B207" s="173" t="s">
        <v>433</v>
      </c>
      <c r="C207" s="176" t="s">
        <v>388</v>
      </c>
      <c r="D207" s="169" t="s">
        <v>30</v>
      </c>
      <c r="E207" s="381" t="str">
        <f t="shared" ref="E207:E210" si="28">L207</f>
        <v/>
      </c>
      <c r="F207" s="382"/>
      <c r="G207" s="383"/>
      <c r="H207" s="372" t="str">
        <f>CHOOSE(K207,"Libellé du critère quand il sera choisi",'Mode d''emploi'!$L$34,'Mode d''emploi'!$L$35,'Mode d''emploi'!$L$36,'Mode d''emploi'!$L$37,'Mode d''emploi'!$L$38,'Mode d''emploi'!$L$39,)</f>
        <v>Libellé du critère quand il sera choisi</v>
      </c>
      <c r="I207" s="372"/>
      <c r="J207" s="59"/>
      <c r="K207" s="59">
        <f>IFERROR((VLOOKUP(D207,'Mode d''emploi'!$I$33:$J$39,2)),"")</f>
        <v>1</v>
      </c>
      <c r="L207" s="59" t="str">
        <f>IFERROR(CHOOSE(K207,"",'Mode d''emploi'!$K$34,'Mode d''emploi'!$K$35,'Mode d''emploi'!$K$36,'Mode d''emploi'!$K$37,'Mode d''emploi'!$K$38,'Mode d''emploi'!$K$39),"")</f>
        <v/>
      </c>
      <c r="M207" s="59"/>
      <c r="N207" s="59"/>
      <c r="O207" s="59"/>
    </row>
    <row r="208" spans="1:44" ht="93.75" customHeight="1">
      <c r="A208" s="172" t="s">
        <v>305</v>
      </c>
      <c r="B208" s="173" t="s">
        <v>310</v>
      </c>
      <c r="C208" s="176" t="s">
        <v>388</v>
      </c>
      <c r="D208" s="169" t="s">
        <v>30</v>
      </c>
      <c r="E208" s="381" t="str">
        <f t="shared" si="28"/>
        <v/>
      </c>
      <c r="F208" s="382"/>
      <c r="G208" s="383"/>
      <c r="H208" s="372" t="str">
        <f>CHOOSE(K208,"Libellé du critère quand il sera choisi",'Mode d''emploi'!$L$34,'Mode d''emploi'!$L$35,'Mode d''emploi'!$L$36,'Mode d''emploi'!$L$37,'Mode d''emploi'!$L$38,'Mode d''emploi'!$L$39,)</f>
        <v>Libellé du critère quand il sera choisi</v>
      </c>
      <c r="I208" s="372"/>
      <c r="J208" s="59"/>
      <c r="K208" s="59">
        <f>IFERROR((VLOOKUP(D208,'Mode d''emploi'!$I$33:$J$39,2)),"")</f>
        <v>1</v>
      </c>
      <c r="L208" s="59" t="str">
        <f>IFERROR(CHOOSE(K208,"",'Mode d''emploi'!$K$34,'Mode d''emploi'!$K$35,'Mode d''emploi'!$K$36,'Mode d''emploi'!$K$37,'Mode d''emploi'!$K$38,'Mode d''emploi'!$K$39),"")</f>
        <v/>
      </c>
      <c r="M208" s="59"/>
      <c r="N208" s="59"/>
      <c r="O208" s="59"/>
    </row>
    <row r="209" spans="1:44" ht="109.5" customHeight="1">
      <c r="A209" s="172" t="s">
        <v>305</v>
      </c>
      <c r="B209" s="173" t="s">
        <v>434</v>
      </c>
      <c r="C209" s="176" t="s">
        <v>388</v>
      </c>
      <c r="D209" s="169" t="s">
        <v>30</v>
      </c>
      <c r="E209" s="381" t="str">
        <f t="shared" si="28"/>
        <v/>
      </c>
      <c r="F209" s="382"/>
      <c r="G209" s="383"/>
      <c r="H209" s="372" t="str">
        <f>CHOOSE(K209,"Libellé du critère quand il sera choisi",'Mode d''emploi'!$L$34,'Mode d''emploi'!$L$35,'Mode d''emploi'!$L$36,'Mode d''emploi'!$L$37,'Mode d''emploi'!$L$38,'Mode d''emploi'!$L$39,)</f>
        <v>Libellé du critère quand il sera choisi</v>
      </c>
      <c r="I209" s="372"/>
      <c r="J209" s="59"/>
      <c r="K209" s="59">
        <f>IFERROR((VLOOKUP(D209,'Mode d''emploi'!$I$33:$J$39,2)),"")</f>
        <v>1</v>
      </c>
      <c r="L209" s="59" t="str">
        <f>IFERROR(CHOOSE(K209,"",'Mode d''emploi'!$K$34,'Mode d''emploi'!$K$35,'Mode d''emploi'!$K$36,'Mode d''emploi'!$K$37,'Mode d''emploi'!$K$38,'Mode d''emploi'!$K$39),"")</f>
        <v/>
      </c>
      <c r="M209" s="59"/>
      <c r="N209" s="59"/>
      <c r="O209" s="59"/>
    </row>
    <row r="210" spans="1:44" ht="86.25" customHeight="1">
      <c r="A210" s="172" t="s">
        <v>305</v>
      </c>
      <c r="B210" s="173" t="s">
        <v>311</v>
      </c>
      <c r="C210" s="176" t="s">
        <v>388</v>
      </c>
      <c r="D210" s="169" t="s">
        <v>30</v>
      </c>
      <c r="E210" s="381" t="str">
        <f t="shared" si="28"/>
        <v/>
      </c>
      <c r="F210" s="382"/>
      <c r="G210" s="383"/>
      <c r="H210" s="372" t="str">
        <f>CHOOSE(K210,"Libellé du critère quand il sera choisi",'Mode d''emploi'!$L$34,'Mode d''emploi'!$L$35,'Mode d''emploi'!$L$36,'Mode d''emploi'!$L$37,'Mode d''emploi'!$L$38,'Mode d''emploi'!$L$39,)</f>
        <v>Libellé du critère quand il sera choisi</v>
      </c>
      <c r="I210" s="372"/>
      <c r="J210" s="59"/>
      <c r="K210" s="59">
        <f>IFERROR((VLOOKUP(D210,'Mode d''emploi'!$I$33:$J$39,2)),"")</f>
        <v>1</v>
      </c>
      <c r="L210" s="59" t="str">
        <f>IFERROR(CHOOSE(K210,"",'Mode d''emploi'!$K$34,'Mode d''emploi'!$K$35,'Mode d''emploi'!$K$36,'Mode d''emploi'!$K$37,'Mode d''emploi'!$K$38,'Mode d''emploi'!$K$39),"")</f>
        <v/>
      </c>
      <c r="M210" s="59"/>
      <c r="N210" s="59"/>
      <c r="O210" s="59"/>
    </row>
    <row r="211" spans="1:44" s="37" customFormat="1" ht="77.25" customHeight="1">
      <c r="A211" s="177" t="s">
        <v>451</v>
      </c>
      <c r="B211" s="184" t="s">
        <v>542</v>
      </c>
      <c r="C211" s="207">
        <v>8.1999999999999993</v>
      </c>
      <c r="D211" s="179" t="s">
        <v>30</v>
      </c>
      <c r="E211" s="385" t="str">
        <f t="shared" ref="E211" si="29">L211</f>
        <v/>
      </c>
      <c r="F211" s="385"/>
      <c r="G211" s="386"/>
      <c r="H211" s="374" t="str">
        <f>CHOOSE(K211,"Libellé du critère quand il sera choisi",'Mode d''emploi'!$L$34,'Mode d''emploi'!$L$35,'Mode d''emploi'!$L$36,'Mode d''emploi'!$L$37,'Mode d''emploi'!$L$38,'Mode d''emploi'!$L$39,)</f>
        <v>Libellé du critère quand il sera choisi</v>
      </c>
      <c r="I211" s="374"/>
      <c r="J211" s="59"/>
      <c r="K211" s="59">
        <f>IFERROR((VLOOKUP(D211,'Mode d''emploi'!$I$33:$J$39,2)),"")</f>
        <v>1</v>
      </c>
      <c r="L211" s="59" t="str">
        <f>IFERROR(CHOOSE(K211,"",'Mode d''emploi'!$K$34,'Mode d''emploi'!$K$35,'Mode d''emploi'!$K$36,'Mode d''emploi'!$K$37,'Mode d''emploi'!$K$38,'Mode d''emploi'!$K$39),"")</f>
        <v/>
      </c>
      <c r="M211" s="59"/>
      <c r="N211" s="59"/>
      <c r="O211" s="59"/>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ht="49.5" customHeight="1">
      <c r="A212" s="146" t="s">
        <v>662</v>
      </c>
      <c r="B212" s="164" t="s">
        <v>313</v>
      </c>
      <c r="C212" s="214" t="s">
        <v>663</v>
      </c>
      <c r="D212" s="147" t="str">
        <f>IF(ROUNDDOWN(E212*10,0)=0, "Insuffisant",IFERROR(CHOOSE(ROUNDDOWN((E212*10),0),"Informel","Informel","Informel","Informel","Convaincant","Convaincant","Convaincant","Convaincant","Conforme","Conforme"),""))</f>
        <v>Insuffisant</v>
      </c>
      <c r="E212" s="215">
        <f>IFERROR(SUM(E213:E234)/COUNTA(E213:E234),"")</f>
        <v>0</v>
      </c>
      <c r="F212" s="158">
        <f>IFERROR(SUM(E213:E239)/COUNTA(E213:E239),"")</f>
        <v>0</v>
      </c>
      <c r="G212" s="147" t="str">
        <f>IF(ROUNDDOWN(F212*10,0)=0, "Insuffisant",IFERROR(CHOOSE(ROUNDDOWN((F212*10),0),"Informel","Informel","Informel","Informel","Convaincant","Convaincant","Convaincant","Convaincant","Conforme","Conforme"),""))</f>
        <v>Insuffisant</v>
      </c>
      <c r="H212" s="373" t="str">
        <f>IFERROR(IF(G212="Insuffisant","Il est nécessaire de formaliser les activités",IF(G212="Informel","Il est nécessaire de pérenniser la bonne exécution des activités",IF(G212="Convaincant","Il est nécessaire de tracer et d'améliorer les activités", IF(G212="Conforme","BRAVO! Continueé de progresser et communiquer vos résultats","")))),"")</f>
        <v>Il est nécessaire de formaliser les activités</v>
      </c>
      <c r="I212" s="373"/>
      <c r="J212" s="59"/>
      <c r="K212" s="59">
        <f>IFERROR((VLOOKUP(D212,'Mode d''emploi'!$I$33:$J$39,2)),"")</f>
        <v>2</v>
      </c>
      <c r="L212" s="59">
        <f>IFERROR(CHOOSE(K212,"",'Mode d''emploi'!$K$34,'Mode d''emploi'!$K$35,'Mode d''emploi'!$K$36,'Mode d''emploi'!$K$37,'Mode d''emploi'!$K$38,'Mode d''emploi'!$K$39),"")</f>
        <v>0</v>
      </c>
      <c r="M212" s="59"/>
      <c r="N212" s="59"/>
      <c r="O212" s="59"/>
    </row>
    <row r="213" spans="1:44" ht="30">
      <c r="A213" s="172" t="s">
        <v>314</v>
      </c>
      <c r="B213" s="173" t="s">
        <v>435</v>
      </c>
      <c r="C213" s="176" t="s">
        <v>543</v>
      </c>
      <c r="D213" s="210" t="s">
        <v>30</v>
      </c>
      <c r="E213" s="381" t="str">
        <f>L213</f>
        <v/>
      </c>
      <c r="F213" s="382"/>
      <c r="G213" s="383"/>
      <c r="H213" s="372" t="str">
        <f>CHOOSE(K213,"Libellé du critère quand il sera choisi",'Mode d''emploi'!$L$34,'Mode d''emploi'!$L$35,'Mode d''emploi'!$L$36,'Mode d''emploi'!$L$37,'Mode d''emploi'!$L$38,'Mode d''emploi'!$L$39,)</f>
        <v>Libellé du critère quand il sera choisi</v>
      </c>
      <c r="I213" s="372"/>
      <c r="J213" s="59"/>
      <c r="K213" s="59">
        <f>IFERROR((VLOOKUP(D213,'Mode d''emploi'!$I$33:$J$39,2)),"")</f>
        <v>1</v>
      </c>
      <c r="L213" s="59" t="str">
        <f>IFERROR(CHOOSE(K213,"",'Mode d''emploi'!$K$34,'Mode d''emploi'!$K$35,'Mode d''emploi'!$K$36,'Mode d''emploi'!$K$37,'Mode d''emploi'!$K$38,'Mode d''emploi'!$K$39),"")</f>
        <v/>
      </c>
      <c r="M213" s="59"/>
      <c r="N213" s="59"/>
      <c r="O213" s="59"/>
    </row>
    <row r="214" spans="1:44" ht="87.75" customHeight="1">
      <c r="A214" s="172" t="s">
        <v>314</v>
      </c>
      <c r="B214" s="173" t="s">
        <v>315</v>
      </c>
      <c r="C214" s="176" t="s">
        <v>543</v>
      </c>
      <c r="D214" s="210" t="s">
        <v>30</v>
      </c>
      <c r="E214" s="381" t="str">
        <f t="shared" ref="E214:E216" si="30">L214</f>
        <v/>
      </c>
      <c r="F214" s="382"/>
      <c r="G214" s="383"/>
      <c r="H214" s="372" t="str">
        <f>CHOOSE(K214,"Libellé du critère quand il sera choisi",'Mode d''emploi'!$L$34,'Mode d''emploi'!$L$35,'Mode d''emploi'!$L$36,'Mode d''emploi'!$L$37,'Mode d''emploi'!$L$38,'Mode d''emploi'!$L$39,)</f>
        <v>Libellé du critère quand il sera choisi</v>
      </c>
      <c r="I214" s="372"/>
      <c r="J214" s="59"/>
      <c r="K214" s="59">
        <f>IFERROR((VLOOKUP(D214,'Mode d''emploi'!$I$33:$J$39,2)),"")</f>
        <v>1</v>
      </c>
      <c r="L214" s="59" t="str">
        <f>IFERROR(CHOOSE(K214,"",'Mode d''emploi'!$K$34,'Mode d''emploi'!$K$35,'Mode d''emploi'!$K$36,'Mode d''emploi'!$K$37,'Mode d''emploi'!$K$38,'Mode d''emploi'!$K$39),"")</f>
        <v/>
      </c>
      <c r="M214" s="59"/>
      <c r="N214" s="59"/>
      <c r="O214" s="59"/>
    </row>
    <row r="215" spans="1:44" ht="98.25" customHeight="1">
      <c r="A215" s="172" t="s">
        <v>314</v>
      </c>
      <c r="B215" s="173" t="s">
        <v>316</v>
      </c>
      <c r="C215" s="176" t="s">
        <v>543</v>
      </c>
      <c r="D215" s="210" t="s">
        <v>30</v>
      </c>
      <c r="E215" s="381" t="str">
        <f t="shared" si="30"/>
        <v/>
      </c>
      <c r="F215" s="382"/>
      <c r="G215" s="383"/>
      <c r="H215" s="372" t="str">
        <f>CHOOSE(K215,"Libellé du critère quand il sera choisi",'Mode d''emploi'!$L$34,'Mode d''emploi'!$L$35,'Mode d''emploi'!$L$36,'Mode d''emploi'!$L$37,'Mode d''emploi'!$L$38,'Mode d''emploi'!$L$39,)</f>
        <v>Libellé du critère quand il sera choisi</v>
      </c>
      <c r="I215" s="372"/>
      <c r="J215" s="59"/>
      <c r="K215" s="59">
        <f>IFERROR((VLOOKUP(D215,'Mode d''emploi'!$I$33:$J$39,2)),"")</f>
        <v>1</v>
      </c>
      <c r="L215" s="59" t="str">
        <f>IFERROR(CHOOSE(K215,"",'Mode d''emploi'!$K$34,'Mode d''emploi'!$K$35,'Mode d''emploi'!$K$36,'Mode d''emploi'!$K$37,'Mode d''emploi'!$K$38,'Mode d''emploi'!$K$39),"")</f>
        <v/>
      </c>
      <c r="M215" s="59"/>
      <c r="N215" s="59"/>
      <c r="O215" s="59"/>
    </row>
    <row r="216" spans="1:44" ht="73.5" customHeight="1">
      <c r="A216" s="172" t="s">
        <v>314</v>
      </c>
      <c r="B216" s="173" t="s">
        <v>317</v>
      </c>
      <c r="C216" s="176" t="s">
        <v>543</v>
      </c>
      <c r="D216" s="210" t="s">
        <v>30</v>
      </c>
      <c r="E216" s="381" t="str">
        <f t="shared" si="30"/>
        <v/>
      </c>
      <c r="F216" s="382"/>
      <c r="G216" s="383"/>
      <c r="H216" s="372" t="str">
        <f>CHOOSE(K216,"Libellé du critère quand il sera choisi",'Mode d''emploi'!$L$34,'Mode d''emploi'!$L$35,'Mode d''emploi'!$L$36,'Mode d''emploi'!$L$37,'Mode d''emploi'!$L$38,'Mode d''emploi'!$L$39,)</f>
        <v>Libellé du critère quand il sera choisi</v>
      </c>
      <c r="I216" s="372"/>
      <c r="J216" s="59"/>
      <c r="K216" s="59">
        <f>IFERROR((VLOOKUP(D216,'Mode d''emploi'!$I$33:$J$39,2)),"")</f>
        <v>1</v>
      </c>
      <c r="L216" s="59" t="str">
        <f>IFERROR(CHOOSE(K216,"",'Mode d''emploi'!$K$34,'Mode d''emploi'!$K$35,'Mode d''emploi'!$K$36,'Mode d''emploi'!$K$37,'Mode d''emploi'!$K$38,'Mode d''emploi'!$K$39),"")</f>
        <v/>
      </c>
      <c r="M216" s="59"/>
      <c r="N216" s="59"/>
      <c r="O216" s="59"/>
    </row>
    <row r="217" spans="1:44" ht="70">
      <c r="A217" s="172" t="s">
        <v>318</v>
      </c>
      <c r="B217" s="173" t="s">
        <v>319</v>
      </c>
      <c r="C217" s="176" t="s">
        <v>544</v>
      </c>
      <c r="D217" s="169" t="s">
        <v>30</v>
      </c>
      <c r="E217" s="381" t="str">
        <f>L217</f>
        <v/>
      </c>
      <c r="F217" s="382"/>
      <c r="G217" s="383"/>
      <c r="H217" s="372" t="str">
        <f>CHOOSE(K217,"Libellé du critère quand il sera choisi",'Mode d''emploi'!$L$34,'Mode d''emploi'!$L$35,'Mode d''emploi'!$L$36,'Mode d''emploi'!$L$37,'Mode d''emploi'!$L$38,'Mode d''emploi'!$L$39,)</f>
        <v>Libellé du critère quand il sera choisi</v>
      </c>
      <c r="I217" s="372"/>
      <c r="J217" s="59"/>
      <c r="K217" s="59">
        <f>IFERROR((VLOOKUP(D217,'Mode d''emploi'!$I$33:$J$39,2)),"")</f>
        <v>1</v>
      </c>
      <c r="L217" s="59" t="str">
        <f>IFERROR(CHOOSE(K217,"",'Mode d''emploi'!$K$34,'Mode d''emploi'!$K$35,'Mode d''emploi'!$K$36,'Mode d''emploi'!$K$37,'Mode d''emploi'!$K$38,'Mode d''emploi'!$K$39),"")</f>
        <v/>
      </c>
      <c r="M217" s="59"/>
      <c r="N217" s="59"/>
      <c r="O217" s="59"/>
    </row>
    <row r="218" spans="1:44" ht="100.5" customHeight="1">
      <c r="A218" s="172" t="s">
        <v>318</v>
      </c>
      <c r="B218" s="173" t="s">
        <v>320</v>
      </c>
      <c r="C218" s="176" t="s">
        <v>544</v>
      </c>
      <c r="D218" s="169" t="s">
        <v>30</v>
      </c>
      <c r="E218" s="381" t="str">
        <f t="shared" ref="E218:E220" si="31">L218</f>
        <v/>
      </c>
      <c r="F218" s="382"/>
      <c r="G218" s="383"/>
      <c r="H218" s="372" t="str">
        <f>CHOOSE(K218,"Libellé du critère quand il sera choisi",'Mode d''emploi'!$L$34,'Mode d''emploi'!$L$35,'Mode d''emploi'!$L$36,'Mode d''emploi'!$L$37,'Mode d''emploi'!$L$38,'Mode d''emploi'!$L$39,)</f>
        <v>Libellé du critère quand il sera choisi</v>
      </c>
      <c r="I218" s="372"/>
      <c r="J218" s="59"/>
      <c r="K218" s="59">
        <f>IFERROR((VLOOKUP(D218,'Mode d''emploi'!$I$33:$J$39,2)),"")</f>
        <v>1</v>
      </c>
      <c r="L218" s="59" t="str">
        <f>IFERROR(CHOOSE(K218,"",'Mode d''emploi'!$K$34,'Mode d''emploi'!$K$35,'Mode d''emploi'!$K$36,'Mode d''emploi'!$K$37,'Mode d''emploi'!$K$38,'Mode d''emploi'!$K$39),"")</f>
        <v/>
      </c>
      <c r="M218" s="59"/>
      <c r="N218" s="59"/>
      <c r="O218" s="59"/>
    </row>
    <row r="219" spans="1:44" ht="84.75" customHeight="1">
      <c r="A219" s="172" t="s">
        <v>318</v>
      </c>
      <c r="B219" s="173" t="s">
        <v>321</v>
      </c>
      <c r="C219" s="176" t="s">
        <v>544</v>
      </c>
      <c r="D219" s="169" t="s">
        <v>30</v>
      </c>
      <c r="E219" s="381" t="str">
        <f t="shared" si="31"/>
        <v/>
      </c>
      <c r="F219" s="382"/>
      <c r="G219" s="383"/>
      <c r="H219" s="372" t="str">
        <f>CHOOSE(K219,"Libellé du critère quand il sera choisi",'Mode d''emploi'!$L$34,'Mode d''emploi'!$L$35,'Mode d''emploi'!$L$36,'Mode d''emploi'!$L$37,'Mode d''emploi'!$L$38,'Mode d''emploi'!$L$39,)</f>
        <v>Libellé du critère quand il sera choisi</v>
      </c>
      <c r="I219" s="372"/>
      <c r="J219" s="59"/>
      <c r="K219" s="59">
        <f>IFERROR((VLOOKUP(D219,'Mode d''emploi'!$I$33:$J$39,2)),"")</f>
        <v>1</v>
      </c>
      <c r="L219" s="59" t="str">
        <f>IFERROR(CHOOSE(K219,"",'Mode d''emploi'!$K$34,'Mode d''emploi'!$K$35,'Mode d''emploi'!$K$36,'Mode d''emploi'!$K$37,'Mode d''emploi'!$K$38,'Mode d''emploi'!$K$39),"")</f>
        <v/>
      </c>
      <c r="M219" s="59"/>
      <c r="N219" s="59"/>
      <c r="O219" s="59"/>
    </row>
    <row r="220" spans="1:44" ht="60">
      <c r="A220" s="172" t="s">
        <v>318</v>
      </c>
      <c r="B220" s="173" t="s">
        <v>322</v>
      </c>
      <c r="C220" s="176" t="s">
        <v>544</v>
      </c>
      <c r="D220" s="169" t="s">
        <v>30</v>
      </c>
      <c r="E220" s="381" t="str">
        <f t="shared" si="31"/>
        <v/>
      </c>
      <c r="F220" s="382"/>
      <c r="G220" s="383"/>
      <c r="H220" s="372" t="str">
        <f>CHOOSE(K220,"Libellé du critère quand il sera choisi",'Mode d''emploi'!$L$34,'Mode d''emploi'!$L$35,'Mode d''emploi'!$L$36,'Mode d''emploi'!$L$37,'Mode d''emploi'!$L$38,'Mode d''emploi'!$L$39,)</f>
        <v>Libellé du critère quand il sera choisi</v>
      </c>
      <c r="I220" s="372"/>
      <c r="J220" s="59"/>
      <c r="K220" s="59">
        <f>IFERROR((VLOOKUP(D220,'Mode d''emploi'!$I$33:$J$39,2)),"")</f>
        <v>1</v>
      </c>
      <c r="L220" s="59" t="str">
        <f>IFERROR(CHOOSE(K220,"",'Mode d''emploi'!$K$34,'Mode d''emploi'!$K$35,'Mode d''emploi'!$K$36,'Mode d''emploi'!$K$37,'Mode d''emploi'!$K$38,'Mode d''emploi'!$K$39),"")</f>
        <v/>
      </c>
      <c r="M220" s="59"/>
      <c r="N220" s="59"/>
      <c r="O220" s="59"/>
    </row>
    <row r="221" spans="1:44" ht="90" customHeight="1">
      <c r="A221" s="172" t="s">
        <v>318</v>
      </c>
      <c r="B221" s="173" t="s">
        <v>323</v>
      </c>
      <c r="C221" s="176" t="s">
        <v>544</v>
      </c>
      <c r="D221" s="169" t="s">
        <v>30</v>
      </c>
      <c r="E221" s="381" t="str">
        <f>L221</f>
        <v/>
      </c>
      <c r="F221" s="382"/>
      <c r="G221" s="383"/>
      <c r="H221" s="372" t="str">
        <f>CHOOSE(K221,"Libellé du critère quand il sera choisi",'Mode d''emploi'!$L$34,'Mode d''emploi'!$L$35,'Mode d''emploi'!$L$36,'Mode d''emploi'!$L$37,'Mode d''emploi'!$L$38,'Mode d''emploi'!$L$39,)</f>
        <v>Libellé du critère quand il sera choisi</v>
      </c>
      <c r="I221" s="372"/>
      <c r="J221" s="59"/>
      <c r="K221" s="59">
        <f>IFERROR((VLOOKUP(D221,'Mode d''emploi'!$I$33:$J$39,2)),"")</f>
        <v>1</v>
      </c>
      <c r="L221" s="59" t="str">
        <f>IFERROR(CHOOSE(K221,"",'Mode d''emploi'!$K$34,'Mode d''emploi'!$K$35,'Mode d''emploi'!$K$36,'Mode d''emploi'!$K$37,'Mode d''emploi'!$K$38,'Mode d''emploi'!$K$39),"")</f>
        <v/>
      </c>
      <c r="M221" s="59"/>
      <c r="N221" s="59"/>
      <c r="O221" s="59"/>
    </row>
    <row r="222" spans="1:44" ht="50">
      <c r="A222" s="172" t="s">
        <v>318</v>
      </c>
      <c r="B222" s="173" t="s">
        <v>324</v>
      </c>
      <c r="C222" s="176" t="s">
        <v>544</v>
      </c>
      <c r="D222" s="169" t="s">
        <v>30</v>
      </c>
      <c r="E222" s="381" t="str">
        <f t="shared" ref="E222:E224" si="32">L222</f>
        <v/>
      </c>
      <c r="F222" s="382"/>
      <c r="G222" s="383"/>
      <c r="H222" s="372" t="str">
        <f>CHOOSE(K222,"Libellé du critère quand il sera choisi",'Mode d''emploi'!$L$34,'Mode d''emploi'!$L$35,'Mode d''emploi'!$L$36,'Mode d''emploi'!$L$37,'Mode d''emploi'!$L$38,'Mode d''emploi'!$L$39,)</f>
        <v>Libellé du critère quand il sera choisi</v>
      </c>
      <c r="I222" s="372"/>
      <c r="J222" s="59"/>
      <c r="K222" s="59">
        <f>IFERROR((VLOOKUP(D222,'Mode d''emploi'!$I$33:$J$39,2)),"")</f>
        <v>1</v>
      </c>
      <c r="L222" s="59" t="str">
        <f>IFERROR(CHOOSE(K222,"",'Mode d''emploi'!$K$34,'Mode d''emploi'!$K$35,'Mode d''emploi'!$K$36,'Mode d''emploi'!$K$37,'Mode d''emploi'!$K$38,'Mode d''emploi'!$K$39),"")</f>
        <v/>
      </c>
      <c r="M222" s="59"/>
      <c r="N222" s="59"/>
      <c r="O222" s="59"/>
    </row>
    <row r="223" spans="1:44" ht="58.5" customHeight="1">
      <c r="A223" s="172" t="s">
        <v>318</v>
      </c>
      <c r="B223" s="173" t="s">
        <v>325</v>
      </c>
      <c r="C223" s="176" t="s">
        <v>544</v>
      </c>
      <c r="D223" s="169" t="s">
        <v>30</v>
      </c>
      <c r="E223" s="381" t="str">
        <f t="shared" si="32"/>
        <v/>
      </c>
      <c r="F223" s="382"/>
      <c r="G223" s="383"/>
      <c r="H223" s="372" t="str">
        <f>CHOOSE(K223,"Libellé du critère quand il sera choisi",'Mode d''emploi'!$L$34,'Mode d''emploi'!$L$35,'Mode d''emploi'!$L$36,'Mode d''emploi'!$L$37,'Mode d''emploi'!$L$38,'Mode d''emploi'!$L$39,)</f>
        <v>Libellé du critère quand il sera choisi</v>
      </c>
      <c r="I223" s="372"/>
      <c r="J223" s="59"/>
      <c r="K223" s="59">
        <f>IFERROR((VLOOKUP(D223,'Mode d''emploi'!$I$33:$J$39,2)),"")</f>
        <v>1</v>
      </c>
      <c r="L223" s="59" t="str">
        <f>IFERROR(CHOOSE(K223,"",'Mode d''emploi'!$K$34,'Mode d''emploi'!$K$35,'Mode d''emploi'!$K$36,'Mode d''emploi'!$K$37,'Mode d''emploi'!$K$38,'Mode d''emploi'!$K$39),"")</f>
        <v/>
      </c>
      <c r="M223" s="59"/>
      <c r="N223" s="59"/>
      <c r="O223" s="59"/>
    </row>
    <row r="224" spans="1:44" ht="79.5" customHeight="1">
      <c r="A224" s="172" t="s">
        <v>326</v>
      </c>
      <c r="B224" s="173" t="s">
        <v>327</v>
      </c>
      <c r="C224" s="176" t="s">
        <v>545</v>
      </c>
      <c r="D224" s="169" t="s">
        <v>30</v>
      </c>
      <c r="E224" s="381" t="str">
        <f t="shared" si="32"/>
        <v/>
      </c>
      <c r="F224" s="382"/>
      <c r="G224" s="383"/>
      <c r="H224" s="372" t="str">
        <f>CHOOSE(K224,"Libellé du critère quand il sera choisi",'Mode d''emploi'!$L$34,'Mode d''emploi'!$L$35,'Mode d''emploi'!$L$36,'Mode d''emploi'!$L$37,'Mode d''emploi'!$L$38,'Mode d''emploi'!$L$39,)</f>
        <v>Libellé du critère quand il sera choisi</v>
      </c>
      <c r="I224" s="372"/>
      <c r="J224" s="59"/>
      <c r="K224" s="59">
        <f>IFERROR((VLOOKUP(D224,'Mode d''emploi'!$I$33:$J$39,2)),"")</f>
        <v>1</v>
      </c>
      <c r="L224" s="59" t="str">
        <f>IFERROR(CHOOSE(K224,"",'Mode d''emploi'!$K$34,'Mode d''emploi'!$K$35,'Mode d''emploi'!$K$36,'Mode d''emploi'!$K$37,'Mode d''emploi'!$K$38,'Mode d''emploi'!$K$39),"")</f>
        <v/>
      </c>
      <c r="M224" s="59"/>
      <c r="N224" s="59"/>
      <c r="O224" s="59"/>
    </row>
    <row r="225" spans="1:44" ht="49.5" customHeight="1">
      <c r="A225" s="172" t="s">
        <v>326</v>
      </c>
      <c r="B225" s="173" t="s">
        <v>328</v>
      </c>
      <c r="C225" s="176" t="s">
        <v>545</v>
      </c>
      <c r="D225" s="169" t="s">
        <v>30</v>
      </c>
      <c r="E225" s="381" t="str">
        <f>L225</f>
        <v/>
      </c>
      <c r="F225" s="382"/>
      <c r="G225" s="383"/>
      <c r="H225" s="372" t="str">
        <f>CHOOSE(K225,"Libellé du critère quand il sera choisi",'Mode d''emploi'!$L$34,'Mode d''emploi'!$L$35,'Mode d''emploi'!$L$36,'Mode d''emploi'!$L$37,'Mode d''emploi'!$L$38,'Mode d''emploi'!$L$39,)</f>
        <v>Libellé du critère quand il sera choisi</v>
      </c>
      <c r="I225" s="372"/>
      <c r="J225" s="59"/>
      <c r="K225" s="59">
        <f>IFERROR((VLOOKUP(D225,'Mode d''emploi'!$I$33:$J$39,2)),"")</f>
        <v>1</v>
      </c>
      <c r="L225" s="59" t="str">
        <f>IFERROR(CHOOSE(K225,"",'Mode d''emploi'!$K$34,'Mode d''emploi'!$K$35,'Mode d''emploi'!$K$36,'Mode d''emploi'!$K$37,'Mode d''emploi'!$K$38,'Mode d''emploi'!$K$39),"")</f>
        <v/>
      </c>
      <c r="M225" s="59"/>
      <c r="N225" s="59"/>
      <c r="O225" s="59"/>
    </row>
    <row r="226" spans="1:44" ht="85.5" customHeight="1">
      <c r="A226" s="172" t="s">
        <v>326</v>
      </c>
      <c r="B226" s="173" t="s">
        <v>329</v>
      </c>
      <c r="C226" s="176" t="s">
        <v>545</v>
      </c>
      <c r="D226" s="169" t="s">
        <v>30</v>
      </c>
      <c r="E226" s="381" t="str">
        <f>L226</f>
        <v/>
      </c>
      <c r="F226" s="382"/>
      <c r="G226" s="383"/>
      <c r="H226" s="372" t="str">
        <f>CHOOSE(K226,"Libellé du critère quand il sera choisi",'Mode d''emploi'!$L$34,'Mode d''emploi'!$L$35,'Mode d''emploi'!$L$36,'Mode d''emploi'!$L$37,'Mode d''emploi'!$L$38,'Mode d''emploi'!$L$39,)</f>
        <v>Libellé du critère quand il sera choisi</v>
      </c>
      <c r="I226" s="372"/>
      <c r="J226" s="59"/>
      <c r="K226" s="59">
        <f>IFERROR((VLOOKUP(D226,'Mode d''emploi'!$I$33:$J$39,2)),"")</f>
        <v>1</v>
      </c>
      <c r="L226" s="59" t="str">
        <f>IFERROR(CHOOSE(K226,"",'Mode d''emploi'!$K$34,'Mode d''emploi'!$K$35,'Mode d''emploi'!$K$36,'Mode d''emploi'!$K$37,'Mode d''emploi'!$K$38,'Mode d''emploi'!$K$39),"")</f>
        <v/>
      </c>
      <c r="M226" s="59"/>
      <c r="N226" s="59"/>
      <c r="O226" s="59"/>
    </row>
    <row r="227" spans="1:44" ht="81" customHeight="1">
      <c r="A227" s="172" t="s">
        <v>326</v>
      </c>
      <c r="B227" s="173" t="s">
        <v>330</v>
      </c>
      <c r="C227" s="176" t="s">
        <v>545</v>
      </c>
      <c r="D227" s="169" t="s">
        <v>30</v>
      </c>
      <c r="E227" s="381" t="str">
        <f t="shared" ref="E227:E229" si="33">L227</f>
        <v/>
      </c>
      <c r="F227" s="382"/>
      <c r="G227" s="383"/>
      <c r="H227" s="372" t="str">
        <f>CHOOSE(K227,"Libellé du critère quand il sera choisi",'Mode d''emploi'!$L$34,'Mode d''emploi'!$L$35,'Mode d''emploi'!$L$36,'Mode d''emploi'!$L$37,'Mode d''emploi'!$L$38,'Mode d''emploi'!$L$39,)</f>
        <v>Libellé du critère quand il sera choisi</v>
      </c>
      <c r="I227" s="372"/>
      <c r="J227" s="59"/>
      <c r="K227" s="59">
        <f>IFERROR((VLOOKUP(D227,'Mode d''emploi'!$I$33:$J$39,2)),"")</f>
        <v>1</v>
      </c>
      <c r="L227" s="59" t="str">
        <f>IFERROR(CHOOSE(K227,"",'Mode d''emploi'!$K$34,'Mode d''emploi'!$K$35,'Mode d''emploi'!$K$36,'Mode d''emploi'!$K$37,'Mode d''emploi'!$K$38,'Mode d''emploi'!$K$39),"")</f>
        <v/>
      </c>
      <c r="M227" s="59"/>
      <c r="N227" s="59"/>
      <c r="O227" s="59"/>
    </row>
    <row r="228" spans="1:44" ht="77.25" customHeight="1">
      <c r="A228" s="172" t="s">
        <v>326</v>
      </c>
      <c r="B228" s="173" t="s">
        <v>331</v>
      </c>
      <c r="C228" s="176" t="s">
        <v>545</v>
      </c>
      <c r="D228" s="169" t="s">
        <v>30</v>
      </c>
      <c r="E228" s="381" t="str">
        <f t="shared" si="33"/>
        <v/>
      </c>
      <c r="F228" s="382"/>
      <c r="G228" s="383"/>
      <c r="H228" s="372" t="str">
        <f>CHOOSE(K228,"Libellé du critère quand il sera choisi",'Mode d''emploi'!$L$34,'Mode d''emploi'!$L$35,'Mode d''emploi'!$L$36,'Mode d''emploi'!$L$37,'Mode d''emploi'!$L$38,'Mode d''emploi'!$L$39,)</f>
        <v>Libellé du critère quand il sera choisi</v>
      </c>
      <c r="I228" s="372"/>
      <c r="J228" s="59"/>
      <c r="K228" s="59">
        <f>IFERROR((VLOOKUP(D228,'Mode d''emploi'!$I$33:$J$39,2)),"")</f>
        <v>1</v>
      </c>
      <c r="L228" s="59" t="str">
        <f>IFERROR(CHOOSE(K228,"",'Mode d''emploi'!$K$34,'Mode d''emploi'!$K$35,'Mode d''emploi'!$K$36,'Mode d''emploi'!$K$37,'Mode d''emploi'!$K$38,'Mode d''emploi'!$K$39),"")</f>
        <v/>
      </c>
      <c r="M228" s="59"/>
      <c r="N228" s="59"/>
      <c r="O228" s="59"/>
    </row>
    <row r="229" spans="1:44" ht="67.5" customHeight="1">
      <c r="A229" s="172" t="s">
        <v>326</v>
      </c>
      <c r="B229" s="173" t="s">
        <v>436</v>
      </c>
      <c r="C229" s="176" t="s">
        <v>545</v>
      </c>
      <c r="D229" s="169" t="s">
        <v>30</v>
      </c>
      <c r="E229" s="381" t="str">
        <f t="shared" si="33"/>
        <v/>
      </c>
      <c r="F229" s="382"/>
      <c r="G229" s="383"/>
      <c r="H229" s="372" t="str">
        <f>CHOOSE(K229,"Libellé du critère quand il sera choisi",'Mode d''emploi'!$L$34,'Mode d''emploi'!$L$35,'Mode d''emploi'!$L$36,'Mode d''emploi'!$L$37,'Mode d''emploi'!$L$38,'Mode d''emploi'!$L$39,)</f>
        <v>Libellé du critère quand il sera choisi</v>
      </c>
      <c r="I229" s="372"/>
      <c r="J229" s="59"/>
      <c r="K229" s="59">
        <f>IFERROR((VLOOKUP(D229,'Mode d''emploi'!$I$33:$J$39,2)),"")</f>
        <v>1</v>
      </c>
      <c r="L229" s="59" t="str">
        <f>IFERROR(CHOOSE(K229,"",'Mode d''emploi'!$K$34,'Mode d''emploi'!$K$35,'Mode d''emploi'!$K$36,'Mode d''emploi'!$K$37,'Mode d''emploi'!$K$38,'Mode d''emploi'!$K$39),"")</f>
        <v/>
      </c>
      <c r="M229" s="59"/>
      <c r="N229" s="59"/>
      <c r="O229" s="59"/>
    </row>
    <row r="230" spans="1:44" ht="93.75" customHeight="1">
      <c r="A230" s="172" t="s">
        <v>332</v>
      </c>
      <c r="B230" s="173" t="s">
        <v>333</v>
      </c>
      <c r="C230" s="176" t="s">
        <v>546</v>
      </c>
      <c r="D230" s="169" t="s">
        <v>30</v>
      </c>
      <c r="E230" s="381" t="str">
        <f>L230</f>
        <v/>
      </c>
      <c r="F230" s="382"/>
      <c r="G230" s="383"/>
      <c r="H230" s="372" t="str">
        <f>CHOOSE(K230,"Libellé du critère quand il sera choisi",'Mode d''emploi'!$L$34,'Mode d''emploi'!$L$35,'Mode d''emploi'!$L$36,'Mode d''emploi'!$L$37,'Mode d''emploi'!$L$38,'Mode d''emploi'!$L$39,)</f>
        <v>Libellé du critère quand il sera choisi</v>
      </c>
      <c r="I230" s="372"/>
      <c r="J230" s="59"/>
      <c r="K230" s="59">
        <f>IFERROR((VLOOKUP(D230,'Mode d''emploi'!$I$33:$J$39,2)),"")</f>
        <v>1</v>
      </c>
      <c r="L230" s="59" t="str">
        <f>IFERROR(CHOOSE(K230,"",'Mode d''emploi'!$K$34,'Mode d''emploi'!$K$35,'Mode d''emploi'!$K$36,'Mode d''emploi'!$K$37,'Mode d''emploi'!$K$38,'Mode d''emploi'!$K$39),"")</f>
        <v/>
      </c>
      <c r="M230" s="59"/>
      <c r="N230" s="59"/>
      <c r="O230" s="59"/>
    </row>
    <row r="231" spans="1:44" ht="67.5" customHeight="1">
      <c r="A231" s="172" t="s">
        <v>332</v>
      </c>
      <c r="B231" s="173" t="s">
        <v>334</v>
      </c>
      <c r="C231" s="176" t="s">
        <v>546</v>
      </c>
      <c r="D231" s="169" t="s">
        <v>30</v>
      </c>
      <c r="E231" s="381" t="str">
        <f t="shared" ref="E231:E232" si="34">L231</f>
        <v/>
      </c>
      <c r="F231" s="382"/>
      <c r="G231" s="383"/>
      <c r="H231" s="372" t="str">
        <f>CHOOSE(K231,"Libellé du critère quand il sera choisi",'Mode d''emploi'!$L$34,'Mode d''emploi'!$L$35,'Mode d''emploi'!$L$36,'Mode d''emploi'!$L$37,'Mode d''emploi'!$L$38,'Mode d''emploi'!$L$39,)</f>
        <v>Libellé du critère quand il sera choisi</v>
      </c>
      <c r="I231" s="372"/>
      <c r="J231" s="59"/>
      <c r="K231" s="59">
        <f>IFERROR((VLOOKUP(D231,'Mode d''emploi'!$I$33:$J$39,2)),"")</f>
        <v>1</v>
      </c>
      <c r="L231" s="59" t="str">
        <f>IFERROR(CHOOSE(K231,"",'Mode d''emploi'!$K$34,'Mode d''emploi'!$K$35,'Mode d''emploi'!$K$36,'Mode d''emploi'!$K$37,'Mode d''emploi'!$K$38,'Mode d''emploi'!$K$39),"")</f>
        <v/>
      </c>
      <c r="M231" s="59"/>
      <c r="N231" s="59"/>
      <c r="O231" s="59"/>
    </row>
    <row r="232" spans="1:44" ht="67.5" customHeight="1">
      <c r="A232" s="172" t="s">
        <v>332</v>
      </c>
      <c r="B232" s="173" t="s">
        <v>335</v>
      </c>
      <c r="C232" s="176" t="s">
        <v>546</v>
      </c>
      <c r="D232" s="169" t="s">
        <v>30</v>
      </c>
      <c r="E232" s="381" t="str">
        <f t="shared" si="34"/>
        <v/>
      </c>
      <c r="F232" s="382"/>
      <c r="G232" s="383"/>
      <c r="H232" s="372" t="str">
        <f>CHOOSE(K232,"Libellé du critère quand il sera choisi",'Mode d''emploi'!$L$34,'Mode d''emploi'!$L$35,'Mode d''emploi'!$L$36,'Mode d''emploi'!$L$37,'Mode d''emploi'!$L$38,'Mode d''emploi'!$L$39,)</f>
        <v>Libellé du critère quand il sera choisi</v>
      </c>
      <c r="I232" s="372"/>
      <c r="J232" s="59"/>
      <c r="K232" s="59">
        <f>IFERROR((VLOOKUP(D232,'Mode d''emploi'!$I$33:$J$39,2)),"")</f>
        <v>1</v>
      </c>
      <c r="L232" s="59" t="str">
        <f>IFERROR(CHOOSE(K232,"",'Mode d''emploi'!$K$34,'Mode d''emploi'!$K$35,'Mode d''emploi'!$K$36,'Mode d''emploi'!$K$37,'Mode d''emploi'!$K$38,'Mode d''emploi'!$K$39),"")</f>
        <v/>
      </c>
      <c r="M232" s="59"/>
      <c r="N232" s="59"/>
      <c r="O232" s="59"/>
    </row>
    <row r="233" spans="1:44" ht="78" customHeight="1">
      <c r="A233" s="172" t="s">
        <v>332</v>
      </c>
      <c r="B233" s="173" t="s">
        <v>336</v>
      </c>
      <c r="C233" s="176" t="s">
        <v>546</v>
      </c>
      <c r="D233" s="169" t="s">
        <v>30</v>
      </c>
      <c r="E233" s="381" t="str">
        <f>L233</f>
        <v/>
      </c>
      <c r="F233" s="382"/>
      <c r="G233" s="383"/>
      <c r="H233" s="372" t="str">
        <f>CHOOSE(K233,"Libellé du critère quand il sera choisi",'Mode d''emploi'!$L$34,'Mode d''emploi'!$L$35,'Mode d''emploi'!$L$36,'Mode d''emploi'!$L$37,'Mode d''emploi'!$L$38,'Mode d''emploi'!$L$39,)</f>
        <v>Libellé du critère quand il sera choisi</v>
      </c>
      <c r="I233" s="372"/>
      <c r="J233" s="59"/>
      <c r="K233" s="59">
        <f>IFERROR((VLOOKUP(D233,'Mode d''emploi'!$I$33:$J$39,2)),"")</f>
        <v>1</v>
      </c>
      <c r="L233" s="59" t="str">
        <f>IFERROR(CHOOSE(K233,"",'Mode d''emploi'!$K$34,'Mode d''emploi'!$K$35,'Mode d''emploi'!$K$36,'Mode d''emploi'!$K$37,'Mode d''emploi'!$K$38,'Mode d''emploi'!$K$39),"")</f>
        <v/>
      </c>
      <c r="M233" s="59"/>
      <c r="N233" s="59"/>
      <c r="O233" s="59"/>
    </row>
    <row r="234" spans="1:44" ht="78" customHeight="1">
      <c r="A234" s="172" t="s">
        <v>332</v>
      </c>
      <c r="B234" s="173" t="s">
        <v>437</v>
      </c>
      <c r="C234" s="208" t="s">
        <v>546</v>
      </c>
      <c r="D234" s="169" t="s">
        <v>30</v>
      </c>
      <c r="E234" s="382" t="str">
        <f t="shared" ref="E234:E236" si="35">L234</f>
        <v/>
      </c>
      <c r="F234" s="382"/>
      <c r="G234" s="383"/>
      <c r="H234" s="372" t="str">
        <f>CHOOSE(K234,"Libellé du critère quand il sera choisi",'Mode d''emploi'!$L$34,'Mode d''emploi'!$L$35,'Mode d''emploi'!$L$36,'Mode d''emploi'!$L$37,'Mode d''emploi'!$L$38,'Mode d''emploi'!$L$39,)</f>
        <v>Libellé du critère quand il sera choisi</v>
      </c>
      <c r="I234" s="372"/>
      <c r="J234" s="59"/>
      <c r="K234" s="59">
        <f>IFERROR((VLOOKUP(D234,'Mode d''emploi'!$I$33:$J$39,2)),"")</f>
        <v>1</v>
      </c>
      <c r="L234" s="59" t="str">
        <f>IFERROR(CHOOSE(K234,"",'Mode d''emploi'!$K$34,'Mode d''emploi'!$K$35,'Mode d''emploi'!$K$36,'Mode d''emploi'!$K$37,'Mode d''emploi'!$K$38,'Mode d''emploi'!$K$39),"")</f>
        <v/>
      </c>
      <c r="M234" s="59"/>
      <c r="N234" s="59"/>
      <c r="O234" s="59"/>
    </row>
    <row r="235" spans="1:44" s="37" customFormat="1" ht="77.25" customHeight="1">
      <c r="A235" s="177" t="s">
        <v>451</v>
      </c>
      <c r="B235" s="184" t="s">
        <v>547</v>
      </c>
      <c r="C235" s="207">
        <v>8.3000000000000007</v>
      </c>
      <c r="D235" s="179" t="s">
        <v>30</v>
      </c>
      <c r="E235" s="385" t="str">
        <f t="shared" si="35"/>
        <v/>
      </c>
      <c r="F235" s="385"/>
      <c r="G235" s="386"/>
      <c r="H235" s="374" t="str">
        <f>CHOOSE(K235,"Libellé du critère quand il sera choisi",'Mode d''emploi'!$L$34,'Mode d''emploi'!$L$35,'Mode d''emploi'!$L$36,'Mode d''emploi'!$L$37,'Mode d''emploi'!$L$38,'Mode d''emploi'!$L$39,)</f>
        <v>Libellé du critère quand il sera choisi</v>
      </c>
      <c r="I235" s="374"/>
      <c r="J235" s="59"/>
      <c r="K235" s="59">
        <f>IFERROR((VLOOKUP(D235,'Mode d''emploi'!$I$33:$J$39,2)),"")</f>
        <v>1</v>
      </c>
      <c r="L235" s="59" t="str">
        <f>IFERROR(CHOOSE(K235,"",'Mode d''emploi'!$K$34,'Mode d''emploi'!$K$35,'Mode d''emploi'!$K$36,'Mode d''emploi'!$K$37,'Mode d''emploi'!$K$38,'Mode d''emploi'!$K$39),"")</f>
        <v/>
      </c>
      <c r="M235" s="59"/>
      <c r="N235" s="59"/>
      <c r="O235" s="59"/>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s="37" customFormat="1" ht="85.5" customHeight="1">
      <c r="A236" s="177" t="s">
        <v>451</v>
      </c>
      <c r="B236" s="184" t="s">
        <v>548</v>
      </c>
      <c r="C236" s="207">
        <v>8.3000000000000007</v>
      </c>
      <c r="D236" s="179" t="s">
        <v>30</v>
      </c>
      <c r="E236" s="385" t="str">
        <f t="shared" si="35"/>
        <v/>
      </c>
      <c r="F236" s="385"/>
      <c r="G236" s="386"/>
      <c r="H236" s="374" t="str">
        <f>CHOOSE(K236,"Libellé du critère quand il sera choisi",'Mode d''emploi'!$L$34,'Mode d''emploi'!$L$35,'Mode d''emploi'!$L$36,'Mode d''emploi'!$L$37,'Mode d''emploi'!$L$38,'Mode d''emploi'!$L$39,)</f>
        <v>Libellé du critère quand il sera choisi</v>
      </c>
      <c r="I236" s="374"/>
      <c r="J236" s="59"/>
      <c r="K236" s="59">
        <f>IFERROR((VLOOKUP(D236,'Mode d''emploi'!$I$33:$J$39,2)),"")</f>
        <v>1</v>
      </c>
      <c r="L236" s="59" t="str">
        <f>IFERROR(CHOOSE(K236,"",'Mode d''emploi'!$K$34,'Mode d''emploi'!$K$35,'Mode d''emploi'!$K$36,'Mode d''emploi'!$K$37,'Mode d''emploi'!$K$38,'Mode d''emploi'!$K$39),"")</f>
        <v/>
      </c>
      <c r="M236" s="59"/>
      <c r="N236" s="59"/>
      <c r="O236" s="59"/>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s="37" customFormat="1" ht="91.5" customHeight="1">
      <c r="A237" s="177" t="s">
        <v>451</v>
      </c>
      <c r="B237" s="184" t="s">
        <v>549</v>
      </c>
      <c r="C237" s="207">
        <v>8.3000000000000007</v>
      </c>
      <c r="D237" s="179" t="s">
        <v>30</v>
      </c>
      <c r="E237" s="385" t="str">
        <f>L237</f>
        <v/>
      </c>
      <c r="F237" s="385"/>
      <c r="G237" s="386"/>
      <c r="H237" s="374" t="str">
        <f>CHOOSE(K237,"Libellé du critère quand il sera choisi",'Mode d''emploi'!$L$34,'Mode d''emploi'!$L$35,'Mode d''emploi'!$L$36,'Mode d''emploi'!$L$37,'Mode d''emploi'!$L$38,'Mode d''emploi'!$L$39,)</f>
        <v>Libellé du critère quand il sera choisi</v>
      </c>
      <c r="I237" s="374"/>
      <c r="J237" s="59"/>
      <c r="K237" s="59">
        <f>IFERROR((VLOOKUP(D237,'Mode d''emploi'!$I$33:$J$39,2)),"")</f>
        <v>1</v>
      </c>
      <c r="L237" s="59" t="str">
        <f>IFERROR(CHOOSE(K237,"",'Mode d''emploi'!$K$34,'Mode d''emploi'!$K$35,'Mode d''emploi'!$K$36,'Mode d''emploi'!$K$37,'Mode d''emploi'!$K$38,'Mode d''emploi'!$K$39),"")</f>
        <v/>
      </c>
      <c r="M237" s="59"/>
      <c r="N237" s="59"/>
      <c r="O237" s="59"/>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s="37" customFormat="1" ht="97.5" customHeight="1">
      <c r="A238" s="177" t="s">
        <v>451</v>
      </c>
      <c r="B238" s="184" t="s">
        <v>550</v>
      </c>
      <c r="C238" s="207">
        <v>8.3000000000000007</v>
      </c>
      <c r="D238" s="179" t="s">
        <v>30</v>
      </c>
      <c r="E238" s="385" t="str">
        <f t="shared" ref="E238" si="36">L238</f>
        <v/>
      </c>
      <c r="F238" s="385"/>
      <c r="G238" s="386"/>
      <c r="H238" s="374" t="str">
        <f>CHOOSE(K238,"Libellé du critère quand il sera choisi",'Mode d''emploi'!$L$34,'Mode d''emploi'!$L$35,'Mode d''emploi'!$L$36,'Mode d''emploi'!$L$37,'Mode d''emploi'!$L$38,'Mode d''emploi'!$L$39,)</f>
        <v>Libellé du critère quand il sera choisi</v>
      </c>
      <c r="I238" s="374"/>
      <c r="J238" s="59"/>
      <c r="K238" s="59">
        <f>IFERROR((VLOOKUP(D238,'Mode d''emploi'!$I$33:$J$39,2)),"")</f>
        <v>1</v>
      </c>
      <c r="L238" s="59" t="str">
        <f>IFERROR(CHOOSE(K238,"",'Mode d''emploi'!$K$34,'Mode d''emploi'!$K$35,'Mode d''emploi'!$K$36,'Mode d''emploi'!$K$37,'Mode d''emploi'!$K$38,'Mode d''emploi'!$K$39),"")</f>
        <v/>
      </c>
      <c r="M238" s="59"/>
      <c r="N238" s="59"/>
      <c r="O238" s="59"/>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s="37" customFormat="1" ht="87" customHeight="1">
      <c r="A239" s="177" t="s">
        <v>451</v>
      </c>
      <c r="B239" s="184" t="s">
        <v>551</v>
      </c>
      <c r="C239" s="207">
        <v>8.3000000000000007</v>
      </c>
      <c r="D239" s="179" t="s">
        <v>30</v>
      </c>
      <c r="E239" s="385" t="str">
        <f>L239</f>
        <v/>
      </c>
      <c r="F239" s="385"/>
      <c r="G239" s="386"/>
      <c r="H239" s="374" t="str">
        <f>CHOOSE(K239,"Libellé du critère quand il sera choisi",'Mode d''emploi'!$L$34,'Mode d''emploi'!$L$35,'Mode d''emploi'!$L$36,'Mode d''emploi'!$L$37,'Mode d''emploi'!$L$38,'Mode d''emploi'!$L$39,)</f>
        <v>Libellé du critère quand il sera choisi</v>
      </c>
      <c r="I239" s="374"/>
      <c r="J239" s="59"/>
      <c r="K239" s="59">
        <f>IFERROR((VLOOKUP(D239,'Mode d''emploi'!$I$33:$J$39,2)),"")</f>
        <v>1</v>
      </c>
      <c r="L239" s="59" t="str">
        <f>IFERROR(CHOOSE(K239,"",'Mode d''emploi'!$K$34,'Mode d''emploi'!$K$35,'Mode d''emploi'!$K$36,'Mode d''emploi'!$K$37,'Mode d''emploi'!$K$38,'Mode d''emploi'!$K$39),"")</f>
        <v/>
      </c>
      <c r="M239" s="59"/>
      <c r="N239" s="59"/>
      <c r="O239" s="59"/>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ht="45" customHeight="1">
      <c r="A240" s="146" t="s">
        <v>664</v>
      </c>
      <c r="B240" s="145" t="s">
        <v>338</v>
      </c>
      <c r="C240" s="214" t="s">
        <v>663</v>
      </c>
      <c r="D240" s="147" t="str">
        <f>IF(ROUNDDOWN(E240*10,0)=0, "Insuffisant",IFERROR(CHOOSE(ROUNDDOWN((E240*10),0),"Informel","Informel","Informel","Informel","Convaincant","Convaincant","Convaincant","Convaincant","Conforme","Conforme"),""))</f>
        <v>Insuffisant</v>
      </c>
      <c r="E240" s="215">
        <f>IFERROR(SUM(E241:E250)/COUNTA(E241:E250),"")</f>
        <v>0</v>
      </c>
      <c r="F240" s="158">
        <f>IFERROR(SUM(E241:E253)/COUNTA(E241:E253),"")</f>
        <v>0</v>
      </c>
      <c r="G240" s="147" t="str">
        <f>IF(ROUNDDOWN(F240*10,0)=0, "Insuffisant",IFERROR(CHOOSE(ROUNDDOWN((F240*10),0),"Informel","Informel","Informel","Informel","Convaincant","Convaincant","Convaincant","Convaincant","Conforme","Conforme"),""))</f>
        <v>Insuffisant</v>
      </c>
      <c r="H240" s="373" t="str">
        <f>IFERROR(IF(G240="Insuffisant","Il est nécessaire de formaliser les activités",IF(G240="Informel","Il est nécessaire de pérenniser la bonne exécution des activités",IF(G240="Convaincant","Il est nécessaire de tracer et d'améliorer les activités", IF(G240="Conforme","BRAVO! Continueé de progresser et communiquer vos résultats","")))),"")</f>
        <v>Il est nécessaire de formaliser les activités</v>
      </c>
      <c r="I240" s="373"/>
      <c r="J240" s="59"/>
      <c r="K240" s="59">
        <f>IFERROR((VLOOKUP(D240,'Mode d''emploi'!$I$33:$J$39,2)),"")</f>
        <v>2</v>
      </c>
      <c r="L240" s="59">
        <f>IFERROR(CHOOSE(K240,"",'Mode d''emploi'!$K$34,'Mode d''emploi'!$K$35,'Mode d''emploi'!$K$36,'Mode d''emploi'!$K$37,'Mode d''emploi'!$K$38,'Mode d''emploi'!$K$39),"")</f>
        <v>0</v>
      </c>
      <c r="M240" s="59"/>
      <c r="N240" s="59"/>
      <c r="O240" s="59"/>
    </row>
    <row r="241" spans="1:44" ht="86.25" customHeight="1">
      <c r="A241" s="172" t="s">
        <v>339</v>
      </c>
      <c r="B241" s="173" t="s">
        <v>602</v>
      </c>
      <c r="C241" s="176" t="s">
        <v>552</v>
      </c>
      <c r="D241" s="210" t="s">
        <v>30</v>
      </c>
      <c r="E241" s="381" t="str">
        <f>L241</f>
        <v/>
      </c>
      <c r="F241" s="382"/>
      <c r="G241" s="383"/>
      <c r="H241" s="372" t="str">
        <f>CHOOSE(K241,"Libellé du critère quand il sera choisi",'Mode d''emploi'!$L$34,'Mode d''emploi'!$L$35,'Mode d''emploi'!$L$36,'Mode d''emploi'!$L$37,'Mode d''emploi'!$L$38,'Mode d''emploi'!$L$39,)</f>
        <v>Libellé du critère quand il sera choisi</v>
      </c>
      <c r="I241" s="372"/>
      <c r="J241" s="59"/>
      <c r="K241" s="59">
        <f>IFERROR((VLOOKUP(D241,'Mode d''emploi'!$I$33:$J$39,2)),"")</f>
        <v>1</v>
      </c>
      <c r="L241" s="59" t="str">
        <f>IFERROR(CHOOSE(K241,"",'Mode d''emploi'!$K$34,'Mode d''emploi'!$K$35,'Mode d''emploi'!$K$36,'Mode d''emploi'!$K$37,'Mode d''emploi'!$K$38,'Mode d''emploi'!$K$39),"")</f>
        <v/>
      </c>
      <c r="M241" s="59"/>
      <c r="N241" s="59"/>
      <c r="O241" s="59"/>
    </row>
    <row r="242" spans="1:44" ht="96.75" customHeight="1">
      <c r="A242" s="172" t="s">
        <v>339</v>
      </c>
      <c r="B242" s="173" t="s">
        <v>340</v>
      </c>
      <c r="C242" s="176" t="s">
        <v>552</v>
      </c>
      <c r="D242" s="169" t="s">
        <v>30</v>
      </c>
      <c r="E242" s="381" t="str">
        <f t="shared" ref="E242:E252" si="37">L242</f>
        <v/>
      </c>
      <c r="F242" s="382"/>
      <c r="G242" s="383"/>
      <c r="H242" s="372" t="str">
        <f>CHOOSE(K242,"Libellé du critère quand il sera choisi",'Mode d''emploi'!$L$34,'Mode d''emploi'!$L$35,'Mode d''emploi'!$L$36,'Mode d''emploi'!$L$37,'Mode d''emploi'!$L$38,'Mode d''emploi'!$L$39,)</f>
        <v>Libellé du critère quand il sera choisi</v>
      </c>
      <c r="I242" s="372"/>
      <c r="J242" s="59"/>
      <c r="K242" s="59">
        <f>IFERROR((VLOOKUP(D242,'Mode d''emploi'!$I$33:$J$39,2)),"")</f>
        <v>1</v>
      </c>
      <c r="L242" s="59" t="str">
        <f>IFERROR(CHOOSE(K242,"",'Mode d''emploi'!$K$34,'Mode d''emploi'!$K$35,'Mode d''emploi'!$K$36,'Mode d''emploi'!$K$37,'Mode d''emploi'!$K$38,'Mode d''emploi'!$K$39),"")</f>
        <v/>
      </c>
      <c r="M242" s="59"/>
      <c r="N242" s="59"/>
      <c r="O242" s="59"/>
    </row>
    <row r="243" spans="1:44" ht="96.75" customHeight="1">
      <c r="A243" s="172" t="s">
        <v>339</v>
      </c>
      <c r="B243" s="173" t="s">
        <v>341</v>
      </c>
      <c r="C243" s="176" t="s">
        <v>552</v>
      </c>
      <c r="D243" s="169" t="s">
        <v>30</v>
      </c>
      <c r="E243" s="381" t="str">
        <f t="shared" si="37"/>
        <v/>
      </c>
      <c r="F243" s="382"/>
      <c r="G243" s="383"/>
      <c r="H243" s="372" t="str">
        <f>CHOOSE(K243,"Libellé du critère quand il sera choisi",'Mode d''emploi'!$L$34,'Mode d''emploi'!$L$35,'Mode d''emploi'!$L$36,'Mode d''emploi'!$L$37,'Mode d''emploi'!$L$38,'Mode d''emploi'!$L$39,)</f>
        <v>Libellé du critère quand il sera choisi</v>
      </c>
      <c r="I243" s="372"/>
      <c r="J243" s="59"/>
      <c r="K243" s="59">
        <f>IFERROR((VLOOKUP(D243,'Mode d''emploi'!$I$33:$J$39,2)),"")</f>
        <v>1</v>
      </c>
      <c r="L243" s="59" t="str">
        <f>IFERROR(CHOOSE(K243,"",'Mode d''emploi'!$K$34,'Mode d''emploi'!$K$35,'Mode d''emploi'!$K$36,'Mode d''emploi'!$K$37,'Mode d''emploi'!$K$38,'Mode d''emploi'!$K$39),"")</f>
        <v/>
      </c>
      <c r="M243" s="59"/>
      <c r="N243" s="59"/>
      <c r="O243" s="59"/>
    </row>
    <row r="244" spans="1:44" ht="63.75" customHeight="1">
      <c r="A244" s="172" t="s">
        <v>339</v>
      </c>
      <c r="B244" s="173" t="s">
        <v>342</v>
      </c>
      <c r="C244" s="176" t="s">
        <v>552</v>
      </c>
      <c r="D244" s="169" t="s">
        <v>30</v>
      </c>
      <c r="E244" s="381" t="str">
        <f t="shared" si="37"/>
        <v/>
      </c>
      <c r="F244" s="382"/>
      <c r="G244" s="383"/>
      <c r="H244" s="372" t="str">
        <f>CHOOSE(K244,"Libellé du critère quand il sera choisi",'Mode d''emploi'!$L$34,'Mode d''emploi'!$L$35,'Mode d''emploi'!$L$36,'Mode d''emploi'!$L$37,'Mode d''emploi'!$L$38,'Mode d''emploi'!$L$39,)</f>
        <v>Libellé du critère quand il sera choisi</v>
      </c>
      <c r="I244" s="372"/>
      <c r="J244" s="59"/>
      <c r="K244" s="59">
        <f>IFERROR((VLOOKUP(D244,'Mode d''emploi'!$I$33:$J$39,2)),"")</f>
        <v>1</v>
      </c>
      <c r="L244" s="59" t="str">
        <f>IFERROR(CHOOSE(K244,"",'Mode d''emploi'!$K$34,'Mode d''emploi'!$K$35,'Mode d''emploi'!$K$36,'Mode d''emploi'!$K$37,'Mode d''emploi'!$K$38,'Mode d''emploi'!$K$39),"")</f>
        <v/>
      </c>
      <c r="M244" s="59"/>
      <c r="N244" s="59"/>
      <c r="O244" s="59"/>
    </row>
    <row r="245" spans="1:44" ht="97.5" customHeight="1">
      <c r="A245" s="172" t="s">
        <v>339</v>
      </c>
      <c r="B245" s="173" t="s">
        <v>603</v>
      </c>
      <c r="C245" s="176" t="s">
        <v>552</v>
      </c>
      <c r="D245" s="169" t="s">
        <v>30</v>
      </c>
      <c r="E245" s="381" t="str">
        <f t="shared" si="37"/>
        <v/>
      </c>
      <c r="F245" s="382"/>
      <c r="G245" s="383"/>
      <c r="H245" s="372" t="str">
        <f>CHOOSE(K245,"Libellé du critère quand il sera choisi",'Mode d''emploi'!$L$34,'Mode d''emploi'!$L$35,'Mode d''emploi'!$L$36,'Mode d''emploi'!$L$37,'Mode d''emploi'!$L$38,'Mode d''emploi'!$L$39,)</f>
        <v>Libellé du critère quand il sera choisi</v>
      </c>
      <c r="I245" s="372"/>
      <c r="J245" s="59"/>
      <c r="K245" s="59">
        <f>IFERROR((VLOOKUP(D245,'Mode d''emploi'!$I$33:$J$39,2)),"")</f>
        <v>1</v>
      </c>
      <c r="L245" s="59" t="str">
        <f>IFERROR(CHOOSE(K245,"",'Mode d''emploi'!$K$34,'Mode d''emploi'!$K$35,'Mode d''emploi'!$K$36,'Mode d''emploi'!$K$37,'Mode d''emploi'!$K$38,'Mode d''emploi'!$K$39),"")</f>
        <v/>
      </c>
      <c r="M245" s="59"/>
      <c r="N245" s="59"/>
      <c r="O245" s="59"/>
    </row>
    <row r="246" spans="1:44" ht="174.75" customHeight="1">
      <c r="A246" s="172" t="s">
        <v>343</v>
      </c>
      <c r="B246" s="173" t="s">
        <v>344</v>
      </c>
      <c r="C246" s="176" t="s">
        <v>553</v>
      </c>
      <c r="D246" s="169" t="s">
        <v>30</v>
      </c>
      <c r="E246" s="381" t="str">
        <f t="shared" si="37"/>
        <v/>
      </c>
      <c r="F246" s="382"/>
      <c r="G246" s="383"/>
      <c r="H246" s="372" t="str">
        <f>CHOOSE(K246,"Libellé du critère quand il sera choisi",'Mode d''emploi'!$L$34,'Mode d''emploi'!$L$35,'Mode d''emploi'!$L$36,'Mode d''emploi'!$L$37,'Mode d''emploi'!$L$38,'Mode d''emploi'!$L$39,)</f>
        <v>Libellé du critère quand il sera choisi</v>
      </c>
      <c r="I246" s="372"/>
      <c r="J246" s="59"/>
      <c r="K246" s="59">
        <f>IFERROR((VLOOKUP(D246,'Mode d''emploi'!$I$33:$J$39,2)),"")</f>
        <v>1</v>
      </c>
      <c r="L246" s="59" t="str">
        <f>IFERROR(CHOOSE(K246,"",'Mode d''emploi'!$K$34,'Mode d''emploi'!$K$35,'Mode d''emploi'!$K$36,'Mode d''emploi'!$K$37,'Mode d''emploi'!$K$38,'Mode d''emploi'!$K$39),"")</f>
        <v/>
      </c>
      <c r="M246" s="59"/>
      <c r="N246" s="59"/>
      <c r="O246" s="59"/>
    </row>
    <row r="247" spans="1:44" ht="74.25" customHeight="1">
      <c r="A247" s="172" t="s">
        <v>345</v>
      </c>
      <c r="B247" s="173" t="s">
        <v>346</v>
      </c>
      <c r="C247" s="176" t="s">
        <v>553</v>
      </c>
      <c r="D247" s="169" t="s">
        <v>30</v>
      </c>
      <c r="E247" s="381" t="str">
        <f t="shared" si="37"/>
        <v/>
      </c>
      <c r="F247" s="382"/>
      <c r="G247" s="383"/>
      <c r="H247" s="372" t="str">
        <f>CHOOSE(K247,"Libellé du critère quand il sera choisi",'Mode d''emploi'!$L$34,'Mode d''emploi'!$L$35,'Mode d''emploi'!$L$36,'Mode d''emploi'!$L$37,'Mode d''emploi'!$L$38,'Mode d''emploi'!$L$39,)</f>
        <v>Libellé du critère quand il sera choisi</v>
      </c>
      <c r="I247" s="372"/>
      <c r="J247" s="59"/>
      <c r="K247" s="59">
        <f>IFERROR((VLOOKUP(D247,'Mode d''emploi'!$I$33:$J$39,2)),"")</f>
        <v>1</v>
      </c>
      <c r="L247" s="59" t="str">
        <f>IFERROR(CHOOSE(K247,"",'Mode d''emploi'!$K$34,'Mode d''emploi'!$K$35,'Mode d''emploi'!$K$36,'Mode d''emploi'!$K$37,'Mode d''emploi'!$K$38,'Mode d''emploi'!$K$39),"")</f>
        <v/>
      </c>
      <c r="M247" s="59"/>
      <c r="N247" s="59"/>
      <c r="O247" s="59"/>
    </row>
    <row r="248" spans="1:44" ht="70">
      <c r="A248" s="172" t="s">
        <v>345</v>
      </c>
      <c r="B248" s="173" t="s">
        <v>604</v>
      </c>
      <c r="C248" s="176" t="s">
        <v>553</v>
      </c>
      <c r="D248" s="169" t="s">
        <v>30</v>
      </c>
      <c r="E248" s="381" t="str">
        <f t="shared" si="37"/>
        <v/>
      </c>
      <c r="F248" s="382"/>
      <c r="G248" s="383"/>
      <c r="H248" s="372" t="str">
        <f>CHOOSE(K248,"Libellé du critère quand il sera choisi",'Mode d''emploi'!$L$34,'Mode d''emploi'!$L$35,'Mode d''emploi'!$L$36,'Mode d''emploi'!$L$37,'Mode d''emploi'!$L$38,'Mode d''emploi'!$L$39,)</f>
        <v>Libellé du critère quand il sera choisi</v>
      </c>
      <c r="I248" s="372"/>
      <c r="J248" s="59"/>
      <c r="K248" s="59">
        <f>IFERROR((VLOOKUP(D248,'Mode d''emploi'!$I$33:$J$39,2)),"")</f>
        <v>1</v>
      </c>
      <c r="L248" s="59" t="str">
        <f>IFERROR(CHOOSE(K248,"",'Mode d''emploi'!$K$34,'Mode d''emploi'!$K$35,'Mode d''emploi'!$K$36,'Mode d''emploi'!$K$37,'Mode d''emploi'!$K$38,'Mode d''emploi'!$K$39),"")</f>
        <v/>
      </c>
      <c r="M248" s="59"/>
      <c r="N248" s="59"/>
      <c r="O248" s="59"/>
    </row>
    <row r="249" spans="1:44" ht="81" customHeight="1">
      <c r="A249" s="172" t="s">
        <v>347</v>
      </c>
      <c r="B249" s="173" t="s">
        <v>348</v>
      </c>
      <c r="C249" s="208" t="s">
        <v>734</v>
      </c>
      <c r="D249" s="169" t="s">
        <v>30</v>
      </c>
      <c r="E249" s="382" t="str">
        <f t="shared" si="37"/>
        <v/>
      </c>
      <c r="F249" s="382"/>
      <c r="G249" s="383"/>
      <c r="H249" s="372" t="str">
        <f>CHOOSE(K249,"Libellé du critère quand il sera choisi",'Mode d''emploi'!$L$34,'Mode d''emploi'!$L$35,'Mode d''emploi'!$L$36,'Mode d''emploi'!$L$37,'Mode d''emploi'!$L$38,'Mode d''emploi'!$L$39,)</f>
        <v>Libellé du critère quand il sera choisi</v>
      </c>
      <c r="I249" s="372"/>
      <c r="J249" s="59"/>
      <c r="K249" s="59">
        <f>IFERROR((VLOOKUP(D249,'Mode d''emploi'!$I$33:$J$39,2)),"")</f>
        <v>1</v>
      </c>
      <c r="L249" s="59" t="str">
        <f>IFERROR(CHOOSE(K249,"",'Mode d''emploi'!$K$34,'Mode d''emploi'!$K$35,'Mode d''emploi'!$K$36,'Mode d''emploi'!$K$37,'Mode d''emploi'!$K$38,'Mode d''emploi'!$K$39),"")</f>
        <v/>
      </c>
      <c r="M249" s="59"/>
      <c r="N249" s="59"/>
      <c r="O249" s="59"/>
    </row>
    <row r="250" spans="1:44" ht="56.25" customHeight="1">
      <c r="A250" s="172" t="s">
        <v>347</v>
      </c>
      <c r="B250" s="173" t="s">
        <v>605</v>
      </c>
      <c r="C250" s="208" t="s">
        <v>423</v>
      </c>
      <c r="D250" s="169" t="s">
        <v>30</v>
      </c>
      <c r="E250" s="382" t="str">
        <f t="shared" si="37"/>
        <v/>
      </c>
      <c r="F250" s="382"/>
      <c r="G250" s="383"/>
      <c r="H250" s="372" t="str">
        <f>CHOOSE(K250,"Libellé du critère quand il sera choisi",'Mode d''emploi'!$L$34,'Mode d''emploi'!$L$35,'Mode d''emploi'!$L$36,'Mode d''emploi'!$L$37,'Mode d''emploi'!$L$38,'Mode d''emploi'!$L$39,)</f>
        <v>Libellé du critère quand il sera choisi</v>
      </c>
      <c r="I250" s="372"/>
      <c r="J250" s="59"/>
      <c r="K250" s="59">
        <f>IFERROR((VLOOKUP(D250,'Mode d''emploi'!$I$33:$J$39,2)),"")</f>
        <v>1</v>
      </c>
      <c r="L250" s="59" t="str">
        <f>IFERROR(CHOOSE(K250,"",'Mode d''emploi'!$K$34,'Mode d''emploi'!$K$35,'Mode d''emploi'!$K$36,'Mode d''emploi'!$K$37,'Mode d''emploi'!$K$38,'Mode d''emploi'!$K$39),"")</f>
        <v/>
      </c>
      <c r="M250" s="59"/>
      <c r="N250" s="59"/>
      <c r="O250" s="59"/>
    </row>
    <row r="251" spans="1:44" s="37" customFormat="1" ht="81" customHeight="1">
      <c r="A251" s="177" t="s">
        <v>451</v>
      </c>
      <c r="B251" s="184" t="s">
        <v>554</v>
      </c>
      <c r="C251" s="207">
        <v>8.4</v>
      </c>
      <c r="D251" s="179" t="s">
        <v>30</v>
      </c>
      <c r="E251" s="385" t="str">
        <f>L251</f>
        <v/>
      </c>
      <c r="F251" s="385"/>
      <c r="G251" s="386"/>
      <c r="H251" s="374" t="str">
        <f>CHOOSE(K251,"Libellé du critère quand il sera choisi",'Mode d''emploi'!$L$34,'Mode d''emploi'!$L$35,'Mode d''emploi'!$L$36,'Mode d''emploi'!$L$37,'Mode d''emploi'!$L$38,'Mode d''emploi'!$L$39,)</f>
        <v>Libellé du critère quand il sera choisi</v>
      </c>
      <c r="I251" s="374"/>
      <c r="J251" s="59"/>
      <c r="K251" s="59">
        <f>IFERROR((VLOOKUP(D251,'Mode d''emploi'!$I$33:$J$39,2)),"")</f>
        <v>1</v>
      </c>
      <c r="L251" s="59" t="str">
        <f>IFERROR(CHOOSE(K251,"",'Mode d''emploi'!$K$34,'Mode d''emploi'!$K$35,'Mode d''emploi'!$K$36,'Mode d''emploi'!$K$37,'Mode d''emploi'!$K$38,'Mode d''emploi'!$K$39),"")</f>
        <v/>
      </c>
      <c r="M251" s="59"/>
      <c r="N251" s="59"/>
      <c r="O251" s="59"/>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row>
    <row r="252" spans="1:44" s="37" customFormat="1" ht="84" customHeight="1">
      <c r="A252" s="177" t="s">
        <v>451</v>
      </c>
      <c r="B252" s="184" t="s">
        <v>555</v>
      </c>
      <c r="C252" s="207">
        <v>8.4</v>
      </c>
      <c r="D252" s="179" t="s">
        <v>30</v>
      </c>
      <c r="E252" s="385" t="str">
        <f t="shared" si="37"/>
        <v/>
      </c>
      <c r="F252" s="385"/>
      <c r="G252" s="386"/>
      <c r="H252" s="374" t="str">
        <f>CHOOSE(K252,"Libellé du critère quand il sera choisi",'Mode d''emploi'!$L$34,'Mode d''emploi'!$L$35,'Mode d''emploi'!$L$36,'Mode d''emploi'!$L$37,'Mode d''emploi'!$L$38,'Mode d''emploi'!$L$39,)</f>
        <v>Libellé du critère quand il sera choisi</v>
      </c>
      <c r="I252" s="374"/>
      <c r="J252" s="59"/>
      <c r="K252" s="59">
        <f>IFERROR((VLOOKUP(D252,'Mode d''emploi'!$I$33:$J$39,2)),"")</f>
        <v>1</v>
      </c>
      <c r="L252" s="59" t="str">
        <f>IFERROR(CHOOSE(K252,"",'Mode d''emploi'!$K$34,'Mode d''emploi'!$K$35,'Mode d''emploi'!$K$36,'Mode d''emploi'!$K$37,'Mode d''emploi'!$K$38,'Mode d''emploi'!$K$39),"")</f>
        <v/>
      </c>
      <c r="M252" s="59"/>
      <c r="N252" s="59"/>
      <c r="O252" s="59"/>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row>
    <row r="253" spans="1:44" ht="46.5" customHeight="1">
      <c r="A253" s="163" t="s">
        <v>665</v>
      </c>
      <c r="B253" s="162" t="s">
        <v>284</v>
      </c>
      <c r="C253" s="214" t="s">
        <v>663</v>
      </c>
      <c r="D253" s="147" t="str">
        <f>IF(ROUNDDOWN(E253*10,0)=0, "Insuffisant",IFERROR(CHOOSE(ROUNDDOWN((E253*10),0),"Informel","Informel","Informel","Informel","Convaincant","Convaincant","Convaincant","Convaincant","Conforme","Conforme"),""))</f>
        <v>Insuffisant</v>
      </c>
      <c r="E253" s="215">
        <f>IFERROR(SUM(E254:E270)/COUNTA(E254:E270),"")</f>
        <v>0</v>
      </c>
      <c r="F253" s="158">
        <f>IFERROR(SUM(E254:E277)/COUNTA(E254:E277),"")</f>
        <v>0</v>
      </c>
      <c r="G253" s="147" t="str">
        <f>IF(ROUNDDOWN(F253*10,0)=0, "Insuffisant",IFERROR(CHOOSE(ROUNDDOWN((F253*10),0),"Informel","Informel","Informel","Informel","Convaincant","Convaincant","Convaincant","Convaincant","Conforme","Conforme"),""))</f>
        <v>Insuffisant</v>
      </c>
      <c r="H253" s="373" t="str">
        <f>IFERROR(IF(G253="Insuffisant","Il est nécessaire de formaliser les activités",IF(G253="Informel","Il est nécessaire de pérenniser la bonne exécution des activités",IF(G253="Convaincant","Il est nécessaire de tracer et d'améliorer les activités", IF(G253="Conforme","BRAVO! Continueé de progresser et communiquer vos résultats","")))),"")</f>
        <v>Il est nécessaire de formaliser les activités</v>
      </c>
      <c r="I253" s="373"/>
      <c r="J253" s="59"/>
      <c r="K253" s="59">
        <f>IFERROR((VLOOKUP(D253,'Mode d''emploi'!$I$33:$J$39,2)),"")</f>
        <v>2</v>
      </c>
      <c r="L253" s="59">
        <f>IFERROR(CHOOSE(K253,"",'Mode d''emploi'!$K$34,'Mode d''emploi'!$K$35,'Mode d''emploi'!$K$36,'Mode d''emploi'!$K$37,'Mode d''emploi'!$K$38,'Mode d''emploi'!$K$39),"")</f>
        <v>0</v>
      </c>
      <c r="M253" s="59"/>
      <c r="N253" s="59"/>
      <c r="O253" s="59"/>
    </row>
    <row r="254" spans="1:44" ht="60" customHeight="1">
      <c r="A254" s="172" t="s">
        <v>350</v>
      </c>
      <c r="B254" s="173" t="s">
        <v>351</v>
      </c>
      <c r="C254" s="176" t="s">
        <v>419</v>
      </c>
      <c r="D254" s="210" t="s">
        <v>30</v>
      </c>
      <c r="E254" s="381" t="str">
        <f>L254</f>
        <v/>
      </c>
      <c r="F254" s="382"/>
      <c r="G254" s="383"/>
      <c r="H254" s="372" t="str">
        <f>CHOOSE(K254,"Libellé du critère quand il sera choisi",'Mode d''emploi'!$L$34,'Mode d''emploi'!$L$35,'Mode d''emploi'!$L$36,'Mode d''emploi'!$L$37,'Mode d''emploi'!$L$38,'Mode d''emploi'!$L$39,)</f>
        <v>Libellé du critère quand il sera choisi</v>
      </c>
      <c r="I254" s="372"/>
      <c r="J254" s="59"/>
      <c r="K254" s="59">
        <f>IFERROR((VLOOKUP(D254,'Mode d''emploi'!$I$33:$J$39,2)),"")</f>
        <v>1</v>
      </c>
      <c r="L254" s="59" t="str">
        <f>IFERROR(CHOOSE(K254,"",'Mode d''emploi'!$K$34,'Mode d''emploi'!$K$35,'Mode d''emploi'!$K$36,'Mode d''emploi'!$K$37,'Mode d''emploi'!$K$38,'Mode d''emploi'!$K$39),"")</f>
        <v/>
      </c>
      <c r="M254" s="59"/>
      <c r="N254" s="59"/>
      <c r="O254" s="59"/>
    </row>
    <row r="255" spans="1:44" ht="258" customHeight="1">
      <c r="A255" s="172" t="s">
        <v>350</v>
      </c>
      <c r="B255" s="173" t="s">
        <v>352</v>
      </c>
      <c r="C255" s="176" t="s">
        <v>419</v>
      </c>
      <c r="D255" s="169" t="s">
        <v>30</v>
      </c>
      <c r="E255" s="381" t="str">
        <f t="shared" ref="E255:E257" si="38">L255</f>
        <v/>
      </c>
      <c r="F255" s="382"/>
      <c r="G255" s="383"/>
      <c r="H255" s="372" t="str">
        <f>CHOOSE(K255,"Libellé du critère quand il sera choisi",'Mode d''emploi'!$L$34,'Mode d''emploi'!$L$35,'Mode d''emploi'!$L$36,'Mode d''emploi'!$L$37,'Mode d''emploi'!$L$38,'Mode d''emploi'!$L$39,)</f>
        <v>Libellé du critère quand il sera choisi</v>
      </c>
      <c r="I255" s="372"/>
      <c r="J255" s="59"/>
      <c r="K255" s="59">
        <f>IFERROR((VLOOKUP(D255,'Mode d''emploi'!$I$33:$J$39,2)),"")</f>
        <v>1</v>
      </c>
      <c r="L255" s="59" t="str">
        <f>IFERROR(CHOOSE(K255,"",'Mode d''emploi'!$K$34,'Mode d''emploi'!$K$35,'Mode d''emploi'!$K$36,'Mode d''emploi'!$K$37,'Mode d''emploi'!$K$38,'Mode d''emploi'!$K$39),"")</f>
        <v/>
      </c>
      <c r="M255" s="59"/>
      <c r="N255" s="59"/>
      <c r="O255" s="59"/>
    </row>
    <row r="256" spans="1:44" ht="90">
      <c r="A256" s="172" t="s">
        <v>353</v>
      </c>
      <c r="B256" s="173" t="s">
        <v>354</v>
      </c>
      <c r="C256" s="176" t="s">
        <v>419</v>
      </c>
      <c r="D256" s="169" t="s">
        <v>30</v>
      </c>
      <c r="E256" s="381" t="str">
        <f t="shared" si="38"/>
        <v/>
      </c>
      <c r="F256" s="382"/>
      <c r="G256" s="383"/>
      <c r="H256" s="372" t="str">
        <f>CHOOSE(K256,"Libellé du critère quand il sera choisi",'Mode d''emploi'!$L$34,'Mode d''emploi'!$L$35,'Mode d''emploi'!$L$36,'Mode d''emploi'!$L$37,'Mode d''emploi'!$L$38,'Mode d''emploi'!$L$39,)</f>
        <v>Libellé du critère quand il sera choisi</v>
      </c>
      <c r="I256" s="372"/>
      <c r="J256" s="59"/>
      <c r="K256" s="59">
        <f>IFERROR((VLOOKUP(D256,'Mode d''emploi'!$I$33:$J$39,2)),"")</f>
        <v>1</v>
      </c>
      <c r="L256" s="59" t="str">
        <f>IFERROR(CHOOSE(K256,"",'Mode d''emploi'!$K$34,'Mode d''emploi'!$K$35,'Mode d''emploi'!$K$36,'Mode d''emploi'!$K$37,'Mode d''emploi'!$K$38,'Mode d''emploi'!$K$39),"")</f>
        <v/>
      </c>
      <c r="M256" s="59"/>
      <c r="N256" s="59"/>
      <c r="O256" s="59"/>
    </row>
    <row r="257" spans="1:44" ht="104.25" customHeight="1">
      <c r="A257" s="172" t="s">
        <v>353</v>
      </c>
      <c r="B257" s="173" t="s">
        <v>355</v>
      </c>
      <c r="C257" s="176" t="s">
        <v>419</v>
      </c>
      <c r="D257" s="169" t="s">
        <v>30</v>
      </c>
      <c r="E257" s="381" t="str">
        <f t="shared" si="38"/>
        <v/>
      </c>
      <c r="F257" s="382"/>
      <c r="G257" s="383"/>
      <c r="H257" s="372" t="str">
        <f>CHOOSE(K257,"Libellé du critère quand il sera choisi",'Mode d''emploi'!$L$34,'Mode d''emploi'!$L$35,'Mode d''emploi'!$L$36,'Mode d''emploi'!$L$37,'Mode d''emploi'!$L$38,'Mode d''emploi'!$L$39,)</f>
        <v>Libellé du critère quand il sera choisi</v>
      </c>
      <c r="I257" s="372"/>
      <c r="J257" s="59"/>
      <c r="K257" s="59">
        <f>IFERROR((VLOOKUP(D257,'Mode d''emploi'!$I$33:$J$39,2)),"")</f>
        <v>1</v>
      </c>
      <c r="L257" s="59" t="str">
        <f>IFERROR(CHOOSE(K257,"",'Mode d''emploi'!$K$34,'Mode d''emploi'!$K$35,'Mode d''emploi'!$K$36,'Mode d''emploi'!$K$37,'Mode d''emploi'!$K$38,'Mode d''emploi'!$K$39),"")</f>
        <v/>
      </c>
      <c r="M257" s="59"/>
      <c r="N257" s="59"/>
      <c r="O257" s="59"/>
    </row>
    <row r="258" spans="1:44" ht="117" customHeight="1">
      <c r="A258" s="172" t="s">
        <v>353</v>
      </c>
      <c r="B258" s="173" t="s">
        <v>356</v>
      </c>
      <c r="C258" s="176" t="s">
        <v>419</v>
      </c>
      <c r="D258" s="169" t="s">
        <v>30</v>
      </c>
      <c r="E258" s="381" t="str">
        <f t="shared" ref="E258:E276" si="39">L258</f>
        <v/>
      </c>
      <c r="F258" s="382"/>
      <c r="G258" s="383"/>
      <c r="H258" s="372" t="str">
        <f>CHOOSE(K258,"Libellé du critère quand il sera choisi",'Mode d''emploi'!$L$34,'Mode d''emploi'!$L$35,'Mode d''emploi'!$L$36,'Mode d''emploi'!$L$37,'Mode d''emploi'!$L$38,'Mode d''emploi'!$L$39,)</f>
        <v>Libellé du critère quand il sera choisi</v>
      </c>
      <c r="I258" s="372"/>
      <c r="J258" s="59"/>
      <c r="K258" s="59">
        <f>IFERROR((VLOOKUP(D258,'Mode d''emploi'!$I$33:$J$39,2)),"")</f>
        <v>1</v>
      </c>
      <c r="L258" s="59" t="str">
        <f>IFERROR(CHOOSE(K258,"",'Mode d''emploi'!$K$34,'Mode d''emploi'!$K$35,'Mode d''emploi'!$K$36,'Mode d''emploi'!$K$37,'Mode d''emploi'!$K$38,'Mode d''emploi'!$K$39),"")</f>
        <v/>
      </c>
      <c r="M258" s="59"/>
      <c r="N258" s="59"/>
      <c r="O258" s="59"/>
    </row>
    <row r="259" spans="1:44" ht="83.25" customHeight="1">
      <c r="A259" s="172" t="s">
        <v>353</v>
      </c>
      <c r="B259" s="173" t="s">
        <v>438</v>
      </c>
      <c r="C259" s="176" t="s">
        <v>419</v>
      </c>
      <c r="D259" s="169" t="s">
        <v>30</v>
      </c>
      <c r="E259" s="381" t="str">
        <f t="shared" si="39"/>
        <v/>
      </c>
      <c r="F259" s="382"/>
      <c r="G259" s="383"/>
      <c r="H259" s="372" t="str">
        <f>CHOOSE(K259,"Libellé du critère quand il sera choisi",'Mode d''emploi'!$L$34,'Mode d''emploi'!$L$35,'Mode d''emploi'!$L$36,'Mode d''emploi'!$L$37,'Mode d''emploi'!$L$38,'Mode d''emploi'!$L$39,)</f>
        <v>Libellé du critère quand il sera choisi</v>
      </c>
      <c r="I259" s="372"/>
      <c r="J259" s="59"/>
      <c r="K259" s="59">
        <f>IFERROR((VLOOKUP(D259,'Mode d''emploi'!$I$33:$J$39,2)),"")</f>
        <v>1</v>
      </c>
      <c r="L259" s="59" t="str">
        <f>IFERROR(CHOOSE(K259,"",'Mode d''emploi'!$K$34,'Mode d''emploi'!$K$35,'Mode d''emploi'!$K$36,'Mode d''emploi'!$K$37,'Mode d''emploi'!$K$38,'Mode d''emploi'!$K$39),"")</f>
        <v/>
      </c>
      <c r="M259" s="59"/>
      <c r="N259" s="59"/>
      <c r="O259" s="59"/>
    </row>
    <row r="260" spans="1:44" ht="56.25" customHeight="1">
      <c r="A260" s="172" t="s">
        <v>357</v>
      </c>
      <c r="B260" s="173" t="s">
        <v>358</v>
      </c>
      <c r="C260" s="176" t="s">
        <v>423</v>
      </c>
      <c r="D260" s="169" t="s">
        <v>30</v>
      </c>
      <c r="E260" s="381" t="str">
        <f t="shared" si="39"/>
        <v/>
      </c>
      <c r="F260" s="382"/>
      <c r="G260" s="383"/>
      <c r="H260" s="372" t="str">
        <f>CHOOSE(K260,"Libellé du critère quand il sera choisi",'Mode d''emploi'!$L$34,'Mode d''emploi'!$L$35,'Mode d''emploi'!$L$36,'Mode d''emploi'!$L$37,'Mode d''emploi'!$L$38,'Mode d''emploi'!$L$39,)</f>
        <v>Libellé du critère quand il sera choisi</v>
      </c>
      <c r="I260" s="372"/>
      <c r="J260" s="59"/>
      <c r="K260" s="59">
        <f>IFERROR((VLOOKUP(D260,'Mode d''emploi'!$I$33:$J$39,2)),"")</f>
        <v>1</v>
      </c>
      <c r="L260" s="59" t="str">
        <f>IFERROR(CHOOSE(K260,"",'Mode d''emploi'!$K$34,'Mode d''emploi'!$K$35,'Mode d''emploi'!$K$36,'Mode d''emploi'!$K$37,'Mode d''emploi'!$K$38,'Mode d''emploi'!$K$39),"")</f>
        <v/>
      </c>
      <c r="M260" s="59"/>
      <c r="N260" s="59"/>
      <c r="O260" s="59"/>
    </row>
    <row r="261" spans="1:44" ht="45" customHeight="1">
      <c r="A261" s="172" t="s">
        <v>357</v>
      </c>
      <c r="B261" s="173" t="s">
        <v>608</v>
      </c>
      <c r="C261" s="176" t="s">
        <v>423</v>
      </c>
      <c r="D261" s="169" t="s">
        <v>30</v>
      </c>
      <c r="E261" s="381" t="str">
        <f t="shared" si="39"/>
        <v/>
      </c>
      <c r="F261" s="382"/>
      <c r="G261" s="383"/>
      <c r="H261" s="372" t="str">
        <f>CHOOSE(K261,"Libellé du critère quand il sera choisi",'Mode d''emploi'!$L$34,'Mode d''emploi'!$L$35,'Mode d''emploi'!$L$36,'Mode d''emploi'!$L$37,'Mode d''emploi'!$L$38,'Mode d''emploi'!$L$39,)</f>
        <v>Libellé du critère quand il sera choisi</v>
      </c>
      <c r="I261" s="372"/>
      <c r="J261" s="59"/>
      <c r="K261" s="59">
        <f>IFERROR((VLOOKUP(D261,'Mode d''emploi'!$I$33:$J$39,2)),"")</f>
        <v>1</v>
      </c>
      <c r="L261" s="59" t="str">
        <f>IFERROR(CHOOSE(K261,"",'Mode d''emploi'!$K$34,'Mode d''emploi'!$K$35,'Mode d''emploi'!$K$36,'Mode d''emploi'!$K$37,'Mode d''emploi'!$K$38,'Mode d''emploi'!$K$39),"")</f>
        <v/>
      </c>
      <c r="M261" s="59"/>
      <c r="N261" s="59"/>
      <c r="O261" s="59"/>
    </row>
    <row r="262" spans="1:44" ht="90" customHeight="1">
      <c r="A262" s="172" t="s">
        <v>357</v>
      </c>
      <c r="B262" s="173" t="s">
        <v>359</v>
      </c>
      <c r="C262" s="176" t="s">
        <v>423</v>
      </c>
      <c r="D262" s="169" t="s">
        <v>30</v>
      </c>
      <c r="E262" s="381" t="str">
        <f t="shared" si="39"/>
        <v/>
      </c>
      <c r="F262" s="382"/>
      <c r="G262" s="383"/>
      <c r="H262" s="372" t="str">
        <f>CHOOSE(K262,"Libellé du critère quand il sera choisi",'Mode d''emploi'!$L$34,'Mode d''emploi'!$L$35,'Mode d''emploi'!$L$36,'Mode d''emploi'!$L$37,'Mode d''emploi'!$L$38,'Mode d''emploi'!$L$39,)</f>
        <v>Libellé du critère quand il sera choisi</v>
      </c>
      <c r="I262" s="372"/>
      <c r="J262" s="59"/>
      <c r="K262" s="59">
        <f>IFERROR((VLOOKUP(D262,'Mode d''emploi'!$I$33:$J$39,2)),"")</f>
        <v>1</v>
      </c>
      <c r="L262" s="59" t="str">
        <f>IFERROR(CHOOSE(K262,"",'Mode d''emploi'!$K$34,'Mode d''emploi'!$K$35,'Mode d''emploi'!$K$36,'Mode d''emploi'!$K$37,'Mode d''emploi'!$K$38,'Mode d''emploi'!$K$39),"")</f>
        <v/>
      </c>
      <c r="M262" s="59"/>
      <c r="N262" s="59"/>
      <c r="O262" s="59"/>
    </row>
    <row r="263" spans="1:44" ht="67.5" customHeight="1">
      <c r="A263" s="172" t="s">
        <v>701</v>
      </c>
      <c r="B263" s="173" t="s">
        <v>607</v>
      </c>
      <c r="C263" s="176" t="s">
        <v>423</v>
      </c>
      <c r="D263" s="169" t="s">
        <v>30</v>
      </c>
      <c r="E263" s="381" t="str">
        <f t="shared" si="39"/>
        <v/>
      </c>
      <c r="F263" s="382"/>
      <c r="G263" s="383"/>
      <c r="H263" s="372" t="str">
        <f>CHOOSE(K263,"Libellé du critère quand il sera choisi",'Mode d''emploi'!$L$34,'Mode d''emploi'!$L$35,'Mode d''emploi'!$L$36,'Mode d''emploi'!$L$37,'Mode d''emploi'!$L$38,'Mode d''emploi'!$L$39,)</f>
        <v>Libellé du critère quand il sera choisi</v>
      </c>
      <c r="I263" s="372"/>
      <c r="J263" s="59"/>
      <c r="K263" s="59">
        <f>IFERROR((VLOOKUP(D263,'Mode d''emploi'!$I$33:$J$39,2)),"")</f>
        <v>1</v>
      </c>
      <c r="L263" s="59" t="str">
        <f>IFERROR(CHOOSE(K263,"",'Mode d''emploi'!$K$34,'Mode d''emploi'!$K$35,'Mode d''emploi'!$K$36,'Mode d''emploi'!$K$37,'Mode d''emploi'!$K$38,'Mode d''emploi'!$K$39),"")</f>
        <v/>
      </c>
      <c r="M263" s="59"/>
      <c r="N263" s="59"/>
      <c r="O263" s="59"/>
    </row>
    <row r="264" spans="1:44" ht="50">
      <c r="A264" s="172" t="s">
        <v>360</v>
      </c>
      <c r="B264" s="173" t="s">
        <v>606</v>
      </c>
      <c r="C264" s="176" t="s">
        <v>423</v>
      </c>
      <c r="D264" s="169" t="s">
        <v>30</v>
      </c>
      <c r="E264" s="381" t="str">
        <f t="shared" si="39"/>
        <v/>
      </c>
      <c r="F264" s="382"/>
      <c r="G264" s="383"/>
      <c r="H264" s="372" t="str">
        <f>CHOOSE(K264,"Libellé du critère quand il sera choisi",'Mode d''emploi'!$L$34,'Mode d''emploi'!$L$35,'Mode d''emploi'!$L$36,'Mode d''emploi'!$L$37,'Mode d''emploi'!$L$38,'Mode d''emploi'!$L$39,)</f>
        <v>Libellé du critère quand il sera choisi</v>
      </c>
      <c r="I264" s="372"/>
      <c r="J264" s="59"/>
      <c r="K264" s="59">
        <f>IFERROR((VLOOKUP(D264,'Mode d''emploi'!$I$33:$J$39,2)),"")</f>
        <v>1</v>
      </c>
      <c r="L264" s="59" t="str">
        <f>IFERROR(CHOOSE(K264,"",'Mode d''emploi'!$K$34,'Mode d''emploi'!$K$35,'Mode d''emploi'!$K$36,'Mode d''emploi'!$K$37,'Mode d''emploi'!$K$38,'Mode d''emploi'!$K$39),"")</f>
        <v/>
      </c>
      <c r="M264" s="59"/>
      <c r="N264" s="59"/>
      <c r="O264" s="59"/>
    </row>
    <row r="265" spans="1:44" ht="49.5" customHeight="1">
      <c r="A265" s="172" t="s">
        <v>361</v>
      </c>
      <c r="B265" s="173" t="s">
        <v>362</v>
      </c>
      <c r="C265" s="176" t="s">
        <v>423</v>
      </c>
      <c r="D265" s="169" t="s">
        <v>30</v>
      </c>
      <c r="E265" s="381" t="str">
        <f t="shared" si="39"/>
        <v/>
      </c>
      <c r="F265" s="382"/>
      <c r="G265" s="383"/>
      <c r="H265" s="372" t="str">
        <f>CHOOSE(K265,"Libellé du critère quand il sera choisi",'Mode d''emploi'!$L$34,'Mode d''emploi'!$L$35,'Mode d''emploi'!$L$36,'Mode d''emploi'!$L$37,'Mode d''emploi'!$L$38,'Mode d''emploi'!$L$39,)</f>
        <v>Libellé du critère quand il sera choisi</v>
      </c>
      <c r="I265" s="372"/>
      <c r="J265" s="59"/>
      <c r="K265" s="59">
        <f>IFERROR((VLOOKUP(D265,'Mode d''emploi'!$I$33:$J$39,2)),"")</f>
        <v>1</v>
      </c>
      <c r="L265" s="59" t="str">
        <f>IFERROR(CHOOSE(K265,"",'Mode d''emploi'!$K$34,'Mode d''emploi'!$K$35,'Mode d''emploi'!$K$36,'Mode d''emploi'!$K$37,'Mode d''emploi'!$K$38,'Mode d''emploi'!$K$39),"")</f>
        <v/>
      </c>
      <c r="M265" s="59"/>
      <c r="N265" s="59"/>
      <c r="O265" s="59"/>
    </row>
    <row r="266" spans="1:44" ht="70">
      <c r="A266" s="172" t="s">
        <v>361</v>
      </c>
      <c r="B266" s="173" t="s">
        <v>363</v>
      </c>
      <c r="C266" s="176" t="s">
        <v>423</v>
      </c>
      <c r="D266" s="169" t="s">
        <v>30</v>
      </c>
      <c r="E266" s="381" t="str">
        <f t="shared" si="39"/>
        <v/>
      </c>
      <c r="F266" s="382"/>
      <c r="G266" s="383"/>
      <c r="H266" s="372" t="str">
        <f>CHOOSE(K266,"Libellé du critère quand il sera choisi",'Mode d''emploi'!$L$34,'Mode d''emploi'!$L$35,'Mode d''emploi'!$L$36,'Mode d''emploi'!$L$37,'Mode d''emploi'!$L$38,'Mode d''emploi'!$L$39,)</f>
        <v>Libellé du critère quand il sera choisi</v>
      </c>
      <c r="I266" s="372"/>
      <c r="J266" s="59"/>
      <c r="K266" s="59">
        <f>IFERROR((VLOOKUP(D266,'Mode d''emploi'!$I$33:$J$39,2)),"")</f>
        <v>1</v>
      </c>
      <c r="L266" s="59" t="str">
        <f>IFERROR(CHOOSE(K266,"",'Mode d''emploi'!$K$34,'Mode d''emploi'!$K$35,'Mode d''emploi'!$K$36,'Mode d''emploi'!$K$37,'Mode d''emploi'!$K$38,'Mode d''emploi'!$K$39),"")</f>
        <v/>
      </c>
      <c r="M266" s="59"/>
      <c r="N266" s="59"/>
      <c r="O266" s="59"/>
    </row>
    <row r="267" spans="1:44" ht="72" customHeight="1">
      <c r="A267" s="172" t="s">
        <v>364</v>
      </c>
      <c r="B267" s="173" t="s">
        <v>365</v>
      </c>
      <c r="C267" s="176" t="s">
        <v>425</v>
      </c>
      <c r="D267" s="169" t="s">
        <v>30</v>
      </c>
      <c r="E267" s="381" t="str">
        <f t="shared" si="39"/>
        <v/>
      </c>
      <c r="F267" s="382"/>
      <c r="G267" s="383"/>
      <c r="H267" s="372" t="str">
        <f>CHOOSE(K267,"Libellé du critère quand il sera choisi",'Mode d''emploi'!$L$34,'Mode d''emploi'!$L$35,'Mode d''emploi'!$L$36,'Mode d''emploi'!$L$37,'Mode d''emploi'!$L$38,'Mode d''emploi'!$L$39,)</f>
        <v>Libellé du critère quand il sera choisi</v>
      </c>
      <c r="I267" s="372"/>
      <c r="J267" s="59"/>
      <c r="K267" s="59">
        <f>IFERROR((VLOOKUP(D267,'Mode d''emploi'!$I$33:$J$39,2)),"")</f>
        <v>1</v>
      </c>
      <c r="L267" s="59" t="str">
        <f>IFERROR(CHOOSE(K267,"",'Mode d''emploi'!$K$34,'Mode d''emploi'!$K$35,'Mode d''emploi'!$K$36,'Mode d''emploi'!$K$37,'Mode d''emploi'!$K$38,'Mode d''emploi'!$K$39),"")</f>
        <v/>
      </c>
      <c r="M267" s="59"/>
      <c r="N267" s="59"/>
      <c r="O267" s="59"/>
    </row>
    <row r="268" spans="1:44" ht="70">
      <c r="A268" s="172" t="s">
        <v>364</v>
      </c>
      <c r="B268" s="173" t="s">
        <v>366</v>
      </c>
      <c r="C268" s="208" t="s">
        <v>425</v>
      </c>
      <c r="D268" s="169" t="s">
        <v>30</v>
      </c>
      <c r="E268" s="382" t="str">
        <f t="shared" si="39"/>
        <v/>
      </c>
      <c r="F268" s="382"/>
      <c r="G268" s="383"/>
      <c r="H268" s="372" t="str">
        <f>CHOOSE(K268,"Libellé du critère quand il sera choisi",'Mode d''emploi'!$L$34,'Mode d''emploi'!$L$35,'Mode d''emploi'!$L$36,'Mode d''emploi'!$L$37,'Mode d''emploi'!$L$38,'Mode d''emploi'!$L$39,)</f>
        <v>Libellé du critère quand il sera choisi</v>
      </c>
      <c r="I268" s="372"/>
      <c r="J268" s="59"/>
      <c r="K268" s="59">
        <f>IFERROR((VLOOKUP(D268,'Mode d''emploi'!$I$33:$J$39,2)),"")</f>
        <v>1</v>
      </c>
      <c r="L268" s="59" t="str">
        <f>IFERROR(CHOOSE(K268,"",'Mode d''emploi'!$K$34,'Mode d''emploi'!$K$35,'Mode d''emploi'!$K$36,'Mode d''emploi'!$K$37,'Mode d''emploi'!$K$38,'Mode d''emploi'!$K$39),"")</f>
        <v/>
      </c>
      <c r="M268" s="59"/>
      <c r="N268" s="59"/>
      <c r="O268" s="59"/>
    </row>
    <row r="269" spans="1:44" ht="102" customHeight="1">
      <c r="A269" s="172" t="s">
        <v>364</v>
      </c>
      <c r="B269" s="173" t="s">
        <v>367</v>
      </c>
      <c r="C269" s="208" t="s">
        <v>425</v>
      </c>
      <c r="D269" s="169" t="s">
        <v>30</v>
      </c>
      <c r="E269" s="382" t="str">
        <f t="shared" si="39"/>
        <v/>
      </c>
      <c r="F269" s="382"/>
      <c r="G269" s="383"/>
      <c r="H269" s="372" t="str">
        <f>CHOOSE(K269,"Libellé du critère quand il sera choisi",'Mode d''emploi'!$L$34,'Mode d''emploi'!$L$35,'Mode d''emploi'!$L$36,'Mode d''emploi'!$L$37,'Mode d''emploi'!$L$38,'Mode d''emploi'!$L$39,)</f>
        <v>Libellé du critère quand il sera choisi</v>
      </c>
      <c r="I269" s="372"/>
      <c r="J269" s="59"/>
      <c r="K269" s="59">
        <f>IFERROR((VLOOKUP(D269,'Mode d''emploi'!$I$33:$J$39,2)),"")</f>
        <v>1</v>
      </c>
      <c r="L269" s="59" t="str">
        <f>IFERROR(CHOOSE(K269,"",'Mode d''emploi'!$K$34,'Mode d''emploi'!$K$35,'Mode d''emploi'!$K$36,'Mode d''emploi'!$K$37,'Mode d''emploi'!$K$38,'Mode d''emploi'!$K$39),"")</f>
        <v/>
      </c>
      <c r="M269" s="59"/>
      <c r="N269" s="59"/>
      <c r="O269" s="59"/>
    </row>
    <row r="270" spans="1:44" ht="86.25" customHeight="1">
      <c r="A270" s="172" t="s">
        <v>364</v>
      </c>
      <c r="B270" s="173" t="s">
        <v>439</v>
      </c>
      <c r="C270" s="208" t="s">
        <v>425</v>
      </c>
      <c r="D270" s="169" t="s">
        <v>30</v>
      </c>
      <c r="E270" s="382" t="str">
        <f t="shared" si="39"/>
        <v/>
      </c>
      <c r="F270" s="382"/>
      <c r="G270" s="383"/>
      <c r="H270" s="372" t="str">
        <f>CHOOSE(K270,"Libellé du critère quand il sera choisi",'Mode d''emploi'!$L$34,'Mode d''emploi'!$L$35,'Mode d''emploi'!$L$36,'Mode d''emploi'!$L$37,'Mode d''emploi'!$L$38,'Mode d''emploi'!$L$39,)</f>
        <v>Libellé du critère quand il sera choisi</v>
      </c>
      <c r="I270" s="372"/>
      <c r="J270" s="59"/>
      <c r="K270" s="59">
        <f>IFERROR((VLOOKUP(D270,'Mode d''emploi'!$I$33:$J$39,2)),"")</f>
        <v>1</v>
      </c>
      <c r="L270" s="59" t="str">
        <f>IFERROR(CHOOSE(K270,"",'Mode d''emploi'!$K$34,'Mode d''emploi'!$K$35,'Mode d''emploi'!$K$36,'Mode d''emploi'!$K$37,'Mode d''emploi'!$K$38,'Mode d''emploi'!$K$39),"")</f>
        <v/>
      </c>
      <c r="M270" s="59"/>
      <c r="N270" s="59"/>
      <c r="O270" s="59"/>
    </row>
    <row r="271" spans="1:44" s="37" customFormat="1" ht="66.75" customHeight="1">
      <c r="A271" s="177" t="s">
        <v>451</v>
      </c>
      <c r="B271" s="184" t="s">
        <v>556</v>
      </c>
      <c r="C271" s="207">
        <v>8.5</v>
      </c>
      <c r="D271" s="179" t="s">
        <v>30</v>
      </c>
      <c r="E271" s="385" t="str">
        <f t="shared" si="39"/>
        <v/>
      </c>
      <c r="F271" s="385"/>
      <c r="G271" s="386"/>
      <c r="H271" s="374" t="str">
        <f>CHOOSE(K271,"Libellé du critère quand il sera choisi",'Mode d''emploi'!$L$34,'Mode d''emploi'!$L$35,'Mode d''emploi'!$L$36,'Mode d''emploi'!$L$37,'Mode d''emploi'!$L$38,'Mode d''emploi'!$L$39,)</f>
        <v>Libellé du critère quand il sera choisi</v>
      </c>
      <c r="I271" s="374"/>
      <c r="J271" s="59"/>
      <c r="K271" s="59">
        <f>IFERROR((VLOOKUP(D271,'Mode d''emploi'!$I$33:$J$39,2)),"")</f>
        <v>1</v>
      </c>
      <c r="L271" s="59" t="str">
        <f>IFERROR(CHOOSE(K271,"",'Mode d''emploi'!$K$34,'Mode d''emploi'!$K$35,'Mode d''emploi'!$K$36,'Mode d''emploi'!$K$37,'Mode d''emploi'!$K$38,'Mode d''emploi'!$K$39),"")</f>
        <v/>
      </c>
      <c r="M271" s="59"/>
      <c r="N271" s="59"/>
      <c r="O271" s="59"/>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row>
    <row r="272" spans="1:44" s="37" customFormat="1" ht="96" customHeight="1">
      <c r="A272" s="177" t="s">
        <v>451</v>
      </c>
      <c r="B272" s="184" t="s">
        <v>557</v>
      </c>
      <c r="C272" s="207">
        <v>8.5</v>
      </c>
      <c r="D272" s="179" t="s">
        <v>30</v>
      </c>
      <c r="E272" s="385" t="str">
        <f t="shared" si="39"/>
        <v/>
      </c>
      <c r="F272" s="385"/>
      <c r="G272" s="386"/>
      <c r="H272" s="374" t="str">
        <f>CHOOSE(K272,"Libellé du critère quand il sera choisi",'Mode d''emploi'!$L$34,'Mode d''emploi'!$L$35,'Mode d''emploi'!$L$36,'Mode d''emploi'!$L$37,'Mode d''emploi'!$L$38,'Mode d''emploi'!$L$39,)</f>
        <v>Libellé du critère quand il sera choisi</v>
      </c>
      <c r="I272" s="374"/>
      <c r="J272" s="59"/>
      <c r="K272" s="59">
        <f>IFERROR((VLOOKUP(D272,'Mode d''emploi'!$I$33:$J$39,2)),"")</f>
        <v>1</v>
      </c>
      <c r="L272" s="59" t="str">
        <f>IFERROR(CHOOSE(K272,"",'Mode d''emploi'!$K$34,'Mode d''emploi'!$K$35,'Mode d''emploi'!$K$36,'Mode d''emploi'!$K$37,'Mode d''emploi'!$K$38,'Mode d''emploi'!$K$39),"")</f>
        <v/>
      </c>
      <c r="M272" s="59"/>
      <c r="N272" s="59"/>
      <c r="O272" s="59"/>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row>
    <row r="273" spans="1:44" s="37" customFormat="1" ht="60" customHeight="1">
      <c r="A273" s="177" t="s">
        <v>451</v>
      </c>
      <c r="B273" s="184" t="s">
        <v>558</v>
      </c>
      <c r="C273" s="207">
        <v>8.5</v>
      </c>
      <c r="D273" s="179" t="s">
        <v>30</v>
      </c>
      <c r="E273" s="385" t="str">
        <f t="shared" si="39"/>
        <v/>
      </c>
      <c r="F273" s="385"/>
      <c r="G273" s="386"/>
      <c r="H273" s="374" t="str">
        <f>CHOOSE(K273,"Libellé du critère quand il sera choisi",'Mode d''emploi'!$L$34,'Mode d''emploi'!$L$35,'Mode d''emploi'!$L$36,'Mode d''emploi'!$L$37,'Mode d''emploi'!$L$38,'Mode d''emploi'!$L$39,)</f>
        <v>Libellé du critère quand il sera choisi</v>
      </c>
      <c r="I273" s="374"/>
      <c r="J273" s="59"/>
      <c r="K273" s="59">
        <f>IFERROR((VLOOKUP(D273,'Mode d''emploi'!$I$33:$J$39,2)),"")</f>
        <v>1</v>
      </c>
      <c r="L273" s="59" t="str">
        <f>IFERROR(CHOOSE(K273,"",'Mode d''emploi'!$K$34,'Mode d''emploi'!$K$35,'Mode d''emploi'!$K$36,'Mode d''emploi'!$K$37,'Mode d''emploi'!$K$38,'Mode d''emploi'!$K$39),"")</f>
        <v/>
      </c>
      <c r="M273" s="59"/>
      <c r="N273" s="59"/>
      <c r="O273" s="59"/>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row>
    <row r="274" spans="1:44" s="37" customFormat="1" ht="96" customHeight="1">
      <c r="A274" s="177" t="s">
        <v>451</v>
      </c>
      <c r="B274" s="184" t="s">
        <v>559</v>
      </c>
      <c r="C274" s="207">
        <v>8.5</v>
      </c>
      <c r="D274" s="179" t="s">
        <v>30</v>
      </c>
      <c r="E274" s="385" t="str">
        <f t="shared" si="39"/>
        <v/>
      </c>
      <c r="F274" s="385"/>
      <c r="G274" s="386"/>
      <c r="H274" s="374" t="str">
        <f>CHOOSE(K274,"Libellé du critère quand il sera choisi",'Mode d''emploi'!$L$34,'Mode d''emploi'!$L$35,'Mode d''emploi'!$L$36,'Mode d''emploi'!$L$37,'Mode d''emploi'!$L$38,'Mode d''emploi'!$L$39,)</f>
        <v>Libellé du critère quand il sera choisi</v>
      </c>
      <c r="I274" s="374"/>
      <c r="J274" s="59"/>
      <c r="K274" s="59">
        <f>IFERROR((VLOOKUP(D274,'Mode d''emploi'!$I$33:$J$39,2)),"")</f>
        <v>1</v>
      </c>
      <c r="L274" s="59" t="str">
        <f>IFERROR(CHOOSE(K274,"",'Mode d''emploi'!$K$34,'Mode d''emploi'!$K$35,'Mode d''emploi'!$K$36,'Mode d''emploi'!$K$37,'Mode d''emploi'!$K$38,'Mode d''emploi'!$K$39),"")</f>
        <v/>
      </c>
      <c r="M274" s="59"/>
      <c r="N274" s="59"/>
      <c r="O274" s="59"/>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row>
    <row r="275" spans="1:44" s="37" customFormat="1" ht="60" customHeight="1">
      <c r="A275" s="177" t="s">
        <v>451</v>
      </c>
      <c r="B275" s="184" t="s">
        <v>560</v>
      </c>
      <c r="C275" s="207">
        <v>8.5</v>
      </c>
      <c r="D275" s="179" t="s">
        <v>30</v>
      </c>
      <c r="E275" s="385" t="str">
        <f t="shared" si="39"/>
        <v/>
      </c>
      <c r="F275" s="385"/>
      <c r="G275" s="386"/>
      <c r="H275" s="374" t="str">
        <f>CHOOSE(K275,"Libellé du critère quand il sera choisi",'Mode d''emploi'!$L$34,'Mode d''emploi'!$L$35,'Mode d''emploi'!$L$36,'Mode d''emploi'!$L$37,'Mode d''emploi'!$L$38,'Mode d''emploi'!$L$39,)</f>
        <v>Libellé du critère quand il sera choisi</v>
      </c>
      <c r="I275" s="374"/>
      <c r="J275" s="59"/>
      <c r="K275" s="59">
        <f>IFERROR((VLOOKUP(D275,'Mode d''emploi'!$I$33:$J$39,2)),"")</f>
        <v>1</v>
      </c>
      <c r="L275" s="59" t="str">
        <f>IFERROR(CHOOSE(K275,"",'Mode d''emploi'!$K$34,'Mode d''emploi'!$K$35,'Mode d''emploi'!$K$36,'Mode d''emploi'!$K$37,'Mode d''emploi'!$K$38,'Mode d''emploi'!$K$39),"")</f>
        <v/>
      </c>
      <c r="M275" s="59"/>
      <c r="N275" s="59"/>
      <c r="O275" s="59"/>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row>
    <row r="276" spans="1:44" s="37" customFormat="1" ht="55.5" customHeight="1">
      <c r="A276" s="177" t="s">
        <v>451</v>
      </c>
      <c r="B276" s="184" t="s">
        <v>561</v>
      </c>
      <c r="C276" s="207">
        <v>8.5</v>
      </c>
      <c r="D276" s="179" t="s">
        <v>30</v>
      </c>
      <c r="E276" s="385" t="str">
        <f t="shared" si="39"/>
        <v/>
      </c>
      <c r="F276" s="385"/>
      <c r="G276" s="386"/>
      <c r="H276" s="374" t="str">
        <f>CHOOSE(K276,"Libellé du critère quand il sera choisi",'Mode d''emploi'!$L$34,'Mode d''emploi'!$L$35,'Mode d''emploi'!$L$36,'Mode d''emploi'!$L$37,'Mode d''emploi'!$L$38,'Mode d''emploi'!$L$39,)</f>
        <v>Libellé du critère quand il sera choisi</v>
      </c>
      <c r="I276" s="374"/>
      <c r="J276" s="59"/>
      <c r="K276" s="59">
        <f>IFERROR((VLOOKUP(D276,'Mode d''emploi'!$I$33:$J$39,2)),"")</f>
        <v>1</v>
      </c>
      <c r="L276" s="59" t="str">
        <f>IFERROR(CHOOSE(K276,"",'Mode d''emploi'!$K$34,'Mode d''emploi'!$K$35,'Mode d''emploi'!$K$36,'Mode d''emploi'!$K$37,'Mode d''emploi'!$K$38,'Mode d''emploi'!$K$39),"")</f>
        <v/>
      </c>
      <c r="M276" s="59"/>
      <c r="N276" s="59"/>
      <c r="O276" s="59"/>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row>
    <row r="277" spans="1:44" ht="51" customHeight="1">
      <c r="A277" s="146" t="s">
        <v>666</v>
      </c>
      <c r="B277" s="145" t="s">
        <v>369</v>
      </c>
      <c r="C277" s="157" t="s">
        <v>667</v>
      </c>
      <c r="D277" s="147" t="str">
        <f>IF(ROUNDDOWN(E277*10,0)=0, "Insuffisant",IFERROR(CHOOSE(ROUNDDOWN((E277*10),0),"Informel","Informel","Informel","Informel","Convaincant","Convaincant","Convaincant","Convaincant","Conforme","Conforme"),""))</f>
        <v>Insuffisant</v>
      </c>
      <c r="E277" s="158">
        <f>IFERROR(SUM(E278:E289)/COUNTA(E278:E289),"")</f>
        <v>0</v>
      </c>
      <c r="F277" s="158">
        <f>IFERROR(SUM(E278:E291)/COUNTA(E278:E291),"")</f>
        <v>0</v>
      </c>
      <c r="G277" s="147" t="str">
        <f>IF(ROUNDDOWN(F277*10,0)=0, "Insuffisant",IFERROR(CHOOSE(ROUNDDOWN((F277*10),0),"Informel","Informel","Informel","Informel","Convaincant","Convaincant","Convaincant","Convaincant","Conforme","Conforme"),""))</f>
        <v>Insuffisant</v>
      </c>
      <c r="H277" s="373" t="str">
        <f>IFERROR(IF(G277="Insuffisant","Il est nécessaire de formaliser les activités",IF(G277="Informel","Il est nécessaire de pérenniser la bonne exécution des activités",IF(G277="Convaincant","Il est nécessaire de tracer et d'améliorer les activités", IF(G277="Conforme","BRAVO! Continueé de progresser et communiquer vos résultats","")))),"")</f>
        <v>Il est nécessaire de formaliser les activités</v>
      </c>
      <c r="I277" s="373"/>
      <c r="J277" s="59"/>
      <c r="K277" s="59">
        <f>IFERROR((VLOOKUP(D277,'Mode d''emploi'!$I$33:$J$39,2)),"")</f>
        <v>2</v>
      </c>
      <c r="L277" s="59">
        <f>IFERROR(CHOOSE(K277,"",'Mode d''emploi'!$K$34,'Mode d''emploi'!$K$35,'Mode d''emploi'!$K$36,'Mode d''emploi'!$K$37,'Mode d''emploi'!$K$38,'Mode d''emploi'!$K$39),"")</f>
        <v>0</v>
      </c>
      <c r="M277" s="59"/>
      <c r="N277" s="59"/>
      <c r="O277" s="59"/>
    </row>
    <row r="278" spans="1:44" ht="78.75" customHeight="1">
      <c r="A278" s="172" t="s">
        <v>370</v>
      </c>
      <c r="B278" s="173" t="s">
        <v>371</v>
      </c>
      <c r="C278" s="176" t="s">
        <v>503</v>
      </c>
      <c r="D278" s="169" t="s">
        <v>30</v>
      </c>
      <c r="E278" s="381" t="str">
        <f>L278</f>
        <v/>
      </c>
      <c r="F278" s="382"/>
      <c r="G278" s="383"/>
      <c r="H278" s="372" t="str">
        <f>CHOOSE(K278,"Libellé du critère quand il sera choisi",'Mode d''emploi'!$L$34,'Mode d''emploi'!$L$35,'Mode d''emploi'!$L$36,'Mode d''emploi'!$L$37,'Mode d''emploi'!$L$38,'Mode d''emploi'!$L$39,)</f>
        <v>Libellé du critère quand il sera choisi</v>
      </c>
      <c r="I278" s="372"/>
      <c r="J278" s="59"/>
      <c r="K278" s="59">
        <f>IFERROR((VLOOKUP(D278,'Mode d''emploi'!$I$33:$J$39,2)),"")</f>
        <v>1</v>
      </c>
      <c r="L278" s="59" t="str">
        <f>IFERROR(CHOOSE(K278,"",'Mode d''emploi'!$K$34,'Mode d''emploi'!$K$35,'Mode d''emploi'!$K$36,'Mode d''emploi'!$K$37,'Mode d''emploi'!$K$38,'Mode d''emploi'!$K$39),"")</f>
        <v/>
      </c>
      <c r="M278" s="59"/>
      <c r="N278" s="59"/>
      <c r="O278" s="59"/>
    </row>
    <row r="279" spans="1:44" ht="60">
      <c r="A279" s="172" t="s">
        <v>370</v>
      </c>
      <c r="B279" s="173" t="s">
        <v>609</v>
      </c>
      <c r="C279" s="176" t="s">
        <v>503</v>
      </c>
      <c r="D279" s="169" t="s">
        <v>30</v>
      </c>
      <c r="E279" s="381" t="str">
        <f t="shared" ref="E279:E291" si="40">L279</f>
        <v/>
      </c>
      <c r="F279" s="382"/>
      <c r="G279" s="383"/>
      <c r="H279" s="372" t="str">
        <f>CHOOSE(K279,"Libellé du critère quand il sera choisi",'Mode d''emploi'!$L$34,'Mode d''emploi'!$L$35,'Mode d''emploi'!$L$36,'Mode d''emploi'!$L$37,'Mode d''emploi'!$L$38,'Mode d''emploi'!$L$39,)</f>
        <v>Libellé du critère quand il sera choisi</v>
      </c>
      <c r="I279" s="372"/>
      <c r="J279" s="59"/>
      <c r="K279" s="59">
        <f>IFERROR((VLOOKUP(D279,'Mode d''emploi'!$I$33:$J$39,2)),"")</f>
        <v>1</v>
      </c>
      <c r="L279" s="59" t="str">
        <f>IFERROR(CHOOSE(K279,"",'Mode d''emploi'!$K$34,'Mode d''emploi'!$K$35,'Mode d''emploi'!$K$36,'Mode d''emploi'!$K$37,'Mode d''emploi'!$K$38,'Mode d''emploi'!$K$39),"")</f>
        <v/>
      </c>
      <c r="M279" s="59"/>
      <c r="N279" s="59"/>
      <c r="O279" s="59"/>
    </row>
    <row r="280" spans="1:44" ht="70">
      <c r="A280" s="172" t="s">
        <v>370</v>
      </c>
      <c r="B280" s="173" t="s">
        <v>610</v>
      </c>
      <c r="C280" s="176" t="s">
        <v>503</v>
      </c>
      <c r="D280" s="169" t="s">
        <v>30</v>
      </c>
      <c r="E280" s="381" t="str">
        <f t="shared" si="40"/>
        <v/>
      </c>
      <c r="F280" s="382"/>
      <c r="G280" s="383"/>
      <c r="H280" s="372" t="str">
        <f>CHOOSE(K280,"Libellé du critère quand il sera choisi",'Mode d''emploi'!$L$34,'Mode d''emploi'!$L$35,'Mode d''emploi'!$L$36,'Mode d''emploi'!$L$37,'Mode d''emploi'!$L$38,'Mode d''emploi'!$L$39,)</f>
        <v>Libellé du critère quand il sera choisi</v>
      </c>
      <c r="I280" s="372"/>
      <c r="J280" s="59"/>
      <c r="K280" s="59">
        <f>IFERROR((VLOOKUP(D280,'Mode d''emploi'!$I$33:$J$39,2)),"")</f>
        <v>1</v>
      </c>
      <c r="L280" s="59" t="str">
        <f>IFERROR(CHOOSE(K280,"",'Mode d''emploi'!$K$34,'Mode d''emploi'!$K$35,'Mode d''emploi'!$K$36,'Mode d''emploi'!$K$37,'Mode d''emploi'!$K$38,'Mode d''emploi'!$K$39),"")</f>
        <v/>
      </c>
      <c r="M280" s="59"/>
      <c r="N280" s="59"/>
      <c r="O280" s="59"/>
    </row>
    <row r="281" spans="1:44" ht="70">
      <c r="A281" s="172" t="s">
        <v>370</v>
      </c>
      <c r="B281" s="173" t="s">
        <v>372</v>
      </c>
      <c r="C281" s="176" t="s">
        <v>503</v>
      </c>
      <c r="D281" s="169" t="s">
        <v>30</v>
      </c>
      <c r="E281" s="381" t="str">
        <f t="shared" si="40"/>
        <v/>
      </c>
      <c r="F281" s="382"/>
      <c r="G281" s="383"/>
      <c r="H281" s="372" t="str">
        <f>CHOOSE(K281,"Libellé du critère quand il sera choisi",'Mode d''emploi'!$L$34,'Mode d''emploi'!$L$35,'Mode d''emploi'!$L$36,'Mode d''emploi'!$L$37,'Mode d''emploi'!$L$38,'Mode d''emploi'!$L$39,)</f>
        <v>Libellé du critère quand il sera choisi</v>
      </c>
      <c r="I281" s="372"/>
      <c r="J281" s="59"/>
      <c r="K281" s="59">
        <f>IFERROR((VLOOKUP(D281,'Mode d''emploi'!$I$33:$J$39,2)),"")</f>
        <v>1</v>
      </c>
      <c r="L281" s="59" t="str">
        <f>IFERROR(CHOOSE(K281,"",'Mode d''emploi'!$K$34,'Mode d''emploi'!$K$35,'Mode d''emploi'!$K$36,'Mode d''emploi'!$K$37,'Mode d''emploi'!$K$38,'Mode d''emploi'!$K$39),"")</f>
        <v/>
      </c>
      <c r="M281" s="59"/>
      <c r="N281" s="59"/>
      <c r="O281" s="59"/>
    </row>
    <row r="282" spans="1:44" ht="50">
      <c r="A282" s="172" t="s">
        <v>370</v>
      </c>
      <c r="B282" s="173" t="s">
        <v>611</v>
      </c>
      <c r="C282" s="176" t="s">
        <v>503</v>
      </c>
      <c r="D282" s="169" t="s">
        <v>30</v>
      </c>
      <c r="E282" s="381" t="str">
        <f t="shared" si="40"/>
        <v/>
      </c>
      <c r="F282" s="382"/>
      <c r="G282" s="383"/>
      <c r="H282" s="372" t="str">
        <f>CHOOSE(K282,"Libellé du critère quand il sera choisi",'Mode d''emploi'!$L$34,'Mode d''emploi'!$L$35,'Mode d''emploi'!$L$36,'Mode d''emploi'!$L$37,'Mode d''emploi'!$L$38,'Mode d''emploi'!$L$39,)</f>
        <v>Libellé du critère quand il sera choisi</v>
      </c>
      <c r="I282" s="372"/>
      <c r="J282" s="59"/>
      <c r="K282" s="59">
        <f>IFERROR((VLOOKUP(D282,'Mode d''emploi'!$I$33:$J$39,2)),"")</f>
        <v>1</v>
      </c>
      <c r="L282" s="59" t="str">
        <f>IFERROR(CHOOSE(K282,"",'Mode d''emploi'!$K$34,'Mode d''emploi'!$K$35,'Mode d''emploi'!$K$36,'Mode d''emploi'!$K$37,'Mode d''emploi'!$K$38,'Mode d''emploi'!$K$39),"")</f>
        <v/>
      </c>
      <c r="M282" s="59"/>
      <c r="N282" s="59"/>
      <c r="O282" s="59"/>
    </row>
    <row r="283" spans="1:44" ht="40.5" customHeight="1">
      <c r="A283" s="172" t="s">
        <v>370</v>
      </c>
      <c r="B283" s="173" t="s">
        <v>373</v>
      </c>
      <c r="C283" s="176" t="s">
        <v>503</v>
      </c>
      <c r="D283" s="169" t="s">
        <v>30</v>
      </c>
      <c r="E283" s="381" t="str">
        <f t="shared" si="40"/>
        <v/>
      </c>
      <c r="F283" s="382"/>
      <c r="G283" s="383"/>
      <c r="H283" s="372" t="str">
        <f>CHOOSE(K283,"Libellé du critère quand il sera choisi",'Mode d''emploi'!$L$34,'Mode d''emploi'!$L$35,'Mode d''emploi'!$L$36,'Mode d''emploi'!$L$37,'Mode d''emploi'!$L$38,'Mode d''emploi'!$L$39,)</f>
        <v>Libellé du critère quand il sera choisi</v>
      </c>
      <c r="I283" s="372"/>
      <c r="J283" s="59"/>
      <c r="K283" s="59">
        <f>IFERROR((VLOOKUP(D283,'Mode d''emploi'!$I$33:$J$39,2)),"")</f>
        <v>1</v>
      </c>
      <c r="L283" s="59" t="str">
        <f>IFERROR(CHOOSE(K283,"",'Mode d''emploi'!$K$34,'Mode d''emploi'!$K$35,'Mode d''emploi'!$K$36,'Mode d''emploi'!$K$37,'Mode d''emploi'!$K$38,'Mode d''emploi'!$K$39),"")</f>
        <v/>
      </c>
      <c r="M283" s="59"/>
      <c r="N283" s="59"/>
      <c r="O283" s="59"/>
    </row>
    <row r="284" spans="1:44" ht="97.5" customHeight="1">
      <c r="A284" s="172" t="s">
        <v>370</v>
      </c>
      <c r="B284" s="173" t="s">
        <v>374</v>
      </c>
      <c r="C284" s="176" t="s">
        <v>503</v>
      </c>
      <c r="D284" s="169" t="s">
        <v>30</v>
      </c>
      <c r="E284" s="381" t="str">
        <f t="shared" si="40"/>
        <v/>
      </c>
      <c r="F284" s="382"/>
      <c r="G284" s="383"/>
      <c r="H284" s="372" t="str">
        <f>CHOOSE(K284,"Libellé du critère quand il sera choisi",'Mode d''emploi'!$L$34,'Mode d''emploi'!$L$35,'Mode d''emploi'!$L$36,'Mode d''emploi'!$L$37,'Mode d''emploi'!$L$38,'Mode d''emploi'!$L$39,)</f>
        <v>Libellé du critère quand il sera choisi</v>
      </c>
      <c r="I284" s="372"/>
      <c r="J284" s="59"/>
      <c r="K284" s="59">
        <f>IFERROR((VLOOKUP(D284,'Mode d''emploi'!$I$33:$J$39,2)),"")</f>
        <v>1</v>
      </c>
      <c r="L284" s="59" t="str">
        <f>IFERROR(CHOOSE(K284,"",'Mode d''emploi'!$K$34,'Mode d''emploi'!$K$35,'Mode d''emploi'!$K$36,'Mode d''emploi'!$K$37,'Mode d''emploi'!$K$38,'Mode d''emploi'!$K$39),"")</f>
        <v/>
      </c>
      <c r="M284" s="59"/>
      <c r="N284" s="59"/>
      <c r="O284" s="59"/>
    </row>
    <row r="285" spans="1:44" ht="40">
      <c r="A285" s="172" t="s">
        <v>370</v>
      </c>
      <c r="B285" s="173" t="s">
        <v>375</v>
      </c>
      <c r="C285" s="176" t="s">
        <v>503</v>
      </c>
      <c r="D285" s="169" t="s">
        <v>30</v>
      </c>
      <c r="E285" s="381" t="str">
        <f t="shared" si="40"/>
        <v/>
      </c>
      <c r="F285" s="382"/>
      <c r="G285" s="383"/>
      <c r="H285" s="372" t="str">
        <f>CHOOSE(K285,"Libellé du critère quand il sera choisi",'Mode d''emploi'!$L$34,'Mode d''emploi'!$L$35,'Mode d''emploi'!$L$36,'Mode d''emploi'!$L$37,'Mode d''emploi'!$L$38,'Mode d''emploi'!$L$39,)</f>
        <v>Libellé du critère quand il sera choisi</v>
      </c>
      <c r="I285" s="372"/>
      <c r="J285" s="59"/>
      <c r="K285" s="59">
        <f>IFERROR((VLOOKUP(D285,'Mode d''emploi'!$I$33:$J$39,2)),"")</f>
        <v>1</v>
      </c>
      <c r="L285" s="59" t="str">
        <f>IFERROR(CHOOSE(K285,"",'Mode d''emploi'!$K$34,'Mode d''emploi'!$K$35,'Mode d''emploi'!$K$36,'Mode d''emploi'!$K$37,'Mode d''emploi'!$K$38,'Mode d''emploi'!$K$39),"")</f>
        <v/>
      </c>
      <c r="M285" s="59"/>
      <c r="N285" s="59"/>
      <c r="O285" s="59"/>
    </row>
    <row r="286" spans="1:44" ht="67.5" customHeight="1">
      <c r="A286" s="172" t="s">
        <v>370</v>
      </c>
      <c r="B286" s="173" t="s">
        <v>376</v>
      </c>
      <c r="C286" s="176" t="s">
        <v>503</v>
      </c>
      <c r="D286" s="169" t="s">
        <v>30</v>
      </c>
      <c r="E286" s="381" t="str">
        <f t="shared" si="40"/>
        <v/>
      </c>
      <c r="F286" s="382"/>
      <c r="G286" s="383"/>
      <c r="H286" s="372" t="str">
        <f>CHOOSE(K286,"Libellé du critère quand il sera choisi",'Mode d''emploi'!$L$34,'Mode d''emploi'!$L$35,'Mode d''emploi'!$L$36,'Mode d''emploi'!$L$37,'Mode d''emploi'!$L$38,'Mode d''emploi'!$L$39,)</f>
        <v>Libellé du critère quand il sera choisi</v>
      </c>
      <c r="I286" s="372"/>
      <c r="J286" s="59"/>
      <c r="K286" s="59">
        <f>IFERROR((VLOOKUP(D286,'Mode d''emploi'!$I$33:$J$39,2)),"")</f>
        <v>1</v>
      </c>
      <c r="L286" s="59" t="str">
        <f>IFERROR(CHOOSE(K286,"",'Mode d''emploi'!$K$34,'Mode d''emploi'!$K$35,'Mode d''emploi'!$K$36,'Mode d''emploi'!$K$37,'Mode d''emploi'!$K$38,'Mode d''emploi'!$K$39),"")</f>
        <v/>
      </c>
      <c r="M286" s="59"/>
      <c r="N286" s="59"/>
      <c r="O286" s="59"/>
    </row>
    <row r="287" spans="1:44" ht="40">
      <c r="A287" s="172" t="s">
        <v>370</v>
      </c>
      <c r="B287" s="173" t="s">
        <v>612</v>
      </c>
      <c r="C287" s="176" t="s">
        <v>503</v>
      </c>
      <c r="D287" s="169" t="s">
        <v>30</v>
      </c>
      <c r="E287" s="381" t="str">
        <f t="shared" si="40"/>
        <v/>
      </c>
      <c r="F287" s="382"/>
      <c r="G287" s="383"/>
      <c r="H287" s="372" t="str">
        <f>CHOOSE(K287,"Libellé du critère quand il sera choisi",'Mode d''emploi'!$L$34,'Mode d''emploi'!$L$35,'Mode d''emploi'!$L$36,'Mode d''emploi'!$L$37,'Mode d''emploi'!$L$38,'Mode d''emploi'!$L$39,)</f>
        <v>Libellé du critère quand il sera choisi</v>
      </c>
      <c r="I287" s="372"/>
      <c r="J287" s="59"/>
      <c r="K287" s="59">
        <f>IFERROR((VLOOKUP(D287,'Mode d''emploi'!$I$33:$J$39,2)),"")</f>
        <v>1</v>
      </c>
      <c r="L287" s="59" t="str">
        <f>IFERROR(CHOOSE(K287,"",'Mode d''emploi'!$K$34,'Mode d''emploi'!$K$35,'Mode d''emploi'!$K$36,'Mode d''emploi'!$K$37,'Mode d''emploi'!$K$38,'Mode d''emploi'!$K$39),"")</f>
        <v/>
      </c>
      <c r="M287" s="59"/>
      <c r="N287" s="59"/>
      <c r="O287" s="59"/>
    </row>
    <row r="288" spans="1:44" ht="50">
      <c r="A288" s="172" t="s">
        <v>370</v>
      </c>
      <c r="B288" s="173" t="s">
        <v>613</v>
      </c>
      <c r="C288" s="176" t="s">
        <v>503</v>
      </c>
      <c r="D288" s="169" t="s">
        <v>30</v>
      </c>
      <c r="E288" s="381" t="str">
        <f t="shared" si="40"/>
        <v/>
      </c>
      <c r="F288" s="382"/>
      <c r="G288" s="383"/>
      <c r="H288" s="372" t="str">
        <f>CHOOSE(K288,"Libellé du critère quand il sera choisi",'Mode d''emploi'!$L$34,'Mode d''emploi'!$L$35,'Mode d''emploi'!$L$36,'Mode d''emploi'!$L$37,'Mode d''emploi'!$L$38,'Mode d''emploi'!$L$39,)</f>
        <v>Libellé du critère quand il sera choisi</v>
      </c>
      <c r="I288" s="372"/>
      <c r="J288" s="59"/>
      <c r="K288" s="59">
        <f>IFERROR((VLOOKUP(D288,'Mode d''emploi'!$I$33:$J$39,2)),"")</f>
        <v>1</v>
      </c>
      <c r="L288" s="59" t="str">
        <f>IFERROR(CHOOSE(K288,"",'Mode d''emploi'!$K$34,'Mode d''emploi'!$K$35,'Mode d''emploi'!$K$36,'Mode d''emploi'!$K$37,'Mode d''emploi'!$K$38,'Mode d''emploi'!$K$39),"")</f>
        <v/>
      </c>
      <c r="M288" s="59"/>
      <c r="N288" s="59"/>
      <c r="O288" s="59"/>
    </row>
    <row r="289" spans="1:44" ht="79.5" customHeight="1">
      <c r="A289" s="172" t="s">
        <v>370</v>
      </c>
      <c r="B289" s="173" t="s">
        <v>377</v>
      </c>
      <c r="C289" s="176" t="s">
        <v>503</v>
      </c>
      <c r="D289" s="169" t="s">
        <v>30</v>
      </c>
      <c r="E289" s="381" t="str">
        <f t="shared" si="40"/>
        <v/>
      </c>
      <c r="F289" s="382"/>
      <c r="G289" s="383"/>
      <c r="H289" s="372" t="str">
        <f>CHOOSE(K289,"Libellé du critère quand il sera choisi",'Mode d''emploi'!$L$34,'Mode d''emploi'!$L$35,'Mode d''emploi'!$L$36,'Mode d''emploi'!$L$37,'Mode d''emploi'!$L$38,'Mode d''emploi'!$L$39,)</f>
        <v>Libellé du critère quand il sera choisi</v>
      </c>
      <c r="I289" s="372"/>
      <c r="J289" s="59"/>
      <c r="K289" s="59">
        <f>IFERROR((VLOOKUP(D289,'Mode d''emploi'!$I$33:$J$39,2)),"")</f>
        <v>1</v>
      </c>
      <c r="L289" s="59" t="str">
        <f>IFERROR(CHOOSE(K289,"",'Mode d''emploi'!$K$34,'Mode d''emploi'!$K$35,'Mode d''emploi'!$K$36,'Mode d''emploi'!$K$37,'Mode d''emploi'!$K$38,'Mode d''emploi'!$K$39),"")</f>
        <v/>
      </c>
      <c r="M289" s="59"/>
      <c r="N289" s="59"/>
      <c r="O289" s="59"/>
    </row>
    <row r="290" spans="1:44" s="37" customFormat="1" ht="61.5" customHeight="1">
      <c r="A290" s="177" t="s">
        <v>451</v>
      </c>
      <c r="B290" s="184" t="s">
        <v>562</v>
      </c>
      <c r="C290" s="185">
        <v>8.6</v>
      </c>
      <c r="D290" s="209" t="s">
        <v>30</v>
      </c>
      <c r="E290" s="384" t="str">
        <f t="shared" si="40"/>
        <v/>
      </c>
      <c r="F290" s="385"/>
      <c r="G290" s="386"/>
      <c r="H290" s="374" t="str">
        <f>CHOOSE(K290,"Libellé du critère quand il sera choisi",'Mode d''emploi'!$L$34,'Mode d''emploi'!$L$35,'Mode d''emploi'!$L$36,'Mode d''emploi'!$L$37,'Mode d''emploi'!$L$38,'Mode d''emploi'!$L$39,)</f>
        <v>Libellé du critère quand il sera choisi</v>
      </c>
      <c r="I290" s="374"/>
      <c r="J290" s="59"/>
      <c r="K290" s="59">
        <f>IFERROR((VLOOKUP(D290,'Mode d''emploi'!$I$33:$J$39,2)),"")</f>
        <v>1</v>
      </c>
      <c r="L290" s="59" t="str">
        <f>IFERROR(CHOOSE(K290,"",'Mode d''emploi'!$K$34,'Mode d''emploi'!$K$35,'Mode d''emploi'!$K$36,'Mode d''emploi'!$K$37,'Mode d''emploi'!$K$38,'Mode d''emploi'!$K$39),"")</f>
        <v/>
      </c>
      <c r="M290" s="59"/>
      <c r="N290" s="59"/>
      <c r="O290" s="59"/>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row>
    <row r="291" spans="1:44" s="37" customFormat="1" ht="156" customHeight="1">
      <c r="A291" s="177" t="s">
        <v>451</v>
      </c>
      <c r="B291" s="184" t="s">
        <v>563</v>
      </c>
      <c r="C291" s="207">
        <v>8.6999999999999993</v>
      </c>
      <c r="D291" s="179" t="s">
        <v>30</v>
      </c>
      <c r="E291" s="385" t="str">
        <f t="shared" si="40"/>
        <v/>
      </c>
      <c r="F291" s="385"/>
      <c r="G291" s="386"/>
      <c r="H291" s="374" t="str">
        <f>CHOOSE(K291,"Libellé du critère quand il sera choisi",'Mode d''emploi'!$L$34,'Mode d''emploi'!$L$35,'Mode d''emploi'!$L$36,'Mode d''emploi'!$L$37,'Mode d''emploi'!$L$38,'Mode d''emploi'!$L$39,)</f>
        <v>Libellé du critère quand il sera choisi</v>
      </c>
      <c r="I291" s="374"/>
      <c r="J291" s="59"/>
      <c r="K291" s="59">
        <f>IFERROR((VLOOKUP(D291,'Mode d''emploi'!$I$33:$J$39,2)),"")</f>
        <v>1</v>
      </c>
      <c r="L291" s="59" t="str">
        <f>IFERROR(CHOOSE(K291,"",'Mode d''emploi'!$K$34,'Mode d''emploi'!$K$35,'Mode d''emploi'!$K$36,'Mode d''emploi'!$K$37,'Mode d''emploi'!$K$38,'Mode d''emploi'!$K$39),"")</f>
        <v/>
      </c>
      <c r="M291" s="59"/>
      <c r="N291" s="59"/>
      <c r="O291" s="59"/>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row>
    <row r="292" spans="1:44" ht="50.25" customHeight="1">
      <c r="A292" s="146" t="s">
        <v>668</v>
      </c>
      <c r="B292" s="162" t="s">
        <v>378</v>
      </c>
      <c r="C292" s="214" t="s">
        <v>670</v>
      </c>
      <c r="D292" s="147" t="str">
        <f>IF(ROUNDDOWN(E292*10,0)=0, "Insuffisant",IFERROR(CHOOSE(ROUNDDOWN((E292*10),0),"Informel","Informel","Informel","Informel","Convaincant","Convaincant","Convaincant","Convaincant","Conforme","Conforme"),""))</f>
        <v>Insuffisant</v>
      </c>
      <c r="E292" s="215">
        <f>IFERROR((E293+E300+E331+E346+E356)/5,"")</f>
        <v>0</v>
      </c>
      <c r="F292" s="158">
        <f>IFERROR((F293+F300+F331+F346+F356)/5,"")</f>
        <v>0</v>
      </c>
      <c r="G292" s="147" t="str">
        <f>IF(ROUNDDOWN(F292*10,0)=0, "Insuffisant",IFERROR(CHOOSE(ROUNDDOWN((F292*10),0),"Informel","Informel","Informel","Informel","Convaincant","Convaincant","Convaincant","Convaincant","Conforme","Conforme"),""))</f>
        <v>Insuffisant</v>
      </c>
      <c r="H292" s="373" t="str">
        <f>IFERROR(IF(G292="Insuffisant","Il est nécessaire de formaliser les activités",IF(G292="Informel","Il est nécessaire de pérenniser la bonne exécution des activités",IF(G292="Convaincant","Il est nécessaire de tracer et d'améliorer les activités", IF(G292="Conforme","BRAVO! Continueé de progresser et communiquer vos résultats","")))),"")</f>
        <v>Il est nécessaire de formaliser les activités</v>
      </c>
      <c r="I292" s="373"/>
      <c r="J292" s="59"/>
      <c r="K292" s="59">
        <f>IFERROR((VLOOKUP(D292,'Mode d''emploi'!$I$33:$J$39,2)),"")</f>
        <v>2</v>
      </c>
      <c r="L292" s="59">
        <f>IFERROR(CHOOSE(K292,"",'Mode d''emploi'!$K$34,'Mode d''emploi'!$K$35,'Mode d''emploi'!$K$36,'Mode d''emploi'!$K$37,'Mode d''emploi'!$K$38,'Mode d''emploi'!$K$39),"")</f>
        <v>0</v>
      </c>
      <c r="M292" s="59"/>
      <c r="N292" s="59"/>
      <c r="O292" s="59"/>
    </row>
    <row r="293" spans="1:44" ht="48" customHeight="1">
      <c r="A293" s="146" t="s">
        <v>669</v>
      </c>
      <c r="B293" s="162" t="s">
        <v>380</v>
      </c>
      <c r="C293" s="157" t="s">
        <v>671</v>
      </c>
      <c r="D293" s="212" t="str">
        <f>IF(ROUNDDOWN(E293*10,0)=0, "Insuffisant",IFERROR(CHOOSE(ROUNDDOWN((E293*10),0),"Informel","Informel","Informel","Informel","Convaincant","Convaincant","Convaincant","Convaincant","Conforme","Conforme"),""))</f>
        <v>Insuffisant</v>
      </c>
      <c r="E293" s="158">
        <f>IFERROR(SUM(E294:E297)/COUNTA(E294:E297),"")</f>
        <v>0</v>
      </c>
      <c r="F293" s="158">
        <f>IFERROR(SUM(E294:E299)/COUNTA(E294:E299),"")</f>
        <v>0</v>
      </c>
      <c r="G293" s="147" t="str">
        <f>IF(ROUNDDOWN(F293*10,0)=0, "Insuffisant",IFERROR(CHOOSE(ROUNDDOWN((F293*10),0),"Informel","Informel","Informel","Informel","Convaincant","Convaincant","Convaincant","Convaincant","Conforme","Conforme"),""))</f>
        <v>Insuffisant</v>
      </c>
      <c r="H293" s="373" t="str">
        <f>IFERROR(IF(G293="Insuffisant","Il est nécessaire de formaliser les activités",IF(G293="Informel","Il est nécessaire de pérenniser la bonne exécution des activités",IF(G293="Convaincant","Il est nécessaire de tracer et d'améliorer les activités", IF(G293="Conforme","BRAVO! Continueé de progresser et communiquer vos résultats","")))),"")</f>
        <v>Il est nécessaire de formaliser les activités</v>
      </c>
      <c r="I293" s="373"/>
      <c r="J293" s="59"/>
      <c r="K293" s="59">
        <f>IFERROR((VLOOKUP(D293,'Mode d''emploi'!$I$33:$J$39,2)),"")</f>
        <v>2</v>
      </c>
      <c r="L293" s="59">
        <f>IFERROR(CHOOSE(K293,"",'Mode d''emploi'!$K$34,'Mode d''emploi'!$K$35,'Mode d''emploi'!$K$36,'Mode d''emploi'!$K$37,'Mode d''emploi'!$K$38,'Mode d''emploi'!$K$39),"")</f>
        <v>0</v>
      </c>
      <c r="M293" s="59"/>
      <c r="N293" s="59"/>
      <c r="O293" s="59"/>
    </row>
    <row r="294" spans="1:44" ht="120.75" customHeight="1">
      <c r="A294" s="172" t="s">
        <v>381</v>
      </c>
      <c r="B294" s="173" t="s">
        <v>440</v>
      </c>
      <c r="C294" s="176" t="s">
        <v>564</v>
      </c>
      <c r="D294" s="169" t="s">
        <v>30</v>
      </c>
      <c r="E294" s="381" t="str">
        <f>L294</f>
        <v/>
      </c>
      <c r="F294" s="382"/>
      <c r="G294" s="383"/>
      <c r="H294" s="372" t="str">
        <f>CHOOSE(K294,"Libellé du critère quand il sera choisi",'Mode d''emploi'!$L$34,'Mode d''emploi'!$L$35,'Mode d''emploi'!$L$36,'Mode d''emploi'!$L$37,'Mode d''emploi'!$L$38,'Mode d''emploi'!$L$39,)</f>
        <v>Libellé du critère quand il sera choisi</v>
      </c>
      <c r="I294" s="372"/>
      <c r="J294" s="59"/>
      <c r="K294" s="59">
        <f>IFERROR((VLOOKUP(D294,'Mode d''emploi'!$I$33:$J$39,2)),"")</f>
        <v>1</v>
      </c>
      <c r="L294" s="59" t="str">
        <f>IFERROR(CHOOSE(K294,"",'Mode d''emploi'!$K$34,'Mode d''emploi'!$K$35,'Mode d''emploi'!$K$36,'Mode d''emploi'!$K$37,'Mode d''emploi'!$K$38,'Mode d''emploi'!$K$39),"")</f>
        <v/>
      </c>
      <c r="M294" s="59"/>
      <c r="N294" s="59"/>
      <c r="O294" s="59"/>
    </row>
    <row r="295" spans="1:44" ht="117" customHeight="1">
      <c r="A295" s="172" t="s">
        <v>381</v>
      </c>
      <c r="B295" s="173" t="s">
        <v>441</v>
      </c>
      <c r="C295" s="176" t="s">
        <v>565</v>
      </c>
      <c r="D295" s="169" t="s">
        <v>30</v>
      </c>
      <c r="E295" s="381" t="str">
        <f t="shared" ref="E295:E298" si="41">L295</f>
        <v/>
      </c>
      <c r="F295" s="382"/>
      <c r="G295" s="383"/>
      <c r="H295" s="372" t="str">
        <f>CHOOSE(K295,"Libellé du critère quand il sera choisi",'Mode d''emploi'!$L$34,'Mode d''emploi'!$L$35,'Mode d''emploi'!$L$36,'Mode d''emploi'!$L$37,'Mode d''emploi'!$L$38,'Mode d''emploi'!$L$39,)</f>
        <v>Libellé du critère quand il sera choisi</v>
      </c>
      <c r="I295" s="372"/>
      <c r="J295" s="59"/>
      <c r="K295" s="59">
        <f>IFERROR((VLOOKUP(D295,'Mode d''emploi'!$I$33:$J$39,2)),"")</f>
        <v>1</v>
      </c>
      <c r="L295" s="59" t="str">
        <f>IFERROR(CHOOSE(K295,"",'Mode d''emploi'!$K$34,'Mode d''emploi'!$K$35,'Mode d''emploi'!$K$36,'Mode d''emploi'!$K$37,'Mode d''emploi'!$K$38,'Mode d''emploi'!$K$39),"")</f>
        <v/>
      </c>
      <c r="M295" s="59"/>
      <c r="N295" s="59"/>
      <c r="O295" s="59"/>
    </row>
    <row r="296" spans="1:44" ht="130.5" customHeight="1">
      <c r="A296" s="172" t="s">
        <v>381</v>
      </c>
      <c r="B296" s="173" t="s">
        <v>442</v>
      </c>
      <c r="C296" s="176" t="s">
        <v>565</v>
      </c>
      <c r="D296" s="169" t="s">
        <v>30</v>
      </c>
      <c r="E296" s="381" t="str">
        <f t="shared" si="41"/>
        <v/>
      </c>
      <c r="F296" s="382"/>
      <c r="G296" s="383"/>
      <c r="H296" s="372" t="str">
        <f>CHOOSE(K296,"Libellé du critère quand il sera choisi",'Mode d''emploi'!$L$34,'Mode d''emploi'!$L$35,'Mode d''emploi'!$L$36,'Mode d''emploi'!$L$37,'Mode d''emploi'!$L$38,'Mode d''emploi'!$L$39,)</f>
        <v>Libellé du critère quand il sera choisi</v>
      </c>
      <c r="I296" s="372"/>
      <c r="J296" s="59"/>
      <c r="K296" s="59">
        <f>IFERROR((VLOOKUP(D296,'Mode d''emploi'!$I$33:$J$39,2)),"")</f>
        <v>1</v>
      </c>
      <c r="L296" s="59" t="str">
        <f>IFERROR(CHOOSE(K296,"",'Mode d''emploi'!$K$34,'Mode d''emploi'!$K$35,'Mode d''emploi'!$K$36,'Mode d''emploi'!$K$37,'Mode d''emploi'!$K$38,'Mode d''emploi'!$K$39),"")</f>
        <v/>
      </c>
      <c r="M296" s="59"/>
      <c r="N296" s="59"/>
      <c r="O296" s="59"/>
    </row>
    <row r="297" spans="1:44" ht="74.25" customHeight="1">
      <c r="A297" s="172" t="s">
        <v>381</v>
      </c>
      <c r="B297" s="173" t="s">
        <v>382</v>
      </c>
      <c r="C297" s="176" t="s">
        <v>564</v>
      </c>
      <c r="D297" s="211" t="s">
        <v>30</v>
      </c>
      <c r="E297" s="381" t="str">
        <f t="shared" si="41"/>
        <v/>
      </c>
      <c r="F297" s="382"/>
      <c r="G297" s="383"/>
      <c r="H297" s="372" t="str">
        <f>CHOOSE(K297,"Libellé du critère quand il sera choisi",'Mode d''emploi'!$L$34,'Mode d''emploi'!$L$35,'Mode d''emploi'!$L$36,'Mode d''emploi'!$L$37,'Mode d''emploi'!$L$38,'Mode d''emploi'!$L$39,)</f>
        <v>Libellé du critère quand il sera choisi</v>
      </c>
      <c r="I297" s="372"/>
      <c r="J297" s="59"/>
      <c r="K297" s="59">
        <f>IFERROR((VLOOKUP(D297,'Mode d''emploi'!$I$33:$J$39,2)),"")</f>
        <v>1</v>
      </c>
      <c r="L297" s="59" t="str">
        <f>IFERROR(CHOOSE(K297,"",'Mode d''emploi'!$K$34,'Mode d''emploi'!$K$35,'Mode d''emploi'!$K$36,'Mode d''emploi'!$K$37,'Mode d''emploi'!$K$38,'Mode d''emploi'!$K$39),"")</f>
        <v/>
      </c>
      <c r="M297" s="59"/>
      <c r="N297" s="59"/>
      <c r="O297" s="59"/>
    </row>
    <row r="298" spans="1:44" s="37" customFormat="1" ht="108" customHeight="1">
      <c r="A298" s="177" t="s">
        <v>451</v>
      </c>
      <c r="B298" s="184" t="s">
        <v>566</v>
      </c>
      <c r="C298" s="207" t="s">
        <v>564</v>
      </c>
      <c r="D298" s="179" t="s">
        <v>30</v>
      </c>
      <c r="E298" s="385" t="str">
        <f t="shared" si="41"/>
        <v/>
      </c>
      <c r="F298" s="385"/>
      <c r="G298" s="386"/>
      <c r="H298" s="374" t="str">
        <f>CHOOSE(K298,"Libellé du critère quand il sera choisi",'Mode d''emploi'!$L$34,'Mode d''emploi'!$L$35,'Mode d''emploi'!$L$36,'Mode d''emploi'!$L$37,'Mode d''emploi'!$L$38,'Mode d''emploi'!$L$39,)</f>
        <v>Libellé du critère quand il sera choisi</v>
      </c>
      <c r="I298" s="374"/>
      <c r="J298" s="59"/>
      <c r="K298" s="59">
        <f>IFERROR((VLOOKUP(D298,'Mode d''emploi'!$I$33:$J$39,2)),"")</f>
        <v>1</v>
      </c>
      <c r="L298" s="59" t="str">
        <f>IFERROR(CHOOSE(K298,"",'Mode d''emploi'!$K$34,'Mode d''emploi'!$K$35,'Mode d''emploi'!$K$36,'Mode d''emploi'!$K$37,'Mode d''emploi'!$K$38,'Mode d''emploi'!$K$39),"")</f>
        <v/>
      </c>
      <c r="M298" s="59"/>
      <c r="N298" s="59"/>
      <c r="O298" s="59"/>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row>
    <row r="299" spans="1:44" s="37" customFormat="1" ht="72" customHeight="1">
      <c r="A299" s="177" t="s">
        <v>451</v>
      </c>
      <c r="B299" s="184" t="s">
        <v>567</v>
      </c>
      <c r="C299" s="207" t="s">
        <v>564</v>
      </c>
      <c r="D299" s="179" t="s">
        <v>30</v>
      </c>
      <c r="E299" s="385" t="str">
        <f>L299</f>
        <v/>
      </c>
      <c r="F299" s="385"/>
      <c r="G299" s="386"/>
      <c r="H299" s="374" t="str">
        <f>CHOOSE(K299,"Libellé du critère quand il sera choisi",'Mode d''emploi'!$L$34,'Mode d''emploi'!$L$35,'Mode d''emploi'!$L$36,'Mode d''emploi'!$L$37,'Mode d''emploi'!$L$38,'Mode d''emploi'!$L$39,)</f>
        <v>Libellé du critère quand il sera choisi</v>
      </c>
      <c r="I299" s="374"/>
      <c r="J299" s="59"/>
      <c r="K299" s="59">
        <f>IFERROR((VLOOKUP(D299,'Mode d''emploi'!$I$33:$J$39,2)),"")</f>
        <v>1</v>
      </c>
      <c r="L299" s="59" t="str">
        <f>IFERROR(CHOOSE(K299,"",'Mode d''emploi'!$K$34,'Mode d''emploi'!$K$35,'Mode d''emploi'!$K$36,'Mode d''emploi'!$K$37,'Mode d''emploi'!$K$38,'Mode d''emploi'!$K$39),"")</f>
        <v/>
      </c>
      <c r="M299" s="59"/>
      <c r="N299" s="59"/>
      <c r="O299" s="59"/>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row>
    <row r="300" spans="1:44" ht="69" customHeight="1">
      <c r="A300" s="146" t="s">
        <v>674</v>
      </c>
      <c r="B300" s="161" t="s">
        <v>384</v>
      </c>
      <c r="C300" s="157" t="s">
        <v>671</v>
      </c>
      <c r="D300" s="212" t="str">
        <f>IF(ROUNDDOWN(E300*10,0)=0, "Insuffisant",IFERROR(CHOOSE(ROUNDDOWN((E300*10),0),"Informel","Informel","Informel","Informel","Convaincant","Convaincant","Convaincant","Convaincant","Conforme","Conforme"),""))</f>
        <v>Insuffisant</v>
      </c>
      <c r="E300" s="158">
        <f>IFERROR((SUM(E301:E304)+SUM(E306:E311)+SUM(E319:E329))/(COUNTA(E301:E304)+COUNTA(E306:E311)+COUNTA(E319:E329)),"")</f>
        <v>0</v>
      </c>
      <c r="F300" s="158">
        <f>IFERROR(SUM(E301:E330)/COUNTA(E301:E330),"")</f>
        <v>0</v>
      </c>
      <c r="G300" s="147" t="str">
        <f>IF(ROUNDDOWN(F300*10,0)=0, "Insuffisant",IFERROR(CHOOSE(ROUNDDOWN((F300*10),0),"Informel","Informel","Informel","Informel","Convaincant","Convaincant","Convaincant","Convaincant","Conforme","Conforme"),""))</f>
        <v>Insuffisant</v>
      </c>
      <c r="H300" s="373" t="str">
        <f>IFERROR(IF(G300="Insuffisant","Il est nécessaire de formaliser les activités",IF(G300="Informel","Il est nécessaire de pérenniser la bonne exécution des activités",IF(G300="Convaincant","Il est nécessaire de tracer et d'améliorer les activités", IF(G300="Conforme","BRAVO! Continueé de progresser et communiquer vos résultats","")))),"")</f>
        <v>Il est nécessaire de formaliser les activités</v>
      </c>
      <c r="I300" s="373"/>
      <c r="J300" s="59"/>
      <c r="K300" s="59">
        <f>IFERROR((VLOOKUP(D300,'Mode d''emploi'!$I$33:$J$39,2)),"")</f>
        <v>2</v>
      </c>
      <c r="L300" s="59">
        <f>IFERROR(CHOOSE(K300,"",'Mode d''emploi'!$K$34,'Mode d''emploi'!$K$35,'Mode d''emploi'!$K$36,'Mode d''emploi'!$K$37,'Mode d''emploi'!$K$38,'Mode d''emploi'!$K$39),"")</f>
        <v>0</v>
      </c>
      <c r="M300" s="59"/>
      <c r="N300" s="59"/>
      <c r="O300" s="59"/>
    </row>
    <row r="301" spans="1:44" ht="87" customHeight="1">
      <c r="A301" s="172" t="s">
        <v>385</v>
      </c>
      <c r="B301" s="173" t="s">
        <v>634</v>
      </c>
      <c r="C301" s="176" t="s">
        <v>568</v>
      </c>
      <c r="D301" s="169" t="s">
        <v>30</v>
      </c>
      <c r="E301" s="381" t="str">
        <f>L301</f>
        <v/>
      </c>
      <c r="F301" s="382"/>
      <c r="G301" s="383"/>
      <c r="H301" s="372" t="str">
        <f>CHOOSE(K301,"Libellé du critère quand il sera choisi",'Mode d''emploi'!$L$34,'Mode d''emploi'!$L$35,'Mode d''emploi'!$L$36,'Mode d''emploi'!$L$37,'Mode d''emploi'!$L$38,'Mode d''emploi'!$L$39,)</f>
        <v>Libellé du critère quand il sera choisi</v>
      </c>
      <c r="I301" s="372"/>
      <c r="J301" s="59"/>
      <c r="K301" s="59">
        <f>IFERROR((VLOOKUP(D301,'Mode d''emploi'!$I$33:$J$39,2)),"")</f>
        <v>1</v>
      </c>
      <c r="L301" s="59" t="str">
        <f>IFERROR(CHOOSE(K301,"",'Mode d''emploi'!$K$34,'Mode d''emploi'!$K$35,'Mode d''emploi'!$K$36,'Mode d''emploi'!$K$37,'Mode d''emploi'!$K$38,'Mode d''emploi'!$K$39),"")</f>
        <v/>
      </c>
      <c r="M301" s="59"/>
      <c r="N301" s="59"/>
      <c r="O301" s="59"/>
    </row>
    <row r="302" spans="1:44" ht="67.5" customHeight="1">
      <c r="A302" s="172" t="s">
        <v>385</v>
      </c>
      <c r="B302" s="173" t="s">
        <v>386</v>
      </c>
      <c r="C302" s="176" t="s">
        <v>568</v>
      </c>
      <c r="D302" s="169" t="s">
        <v>30</v>
      </c>
      <c r="E302" s="381" t="str">
        <f t="shared" ref="E302:E318" si="42">L302</f>
        <v/>
      </c>
      <c r="F302" s="382"/>
      <c r="G302" s="383"/>
      <c r="H302" s="372" t="str">
        <f>CHOOSE(K302,"Libellé du critère quand il sera choisi",'Mode d''emploi'!$L$34,'Mode d''emploi'!$L$35,'Mode d''emploi'!$L$36,'Mode d''emploi'!$L$37,'Mode d''emploi'!$L$38,'Mode d''emploi'!$L$39,)</f>
        <v>Libellé du critère quand il sera choisi</v>
      </c>
      <c r="I302" s="372"/>
      <c r="J302" s="59"/>
      <c r="K302" s="59">
        <f>IFERROR((VLOOKUP(D302,'Mode d''emploi'!$I$33:$J$39,2)),"")</f>
        <v>1</v>
      </c>
      <c r="L302" s="59" t="str">
        <f>IFERROR(CHOOSE(K302,"",'Mode d''emploi'!$K$34,'Mode d''emploi'!$K$35,'Mode d''emploi'!$K$36,'Mode d''emploi'!$K$37,'Mode d''emploi'!$K$38,'Mode d''emploi'!$K$39),"")</f>
        <v/>
      </c>
      <c r="M302" s="59"/>
      <c r="N302" s="59"/>
      <c r="O302" s="59"/>
    </row>
    <row r="303" spans="1:44" ht="171.75" customHeight="1">
      <c r="A303" s="172" t="s">
        <v>385</v>
      </c>
      <c r="B303" s="173" t="s">
        <v>614</v>
      </c>
      <c r="C303" s="176" t="s">
        <v>568</v>
      </c>
      <c r="D303" s="169" t="s">
        <v>30</v>
      </c>
      <c r="E303" s="381" t="str">
        <f t="shared" si="42"/>
        <v/>
      </c>
      <c r="F303" s="382"/>
      <c r="G303" s="383"/>
      <c r="H303" s="372" t="str">
        <f>CHOOSE(K303,"Libellé du critère quand il sera choisi",'Mode d''emploi'!$L$34,'Mode d''emploi'!$L$35,'Mode d''emploi'!$L$36,'Mode d''emploi'!$L$37,'Mode d''emploi'!$L$38,'Mode d''emploi'!$L$39,)</f>
        <v>Libellé du critère quand il sera choisi</v>
      </c>
      <c r="I303" s="372"/>
      <c r="J303" s="59"/>
      <c r="K303" s="59">
        <f>IFERROR((VLOOKUP(D303,'Mode d''emploi'!$I$33:$J$39,2)),"")</f>
        <v>1</v>
      </c>
      <c r="L303" s="59" t="str">
        <f>IFERROR(CHOOSE(K303,"",'Mode d''emploi'!$K$34,'Mode d''emploi'!$K$35,'Mode d''emploi'!$K$36,'Mode d''emploi'!$K$37,'Mode d''emploi'!$K$38,'Mode d''emploi'!$K$39),"")</f>
        <v/>
      </c>
      <c r="M303" s="59"/>
      <c r="N303" s="59"/>
      <c r="O303" s="59"/>
    </row>
    <row r="304" spans="1:44" ht="104.25" customHeight="1">
      <c r="A304" s="172" t="s">
        <v>385</v>
      </c>
      <c r="B304" s="173" t="s">
        <v>387</v>
      </c>
      <c r="C304" s="176" t="s">
        <v>565</v>
      </c>
      <c r="D304" s="169" t="s">
        <v>30</v>
      </c>
      <c r="E304" s="381" t="str">
        <f t="shared" si="42"/>
        <v/>
      </c>
      <c r="F304" s="382"/>
      <c r="G304" s="383"/>
      <c r="H304" s="372" t="str">
        <f>CHOOSE(K304,"Libellé du critère quand il sera choisi",'Mode d''emploi'!$L$34,'Mode d''emploi'!$L$35,'Mode d''emploi'!$L$36,'Mode d''emploi'!$L$37,'Mode d''emploi'!$L$38,'Mode d''emploi'!$L$39,)</f>
        <v>Libellé du critère quand il sera choisi</v>
      </c>
      <c r="I304" s="372"/>
      <c r="J304" s="59"/>
      <c r="K304" s="59">
        <f>IFERROR((VLOOKUP(D304,'Mode d''emploi'!$I$33:$J$39,2)),"")</f>
        <v>1</v>
      </c>
      <c r="L304" s="59" t="str">
        <f>IFERROR(CHOOSE(K304,"",'Mode d''emploi'!$K$34,'Mode d''emploi'!$K$35,'Mode d''emploi'!$K$36,'Mode d''emploi'!$K$37,'Mode d''emploi'!$K$38,'Mode d''emploi'!$K$39),"")</f>
        <v/>
      </c>
      <c r="M304" s="59"/>
      <c r="N304" s="59"/>
      <c r="O304" s="59"/>
    </row>
    <row r="305" spans="1:44" s="37" customFormat="1" ht="60">
      <c r="A305" s="177" t="s">
        <v>451</v>
      </c>
      <c r="B305" s="184" t="s">
        <v>569</v>
      </c>
      <c r="C305" s="207" t="s">
        <v>565</v>
      </c>
      <c r="D305" s="179" t="s">
        <v>30</v>
      </c>
      <c r="E305" s="385" t="str">
        <f t="shared" si="42"/>
        <v/>
      </c>
      <c r="F305" s="385"/>
      <c r="G305" s="386"/>
      <c r="H305" s="374" t="str">
        <f>CHOOSE(K305,"Libellé du critère quand il sera choisi",'Mode d''emploi'!$L$34,'Mode d''emploi'!$L$35,'Mode d''emploi'!$L$36,'Mode d''emploi'!$L$37,'Mode d''emploi'!$L$38,'Mode d''emploi'!$L$39,)</f>
        <v>Libellé du critère quand il sera choisi</v>
      </c>
      <c r="I305" s="374"/>
      <c r="J305" s="59"/>
      <c r="K305" s="59">
        <f>IFERROR((VLOOKUP(D305,'Mode d''emploi'!$I$33:$J$39,2)),"")</f>
        <v>1</v>
      </c>
      <c r="L305" s="59" t="str">
        <f>IFERROR(CHOOSE(K305,"",'Mode d''emploi'!$K$34,'Mode d''emploi'!$K$35,'Mode d''emploi'!$K$36,'Mode d''emploi'!$K$37,'Mode d''emploi'!$K$38,'Mode d''emploi'!$K$39),"")</f>
        <v/>
      </c>
      <c r="M305" s="59"/>
      <c r="N305" s="59"/>
      <c r="O305" s="59"/>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row>
    <row r="306" spans="1:44" ht="138.75" customHeight="1">
      <c r="A306" s="172" t="s">
        <v>388</v>
      </c>
      <c r="B306" s="173" t="s">
        <v>615</v>
      </c>
      <c r="C306" s="208" t="s">
        <v>570</v>
      </c>
      <c r="D306" s="169" t="s">
        <v>30</v>
      </c>
      <c r="E306" s="382" t="str">
        <f t="shared" si="42"/>
        <v/>
      </c>
      <c r="F306" s="382"/>
      <c r="G306" s="383"/>
      <c r="H306" s="372" t="str">
        <f>CHOOSE(K306,"Libellé du critère quand il sera choisi",'Mode d''emploi'!$L$34,'Mode d''emploi'!$L$35,'Mode d''emploi'!$L$36,'Mode d''emploi'!$L$37,'Mode d''emploi'!$L$38,'Mode d''emploi'!$L$39,)</f>
        <v>Libellé du critère quand il sera choisi</v>
      </c>
      <c r="I306" s="372"/>
      <c r="J306" s="59"/>
      <c r="K306" s="59">
        <f>IFERROR((VLOOKUP(D306,'Mode d''emploi'!$I$33:$J$39,2)),"")</f>
        <v>1</v>
      </c>
      <c r="L306" s="59" t="str">
        <f>IFERROR(CHOOSE(K306,"",'Mode d''emploi'!$K$34,'Mode d''emploi'!$K$35,'Mode d''emploi'!$K$36,'Mode d''emploi'!$K$37,'Mode d''emploi'!$K$38,'Mode d''emploi'!$K$39),"")</f>
        <v/>
      </c>
      <c r="M306" s="59"/>
      <c r="N306" s="59"/>
      <c r="O306" s="59"/>
    </row>
    <row r="307" spans="1:44" ht="96" customHeight="1">
      <c r="A307" s="172" t="s">
        <v>388</v>
      </c>
      <c r="B307" s="173" t="s">
        <v>389</v>
      </c>
      <c r="C307" s="176" t="s">
        <v>571</v>
      </c>
      <c r="D307" s="169" t="s">
        <v>30</v>
      </c>
      <c r="E307" s="381" t="str">
        <f t="shared" si="42"/>
        <v/>
      </c>
      <c r="F307" s="382"/>
      <c r="G307" s="383"/>
      <c r="H307" s="372" t="str">
        <f>CHOOSE(K307,"Libellé du critère quand il sera choisi",'Mode d''emploi'!$L$34,'Mode d''emploi'!$L$35,'Mode d''emploi'!$L$36,'Mode d''emploi'!$L$37,'Mode d''emploi'!$L$38,'Mode d''emploi'!$L$39,)</f>
        <v>Libellé du critère quand il sera choisi</v>
      </c>
      <c r="I307" s="372"/>
      <c r="J307" s="59"/>
      <c r="K307" s="59">
        <f>IFERROR((VLOOKUP(D307,'Mode d''emploi'!$I$33:$J$39,2)),"")</f>
        <v>1</v>
      </c>
      <c r="L307" s="59" t="str">
        <f>IFERROR(CHOOSE(K307,"",'Mode d''emploi'!$K$34,'Mode d''emploi'!$K$35,'Mode d''emploi'!$K$36,'Mode d''emploi'!$K$37,'Mode d''emploi'!$K$38,'Mode d''emploi'!$K$39),"")</f>
        <v/>
      </c>
      <c r="M307" s="59"/>
      <c r="N307" s="59"/>
      <c r="O307" s="59"/>
    </row>
    <row r="308" spans="1:44" ht="46.5" customHeight="1">
      <c r="A308" s="172" t="s">
        <v>388</v>
      </c>
      <c r="B308" s="173" t="s">
        <v>390</v>
      </c>
      <c r="C308" s="176" t="s">
        <v>571</v>
      </c>
      <c r="D308" s="169" t="s">
        <v>30</v>
      </c>
      <c r="E308" s="381" t="str">
        <f t="shared" si="42"/>
        <v/>
      </c>
      <c r="F308" s="382"/>
      <c r="G308" s="383"/>
      <c r="H308" s="372" t="str">
        <f>CHOOSE(K308,"Libellé du critère quand il sera choisi",'Mode d''emploi'!$L$34,'Mode d''emploi'!$L$35,'Mode d''emploi'!$L$36,'Mode d''emploi'!$L$37,'Mode d''emploi'!$L$38,'Mode d''emploi'!$L$39,)</f>
        <v>Libellé du critère quand il sera choisi</v>
      </c>
      <c r="I308" s="372"/>
      <c r="J308" s="59"/>
      <c r="K308" s="59">
        <f>IFERROR((VLOOKUP(D308,'Mode d''emploi'!$I$33:$J$39,2)),"")</f>
        <v>1</v>
      </c>
      <c r="L308" s="59" t="str">
        <f>IFERROR(CHOOSE(K308,"",'Mode d''emploi'!$K$34,'Mode d''emploi'!$K$35,'Mode d''emploi'!$K$36,'Mode d''emploi'!$K$37,'Mode d''emploi'!$K$38,'Mode d''emploi'!$K$39),"")</f>
        <v/>
      </c>
      <c r="M308" s="59"/>
      <c r="N308" s="59"/>
      <c r="O308" s="59"/>
    </row>
    <row r="309" spans="1:44" ht="56.25" customHeight="1">
      <c r="A309" s="172" t="s">
        <v>388</v>
      </c>
      <c r="B309" s="173" t="s">
        <v>391</v>
      </c>
      <c r="C309" s="176" t="s">
        <v>571</v>
      </c>
      <c r="D309" s="169" t="s">
        <v>30</v>
      </c>
      <c r="E309" s="381" t="str">
        <f t="shared" si="42"/>
        <v/>
      </c>
      <c r="F309" s="382"/>
      <c r="G309" s="383"/>
      <c r="H309" s="372" t="str">
        <f>CHOOSE(K309,"Libellé du critère quand il sera choisi",'Mode d''emploi'!$L$34,'Mode d''emploi'!$L$35,'Mode d''emploi'!$L$36,'Mode d''emploi'!$L$37,'Mode d''emploi'!$L$38,'Mode d''emploi'!$L$39,)</f>
        <v>Libellé du critère quand il sera choisi</v>
      </c>
      <c r="I309" s="372"/>
      <c r="J309" s="59"/>
      <c r="K309" s="59">
        <f>IFERROR((VLOOKUP(D309,'Mode d''emploi'!$I$33:$J$39,2)),"")</f>
        <v>1</v>
      </c>
      <c r="L309" s="59" t="str">
        <f>IFERROR(CHOOSE(K309,"",'Mode d''emploi'!$K$34,'Mode d''emploi'!$K$35,'Mode d''emploi'!$K$36,'Mode d''emploi'!$K$37,'Mode d''emploi'!$K$38,'Mode d''emploi'!$K$39),"")</f>
        <v/>
      </c>
      <c r="M309" s="59"/>
      <c r="N309" s="59"/>
      <c r="O309" s="59"/>
    </row>
    <row r="310" spans="1:44" ht="48" customHeight="1">
      <c r="A310" s="172" t="s">
        <v>388</v>
      </c>
      <c r="B310" s="173" t="s">
        <v>392</v>
      </c>
      <c r="C310" s="176" t="s">
        <v>571</v>
      </c>
      <c r="D310" s="169" t="s">
        <v>30</v>
      </c>
      <c r="E310" s="381" t="str">
        <f t="shared" si="42"/>
        <v/>
      </c>
      <c r="F310" s="382"/>
      <c r="G310" s="383"/>
      <c r="H310" s="372" t="str">
        <f>CHOOSE(K310,"Libellé du critère quand il sera choisi",'Mode d''emploi'!$L$34,'Mode d''emploi'!$L$35,'Mode d''emploi'!$L$36,'Mode d''emploi'!$L$37,'Mode d''emploi'!$L$38,'Mode d''emploi'!$L$39,)</f>
        <v>Libellé du critère quand il sera choisi</v>
      </c>
      <c r="I310" s="372"/>
      <c r="J310" s="59"/>
      <c r="K310" s="59">
        <f>IFERROR((VLOOKUP(D310,'Mode d''emploi'!$I$33:$J$39,2)),"")</f>
        <v>1</v>
      </c>
      <c r="L310" s="59" t="str">
        <f>IFERROR(CHOOSE(K310,"",'Mode d''emploi'!$K$34,'Mode d''emploi'!$K$35,'Mode d''emploi'!$K$36,'Mode d''emploi'!$K$37,'Mode d''emploi'!$K$38,'Mode d''emploi'!$K$39),"")</f>
        <v/>
      </c>
      <c r="M310" s="59"/>
      <c r="N310" s="59"/>
      <c r="O310" s="59"/>
    </row>
    <row r="311" spans="1:44" ht="108.75" customHeight="1">
      <c r="A311" s="172" t="s">
        <v>702</v>
      </c>
      <c r="B311" s="173" t="s">
        <v>616</v>
      </c>
      <c r="C311" s="176" t="s">
        <v>571</v>
      </c>
      <c r="D311" s="169" t="s">
        <v>30</v>
      </c>
      <c r="E311" s="381" t="str">
        <f t="shared" si="42"/>
        <v/>
      </c>
      <c r="F311" s="382"/>
      <c r="G311" s="383"/>
      <c r="H311" s="372" t="str">
        <f>CHOOSE(K311,"Libellé du critère quand il sera choisi",'Mode d''emploi'!$L$34,'Mode d''emploi'!$L$35,'Mode d''emploi'!$L$36,'Mode d''emploi'!$L$37,'Mode d''emploi'!$L$38,'Mode d''emploi'!$L$39,)</f>
        <v>Libellé du critère quand il sera choisi</v>
      </c>
      <c r="I311" s="372"/>
      <c r="J311" s="59"/>
      <c r="K311" s="59">
        <f>IFERROR((VLOOKUP(D311,'Mode d''emploi'!$I$33:$J$39,2)),"")</f>
        <v>1</v>
      </c>
      <c r="L311" s="59" t="str">
        <f>IFERROR(CHOOSE(K311,"",'Mode d''emploi'!$K$34,'Mode d''emploi'!$K$35,'Mode d''emploi'!$K$36,'Mode d''emploi'!$K$37,'Mode d''emploi'!$K$38,'Mode d''emploi'!$K$39),"")</f>
        <v/>
      </c>
      <c r="M311" s="59"/>
      <c r="N311" s="59"/>
      <c r="O311" s="59"/>
    </row>
    <row r="312" spans="1:44" s="37" customFormat="1" ht="40">
      <c r="A312" s="177" t="s">
        <v>451</v>
      </c>
      <c r="B312" s="184" t="s">
        <v>572</v>
      </c>
      <c r="C312" s="185" t="s">
        <v>571</v>
      </c>
      <c r="D312" s="209" t="s">
        <v>30</v>
      </c>
      <c r="E312" s="384" t="str">
        <f t="shared" si="42"/>
        <v/>
      </c>
      <c r="F312" s="385"/>
      <c r="G312" s="386"/>
      <c r="H312" s="374" t="str">
        <f>CHOOSE(K312,"Libellé du critère quand il sera choisi",'Mode d''emploi'!$L$34,'Mode d''emploi'!$L$35,'Mode d''emploi'!$L$36,'Mode d''emploi'!$L$37,'Mode d''emploi'!$L$38,'Mode d''emploi'!$L$39,)</f>
        <v>Libellé du critère quand il sera choisi</v>
      </c>
      <c r="I312" s="374"/>
      <c r="J312" s="59"/>
      <c r="K312" s="59">
        <f>IFERROR((VLOOKUP(D312,'Mode d''emploi'!$I$33:$J$39,2)),"")</f>
        <v>1</v>
      </c>
      <c r="L312" s="59" t="str">
        <f>IFERROR(CHOOSE(K312,"",'Mode d''emploi'!$K$34,'Mode d''emploi'!$K$35,'Mode d''emploi'!$K$36,'Mode d''emploi'!$K$37,'Mode d''emploi'!$K$38,'Mode d''emploi'!$K$39),"")</f>
        <v/>
      </c>
      <c r="M312" s="59"/>
      <c r="N312" s="59"/>
      <c r="O312" s="59"/>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row>
    <row r="313" spans="1:44" s="37" customFormat="1" ht="62.25" customHeight="1">
      <c r="A313" s="177" t="s">
        <v>451</v>
      </c>
      <c r="B313" s="184" t="s">
        <v>573</v>
      </c>
      <c r="C313" s="207" t="s">
        <v>571</v>
      </c>
      <c r="D313" s="209" t="s">
        <v>30</v>
      </c>
      <c r="E313" s="385" t="str">
        <f t="shared" si="42"/>
        <v/>
      </c>
      <c r="F313" s="385"/>
      <c r="G313" s="386"/>
      <c r="H313" s="374" t="str">
        <f>CHOOSE(K313,"Libellé du critère quand il sera choisi",'Mode d''emploi'!$L$34,'Mode d''emploi'!$L$35,'Mode d''emploi'!$L$36,'Mode d''emploi'!$L$37,'Mode d''emploi'!$L$38,'Mode d''emploi'!$L$39,)</f>
        <v>Libellé du critère quand il sera choisi</v>
      </c>
      <c r="I313" s="374"/>
      <c r="J313" s="59"/>
      <c r="K313" s="59">
        <f>IFERROR((VLOOKUP(D313,'Mode d''emploi'!$I$33:$J$39,2)),"")</f>
        <v>1</v>
      </c>
      <c r="L313" s="59" t="str">
        <f>IFERROR(CHOOSE(K313,"",'Mode d''emploi'!$K$34,'Mode d''emploi'!$K$35,'Mode d''emploi'!$K$36,'Mode d''emploi'!$K$37,'Mode d''emploi'!$K$38,'Mode d''emploi'!$K$39),"")</f>
        <v/>
      </c>
      <c r="M313" s="59"/>
      <c r="N313" s="59"/>
      <c r="O313" s="59"/>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row>
    <row r="314" spans="1:44" s="37" customFormat="1" ht="89.25" customHeight="1">
      <c r="A314" s="177" t="s">
        <v>451</v>
      </c>
      <c r="B314" s="184" t="s">
        <v>574</v>
      </c>
      <c r="C314" s="207" t="s">
        <v>571</v>
      </c>
      <c r="D314" s="209" t="s">
        <v>30</v>
      </c>
      <c r="E314" s="385" t="str">
        <f t="shared" si="42"/>
        <v/>
      </c>
      <c r="F314" s="385"/>
      <c r="G314" s="386"/>
      <c r="H314" s="374" t="str">
        <f>CHOOSE(K314,"Libellé du critère quand il sera choisi",'Mode d''emploi'!$L$34,'Mode d''emploi'!$L$35,'Mode d''emploi'!$L$36,'Mode d''emploi'!$L$37,'Mode d''emploi'!$L$38,'Mode d''emploi'!$L$39,)</f>
        <v>Libellé du critère quand il sera choisi</v>
      </c>
      <c r="I314" s="374"/>
      <c r="J314" s="59"/>
      <c r="K314" s="59">
        <f>IFERROR((VLOOKUP(D314,'Mode d''emploi'!$I$33:$J$39,2)),"")</f>
        <v>1</v>
      </c>
      <c r="L314" s="59" t="str">
        <f>IFERROR(CHOOSE(K314,"",'Mode d''emploi'!$K$34,'Mode d''emploi'!$K$35,'Mode d''emploi'!$K$36,'Mode d''emploi'!$K$37,'Mode d''emploi'!$K$38,'Mode d''emploi'!$K$39),"")</f>
        <v/>
      </c>
      <c r="M314" s="59"/>
      <c r="N314" s="59"/>
      <c r="O314" s="59"/>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row>
    <row r="315" spans="1:44" s="37" customFormat="1" ht="90.75" customHeight="1">
      <c r="A315" s="177" t="s">
        <v>451</v>
      </c>
      <c r="B315" s="184" t="s">
        <v>575</v>
      </c>
      <c r="C315" s="207" t="s">
        <v>565</v>
      </c>
      <c r="D315" s="209" t="s">
        <v>30</v>
      </c>
      <c r="E315" s="385" t="str">
        <f t="shared" si="42"/>
        <v/>
      </c>
      <c r="F315" s="385"/>
      <c r="G315" s="386"/>
      <c r="H315" s="374" t="str">
        <f>CHOOSE(K315,"Libellé du critère quand il sera choisi",'Mode d''emploi'!$L$34,'Mode d''emploi'!$L$35,'Mode d''emploi'!$L$36,'Mode d''emploi'!$L$37,'Mode d''emploi'!$L$38,'Mode d''emploi'!$L$39,)</f>
        <v>Libellé du critère quand il sera choisi</v>
      </c>
      <c r="I315" s="374"/>
      <c r="J315" s="59"/>
      <c r="K315" s="59">
        <f>IFERROR((VLOOKUP(D315,'Mode d''emploi'!$I$33:$J$39,2)),"")</f>
        <v>1</v>
      </c>
      <c r="L315" s="59" t="str">
        <f>IFERROR(CHOOSE(K315,"",'Mode d''emploi'!$K$34,'Mode d''emploi'!$K$35,'Mode d''emploi'!$K$36,'Mode d''emploi'!$K$37,'Mode d''emploi'!$K$38,'Mode d''emploi'!$K$39),"")</f>
        <v/>
      </c>
      <c r="M315" s="59"/>
      <c r="N315" s="59"/>
      <c r="O315" s="59"/>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row>
    <row r="316" spans="1:44" s="37" customFormat="1" ht="75.75" customHeight="1">
      <c r="A316" s="177" t="s">
        <v>451</v>
      </c>
      <c r="B316" s="184" t="s">
        <v>576</v>
      </c>
      <c r="C316" s="207" t="s">
        <v>565</v>
      </c>
      <c r="D316" s="209" t="s">
        <v>30</v>
      </c>
      <c r="E316" s="385" t="str">
        <f t="shared" si="42"/>
        <v/>
      </c>
      <c r="F316" s="385"/>
      <c r="G316" s="386"/>
      <c r="H316" s="374" t="str">
        <f>CHOOSE(K316,"Libellé du critère quand il sera choisi",'Mode d''emploi'!$L$34,'Mode d''emploi'!$L$35,'Mode d''emploi'!$L$36,'Mode d''emploi'!$L$37,'Mode d''emploi'!$L$38,'Mode d''emploi'!$L$39,)</f>
        <v>Libellé du critère quand il sera choisi</v>
      </c>
      <c r="I316" s="374"/>
      <c r="J316" s="59"/>
      <c r="K316" s="59">
        <f>IFERROR((VLOOKUP(D316,'Mode d''emploi'!$I$33:$J$39,2)),"")</f>
        <v>1</v>
      </c>
      <c r="L316" s="59" t="str">
        <f>IFERROR(CHOOSE(K316,"",'Mode d''emploi'!$K$34,'Mode d''emploi'!$K$35,'Mode d''emploi'!$K$36,'Mode d''emploi'!$K$37,'Mode d''emploi'!$K$38,'Mode d''emploi'!$K$39),"")</f>
        <v/>
      </c>
      <c r="M316" s="59"/>
      <c r="N316" s="59"/>
      <c r="O316" s="59"/>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row>
    <row r="317" spans="1:44" s="37" customFormat="1" ht="71.25" customHeight="1">
      <c r="A317" s="177" t="s">
        <v>451</v>
      </c>
      <c r="B317" s="184" t="s">
        <v>577</v>
      </c>
      <c r="C317" s="207" t="s">
        <v>565</v>
      </c>
      <c r="D317" s="179" t="s">
        <v>30</v>
      </c>
      <c r="E317" s="385" t="str">
        <f t="shared" si="42"/>
        <v/>
      </c>
      <c r="F317" s="385"/>
      <c r="G317" s="386"/>
      <c r="H317" s="374" t="str">
        <f>CHOOSE(K317,"Libellé du critère quand il sera choisi",'Mode d''emploi'!$L$34,'Mode d''emploi'!$L$35,'Mode d''emploi'!$L$36,'Mode d''emploi'!$L$37,'Mode d''emploi'!$L$38,'Mode d''emploi'!$L$39,)</f>
        <v>Libellé du critère quand il sera choisi</v>
      </c>
      <c r="I317" s="374"/>
      <c r="J317" s="59"/>
      <c r="K317" s="59">
        <f>IFERROR((VLOOKUP(D317,'Mode d''emploi'!$I$33:$J$39,2)),"")</f>
        <v>1</v>
      </c>
      <c r="L317" s="59" t="str">
        <f>IFERROR(CHOOSE(K317,"",'Mode d''emploi'!$K$34,'Mode d''emploi'!$K$35,'Mode d''emploi'!$K$36,'Mode d''emploi'!$K$37,'Mode d''emploi'!$K$38,'Mode d''emploi'!$K$39),"")</f>
        <v/>
      </c>
      <c r="M317" s="59"/>
      <c r="N317" s="59"/>
      <c r="O317" s="59"/>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row>
    <row r="318" spans="1:44" s="37" customFormat="1" ht="79.5" customHeight="1">
      <c r="A318" s="177" t="s">
        <v>451</v>
      </c>
      <c r="B318" s="184" t="s">
        <v>578</v>
      </c>
      <c r="C318" s="207" t="s">
        <v>565</v>
      </c>
      <c r="D318" s="209" t="s">
        <v>30</v>
      </c>
      <c r="E318" s="385" t="str">
        <f t="shared" si="42"/>
        <v/>
      </c>
      <c r="F318" s="385"/>
      <c r="G318" s="386"/>
      <c r="H318" s="374" t="str">
        <f>CHOOSE(K318,"Libellé du critère quand il sera choisi",'Mode d''emploi'!$L$34,'Mode d''emploi'!$L$35,'Mode d''emploi'!$L$36,'Mode d''emploi'!$L$37,'Mode d''emploi'!$L$38,'Mode d''emploi'!$L$39,)</f>
        <v>Libellé du critère quand il sera choisi</v>
      </c>
      <c r="I318" s="374"/>
      <c r="J318" s="59"/>
      <c r="K318" s="59">
        <f>IFERROR((VLOOKUP(D318,'Mode d''emploi'!$I$33:$J$39,2)),"")</f>
        <v>1</v>
      </c>
      <c r="L318" s="59" t="str">
        <f>IFERROR(CHOOSE(K318,"",'Mode d''emploi'!$K$34,'Mode d''emploi'!$K$35,'Mode d''emploi'!$K$36,'Mode d''emploi'!$K$37,'Mode d''emploi'!$K$38,'Mode d''emploi'!$K$39),"")</f>
        <v/>
      </c>
      <c r="M318" s="59"/>
      <c r="N318" s="59"/>
      <c r="O318" s="59"/>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row>
    <row r="319" spans="1:44" ht="61.5" customHeight="1">
      <c r="A319" s="172" t="s">
        <v>388</v>
      </c>
      <c r="B319" s="173" t="s">
        <v>393</v>
      </c>
      <c r="C319" s="208" t="s">
        <v>571</v>
      </c>
      <c r="D319" s="169" t="s">
        <v>30</v>
      </c>
      <c r="E319" s="382" t="str">
        <f t="shared" ref="E319" si="43">L319</f>
        <v/>
      </c>
      <c r="F319" s="382"/>
      <c r="G319" s="383"/>
      <c r="H319" s="372" t="str">
        <f>CHOOSE(K319,"Libellé du critère quand il sera choisi",'Mode d''emploi'!$L$34,'Mode d''emploi'!$L$35,'Mode d''emploi'!$L$36,'Mode d''emploi'!$L$37,'Mode d''emploi'!$L$38,'Mode d''emploi'!$L$39,)</f>
        <v>Libellé du critère quand il sera choisi</v>
      </c>
      <c r="I319" s="372"/>
      <c r="J319" s="59"/>
      <c r="K319" s="59">
        <f>IFERROR((VLOOKUP(D319,'Mode d''emploi'!$I$33:$J$39,2)),"")</f>
        <v>1</v>
      </c>
      <c r="L319" s="59" t="str">
        <f>IFERROR(CHOOSE(K319,"",'Mode d''emploi'!$K$34,'Mode d''emploi'!$K$35,'Mode d''emploi'!$K$36,'Mode d''emploi'!$K$37,'Mode d''emploi'!$K$38,'Mode d''emploi'!$K$39),"")</f>
        <v/>
      </c>
      <c r="M319" s="59"/>
      <c r="N319" s="59"/>
      <c r="O319" s="59"/>
    </row>
    <row r="320" spans="1:44" ht="49.5" customHeight="1">
      <c r="A320" s="172" t="s">
        <v>388</v>
      </c>
      <c r="B320" s="173" t="s">
        <v>394</v>
      </c>
      <c r="C320" s="176" t="s">
        <v>571</v>
      </c>
      <c r="D320" s="210" t="s">
        <v>30</v>
      </c>
      <c r="E320" s="381" t="str">
        <f t="shared" ref="E320:E323" si="44">L320</f>
        <v/>
      </c>
      <c r="F320" s="382"/>
      <c r="G320" s="383"/>
      <c r="H320" s="372" t="str">
        <f>CHOOSE(K320,"Libellé du critère quand il sera choisi",'Mode d''emploi'!$L$34,'Mode d''emploi'!$L$35,'Mode d''emploi'!$L$36,'Mode d''emploi'!$L$37,'Mode d''emploi'!$L$38,'Mode d''emploi'!$L$39,)</f>
        <v>Libellé du critère quand il sera choisi</v>
      </c>
      <c r="I320" s="372"/>
      <c r="J320" s="59"/>
      <c r="K320" s="59">
        <f>IFERROR((VLOOKUP(D320,'Mode d''emploi'!$I$33:$J$39,2)),"")</f>
        <v>1</v>
      </c>
      <c r="L320" s="59" t="str">
        <f>IFERROR(CHOOSE(K320,"",'Mode d''emploi'!$K$34,'Mode d''emploi'!$K$35,'Mode d''emploi'!$K$36,'Mode d''emploi'!$K$37,'Mode d''emploi'!$K$38,'Mode d''emploi'!$K$39),"")</f>
        <v/>
      </c>
      <c r="M320" s="59"/>
      <c r="N320" s="59"/>
      <c r="O320" s="59"/>
    </row>
    <row r="321" spans="1:87" ht="77.25" customHeight="1">
      <c r="A321" s="172" t="s">
        <v>388</v>
      </c>
      <c r="B321" s="173" t="s">
        <v>395</v>
      </c>
      <c r="C321" s="176" t="s">
        <v>571</v>
      </c>
      <c r="D321" s="169" t="s">
        <v>30</v>
      </c>
      <c r="E321" s="381" t="str">
        <f t="shared" si="44"/>
        <v/>
      </c>
      <c r="F321" s="382"/>
      <c r="G321" s="383"/>
      <c r="H321" s="372" t="str">
        <f>CHOOSE(K321,"Libellé du critère quand il sera choisi",'Mode d''emploi'!$L$34,'Mode d''emploi'!$L$35,'Mode d''emploi'!$L$36,'Mode d''emploi'!$L$37,'Mode d''emploi'!$L$38,'Mode d''emploi'!$L$39,)</f>
        <v>Libellé du critère quand il sera choisi</v>
      </c>
      <c r="I321" s="372"/>
      <c r="J321" s="59"/>
      <c r="K321" s="59">
        <f>IFERROR((VLOOKUP(D321,'Mode d''emploi'!$I$33:$J$39,2)),"")</f>
        <v>1</v>
      </c>
      <c r="L321" s="59" t="str">
        <f>IFERROR(CHOOSE(K321,"",'Mode d''emploi'!$K$34,'Mode d''emploi'!$K$35,'Mode d''emploi'!$K$36,'Mode d''emploi'!$K$37,'Mode d''emploi'!$K$38,'Mode d''emploi'!$K$39),"")</f>
        <v/>
      </c>
      <c r="M321" s="59"/>
      <c r="N321" s="59"/>
      <c r="O321" s="59"/>
    </row>
    <row r="322" spans="1:87" ht="86.25" customHeight="1">
      <c r="A322" s="172" t="s">
        <v>396</v>
      </c>
      <c r="B322" s="173" t="s">
        <v>397</v>
      </c>
      <c r="C322" s="176">
        <v>9.3000000000000007</v>
      </c>
      <c r="D322" s="169" t="s">
        <v>30</v>
      </c>
      <c r="E322" s="381" t="str">
        <f t="shared" si="44"/>
        <v/>
      </c>
      <c r="F322" s="382"/>
      <c r="G322" s="383"/>
      <c r="H322" s="372" t="str">
        <f>CHOOSE(K322,"Libellé du critère quand il sera choisi",'Mode d''emploi'!$L$34,'Mode d''emploi'!$L$35,'Mode d''emploi'!$L$36,'Mode d''emploi'!$L$37,'Mode d''emploi'!$L$38,'Mode d''emploi'!$L$39,)</f>
        <v>Libellé du critère quand il sera choisi</v>
      </c>
      <c r="I322" s="372"/>
      <c r="J322" s="59"/>
      <c r="K322" s="59">
        <f>IFERROR((VLOOKUP(D322,'Mode d''emploi'!$I$33:$J$39,2)),"")</f>
        <v>1</v>
      </c>
      <c r="L322" s="59" t="str">
        <f>IFERROR(CHOOSE(K322,"",'Mode d''emploi'!$K$34,'Mode d''emploi'!$K$35,'Mode d''emploi'!$K$36,'Mode d''emploi'!$K$37,'Mode d''emploi'!$K$38,'Mode d''emploi'!$K$39),"")</f>
        <v/>
      </c>
      <c r="M322" s="59"/>
      <c r="N322" s="59"/>
      <c r="O322" s="59"/>
    </row>
    <row r="323" spans="1:87" ht="50">
      <c r="A323" s="172" t="s">
        <v>396</v>
      </c>
      <c r="B323" s="173" t="s">
        <v>398</v>
      </c>
      <c r="C323" s="176" t="s">
        <v>564</v>
      </c>
      <c r="D323" s="169" t="s">
        <v>30</v>
      </c>
      <c r="E323" s="381" t="str">
        <f t="shared" si="44"/>
        <v/>
      </c>
      <c r="F323" s="382"/>
      <c r="G323" s="383"/>
      <c r="H323" s="372" t="str">
        <f>CHOOSE(K323,"Libellé du critère quand il sera choisi",'Mode d''emploi'!$L$34,'Mode d''emploi'!$L$35,'Mode d''emploi'!$L$36,'Mode d''emploi'!$L$37,'Mode d''emploi'!$L$38,'Mode d''emploi'!$L$39,)</f>
        <v>Libellé du critère quand il sera choisi</v>
      </c>
      <c r="I323" s="372"/>
      <c r="J323" s="59"/>
      <c r="K323" s="59">
        <f>IFERROR((VLOOKUP(D323,'Mode d''emploi'!$I$33:$J$39,2)),"")</f>
        <v>1</v>
      </c>
      <c r="L323" s="59" t="str">
        <f>IFERROR(CHOOSE(K323,"",'Mode d''emploi'!$K$34,'Mode d''emploi'!$K$35,'Mode d''emploi'!$K$36,'Mode d''emploi'!$K$37,'Mode d''emploi'!$K$38,'Mode d''emploi'!$K$39),"")</f>
        <v/>
      </c>
      <c r="M323" s="59"/>
      <c r="N323" s="59"/>
      <c r="O323" s="59"/>
    </row>
    <row r="324" spans="1:87" ht="92.25" customHeight="1">
      <c r="A324" s="172" t="s">
        <v>396</v>
      </c>
      <c r="B324" s="173" t="s">
        <v>399</v>
      </c>
      <c r="C324" s="176" t="s">
        <v>565</v>
      </c>
      <c r="D324" s="169" t="s">
        <v>30</v>
      </c>
      <c r="E324" s="381" t="str">
        <f t="shared" ref="E324:E330" si="45">L324</f>
        <v/>
      </c>
      <c r="F324" s="382"/>
      <c r="G324" s="383"/>
      <c r="H324" s="372" t="str">
        <f>CHOOSE(K324,"Libellé du critère quand il sera choisi",'Mode d''emploi'!$L$34,'Mode d''emploi'!$L$35,'Mode d''emploi'!$L$36,'Mode d''emploi'!$L$37,'Mode d''emploi'!$L$38,'Mode d''emploi'!$L$39,)</f>
        <v>Libellé du critère quand il sera choisi</v>
      </c>
      <c r="I324" s="372"/>
      <c r="J324" s="59"/>
      <c r="K324" s="59">
        <f>IFERROR((VLOOKUP(D324,'Mode d''emploi'!$I$33:$J$39,2)),"")</f>
        <v>1</v>
      </c>
      <c r="L324" s="59" t="str">
        <f>IFERROR(CHOOSE(K324,"",'Mode d''emploi'!$K$34,'Mode d''emploi'!$K$35,'Mode d''emploi'!$K$36,'Mode d''emploi'!$K$37,'Mode d''emploi'!$K$38,'Mode d''emploi'!$K$39),"")</f>
        <v/>
      </c>
      <c r="M324" s="59"/>
      <c r="N324" s="59"/>
      <c r="O324" s="59"/>
    </row>
    <row r="325" spans="1:87" ht="100.5" customHeight="1">
      <c r="A325" s="172" t="s">
        <v>400</v>
      </c>
      <c r="B325" s="173" t="s">
        <v>401</v>
      </c>
      <c r="C325" s="176">
        <v>9.3000000000000007</v>
      </c>
      <c r="D325" s="169" t="s">
        <v>30</v>
      </c>
      <c r="E325" s="381" t="str">
        <f t="shared" si="45"/>
        <v/>
      </c>
      <c r="F325" s="382"/>
      <c r="G325" s="383"/>
      <c r="H325" s="372" t="str">
        <f>CHOOSE(K325,"Libellé du critère quand il sera choisi",'Mode d''emploi'!$L$34,'Mode d''emploi'!$L$35,'Mode d''emploi'!$L$36,'Mode d''emploi'!$L$37,'Mode d''emploi'!$L$38,'Mode d''emploi'!$L$39,)</f>
        <v>Libellé du critère quand il sera choisi</v>
      </c>
      <c r="I325" s="372"/>
      <c r="J325" s="59"/>
      <c r="K325" s="59">
        <f>IFERROR((VLOOKUP(D325,'Mode d''emploi'!$I$33:$J$39,2)),"")</f>
        <v>1</v>
      </c>
      <c r="L325" s="59" t="str">
        <f>IFERROR(CHOOSE(K325,"",'Mode d''emploi'!$K$34,'Mode d''emploi'!$K$35,'Mode d''emploi'!$K$36,'Mode d''emploi'!$K$37,'Mode d''emploi'!$K$38,'Mode d''emploi'!$K$39),"")</f>
        <v/>
      </c>
      <c r="M325" s="59"/>
      <c r="N325" s="59"/>
      <c r="O325" s="59"/>
    </row>
    <row r="326" spans="1:87" ht="141.75" customHeight="1">
      <c r="A326" s="172" t="s">
        <v>400</v>
      </c>
      <c r="B326" s="173" t="s">
        <v>402</v>
      </c>
      <c r="C326" s="176">
        <v>9.3000000000000007</v>
      </c>
      <c r="D326" s="169" t="s">
        <v>30</v>
      </c>
      <c r="E326" s="381" t="str">
        <f t="shared" si="45"/>
        <v/>
      </c>
      <c r="F326" s="382"/>
      <c r="G326" s="383"/>
      <c r="H326" s="372" t="str">
        <f>CHOOSE(K326,"Libellé du critère quand il sera choisi",'Mode d''emploi'!$L$34,'Mode d''emploi'!$L$35,'Mode d''emploi'!$L$36,'Mode d''emploi'!$L$37,'Mode d''emploi'!$L$38,'Mode d''emploi'!$L$39,)</f>
        <v>Libellé du critère quand il sera choisi</v>
      </c>
      <c r="I326" s="372"/>
      <c r="J326" s="59"/>
      <c r="K326" s="59">
        <f>IFERROR((VLOOKUP(D326,'Mode d''emploi'!$I$33:$J$39,2)),"")</f>
        <v>1</v>
      </c>
      <c r="L326" s="59" t="str">
        <f>IFERROR(CHOOSE(K326,"",'Mode d''emploi'!$K$34,'Mode d''emploi'!$K$35,'Mode d''emploi'!$K$36,'Mode d''emploi'!$K$37,'Mode d''emploi'!$K$38,'Mode d''emploi'!$K$39),"")</f>
        <v/>
      </c>
      <c r="M326" s="59"/>
      <c r="N326" s="59"/>
      <c r="O326" s="59"/>
    </row>
    <row r="327" spans="1:87" ht="55.5" customHeight="1">
      <c r="A327" s="172" t="s">
        <v>400</v>
      </c>
      <c r="B327" s="173" t="s">
        <v>403</v>
      </c>
      <c r="C327" s="176" t="s">
        <v>564</v>
      </c>
      <c r="D327" s="169" t="s">
        <v>30</v>
      </c>
      <c r="E327" s="381" t="str">
        <f t="shared" si="45"/>
        <v/>
      </c>
      <c r="F327" s="382"/>
      <c r="G327" s="383"/>
      <c r="H327" s="372" t="str">
        <f>CHOOSE(K327,"Libellé du critère quand il sera choisi",'Mode d''emploi'!$L$34,'Mode d''emploi'!$L$35,'Mode d''emploi'!$L$36,'Mode d''emploi'!$L$37,'Mode d''emploi'!$L$38,'Mode d''emploi'!$L$39,)</f>
        <v>Libellé du critère quand il sera choisi</v>
      </c>
      <c r="I327" s="372"/>
      <c r="J327" s="59"/>
      <c r="K327" s="59">
        <f>IFERROR((VLOOKUP(D327,'Mode d''emploi'!$I$33:$J$39,2)),"")</f>
        <v>1</v>
      </c>
      <c r="L327" s="59" t="str">
        <f>IFERROR(CHOOSE(K327,"",'Mode d''emploi'!$K$34,'Mode d''emploi'!$K$35,'Mode d''emploi'!$K$36,'Mode d''emploi'!$K$37,'Mode d''emploi'!$K$38,'Mode d''emploi'!$K$39),"")</f>
        <v/>
      </c>
      <c r="M327" s="59"/>
      <c r="N327" s="59"/>
      <c r="O327" s="59"/>
    </row>
    <row r="328" spans="1:87" ht="60" customHeight="1">
      <c r="A328" s="172" t="s">
        <v>400</v>
      </c>
      <c r="B328" s="173" t="s">
        <v>443</v>
      </c>
      <c r="C328" s="176">
        <v>9.3000000000000007</v>
      </c>
      <c r="D328" s="169" t="s">
        <v>30</v>
      </c>
      <c r="E328" s="381" t="str">
        <f t="shared" si="45"/>
        <v/>
      </c>
      <c r="F328" s="382"/>
      <c r="G328" s="383"/>
      <c r="H328" s="372" t="str">
        <f>CHOOSE(K328,"Libellé du critère quand il sera choisi",'Mode d''emploi'!$L$34,'Mode d''emploi'!$L$35,'Mode d''emploi'!$L$36,'Mode d''emploi'!$L$37,'Mode d''emploi'!$L$38,'Mode d''emploi'!$L$39,)</f>
        <v>Libellé du critère quand il sera choisi</v>
      </c>
      <c r="I328" s="372"/>
      <c r="J328" s="59"/>
      <c r="K328" s="59">
        <f>IFERROR((VLOOKUP(D328,'Mode d''emploi'!$I$33:$J$39,2)),"")</f>
        <v>1</v>
      </c>
      <c r="L328" s="59" t="str">
        <f>IFERROR(CHOOSE(K328,"",'Mode d''emploi'!$K$34,'Mode d''emploi'!$K$35,'Mode d''emploi'!$K$36,'Mode d''emploi'!$K$37,'Mode d''emploi'!$K$38,'Mode d''emploi'!$K$39),"")</f>
        <v/>
      </c>
      <c r="M328" s="59"/>
      <c r="N328" s="59"/>
      <c r="O328" s="59"/>
    </row>
    <row r="329" spans="1:87" ht="84" customHeight="1">
      <c r="A329" s="172" t="s">
        <v>400</v>
      </c>
      <c r="B329" s="173" t="s">
        <v>404</v>
      </c>
      <c r="C329" s="176">
        <v>9.3000000000000007</v>
      </c>
      <c r="D329" s="211" t="s">
        <v>30</v>
      </c>
      <c r="E329" s="381" t="str">
        <f t="shared" si="45"/>
        <v/>
      </c>
      <c r="F329" s="382"/>
      <c r="G329" s="383"/>
      <c r="H329" s="372" t="str">
        <f>CHOOSE(K329,"Libellé du critère quand il sera choisi",'Mode d''emploi'!$L$34,'Mode d''emploi'!$L$35,'Mode d''emploi'!$L$36,'Mode d''emploi'!$L$37,'Mode d''emploi'!$L$38,'Mode d''emploi'!$L$39,)</f>
        <v>Libellé du critère quand il sera choisi</v>
      </c>
      <c r="I329" s="372"/>
      <c r="J329" s="59"/>
      <c r="K329" s="59">
        <f>IFERROR((VLOOKUP(D329,'Mode d''emploi'!$I$33:$J$39,2)),"")</f>
        <v>1</v>
      </c>
      <c r="L329" s="59" t="str">
        <f>IFERROR(CHOOSE(K329,"",'Mode d''emploi'!$K$34,'Mode d''emploi'!$K$35,'Mode d''emploi'!$K$36,'Mode d''emploi'!$K$37,'Mode d''emploi'!$K$38,'Mode d''emploi'!$K$39),"")</f>
        <v/>
      </c>
      <c r="M329" s="59"/>
      <c r="N329" s="59"/>
      <c r="O329" s="59"/>
    </row>
    <row r="330" spans="1:87" s="38" customFormat="1" ht="70.5" customHeight="1">
      <c r="A330" s="177" t="s">
        <v>451</v>
      </c>
      <c r="B330" s="184" t="s">
        <v>579</v>
      </c>
      <c r="C330" s="207" t="s">
        <v>565</v>
      </c>
      <c r="D330" s="179" t="s">
        <v>30</v>
      </c>
      <c r="E330" s="385" t="str">
        <f t="shared" si="45"/>
        <v/>
      </c>
      <c r="F330" s="385"/>
      <c r="G330" s="386"/>
      <c r="H330" s="374" t="str">
        <f>CHOOSE(K330,"Libellé du critère quand il sera choisi",'Mode d''emploi'!$L$34,'Mode d''emploi'!$L$35,'Mode d''emploi'!$L$36,'Mode d''emploi'!$L$37,'Mode d''emploi'!$L$38,'Mode d''emploi'!$L$39,)</f>
        <v>Libellé du critère quand il sera choisi</v>
      </c>
      <c r="I330" s="374"/>
      <c r="J330" s="68"/>
      <c r="K330" s="68">
        <f>IFERROR((VLOOKUP(D330,'Mode d''emploi'!$I$33:$J$39,2)),"")</f>
        <v>1</v>
      </c>
      <c r="L330" s="68" t="str">
        <f>IFERROR(CHOOSE(K330,"",'Mode d''emploi'!$K$34,'Mode d''emploi'!$K$35,'Mode d''emploi'!$K$36,'Mode d''emploi'!$K$37,'Mode d''emploi'!$K$38,'Mode d''emploi'!$K$39),"")</f>
        <v/>
      </c>
      <c r="M330" s="68"/>
      <c r="N330" s="68"/>
      <c r="O330" s="68"/>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row>
    <row r="331" spans="1:87" ht="90" customHeight="1">
      <c r="A331" s="146" t="s">
        <v>673</v>
      </c>
      <c r="B331" s="160" t="s">
        <v>406</v>
      </c>
      <c r="C331" s="157" t="s">
        <v>672</v>
      </c>
      <c r="D331" s="212" t="str">
        <f>IF(ROUNDDOWN(E331*10,0)=0, "Insuffisant",IFERROR(CHOOSE(ROUNDDOWN((E331*10),0),"Informel","Informel","Informel","Informel","Convaincant","Convaincant","Convaincant","Convaincant","Conforme","Conforme"),""))</f>
        <v>Insuffisant</v>
      </c>
      <c r="E331" s="158">
        <f>IFERROR(SUM(E332:E336)/COUNTA(E332:E336),"")</f>
        <v>0</v>
      </c>
      <c r="F331" s="158">
        <f>IFERROR(SUM(E332:E345)/COUNTA(E332:E345),"")</f>
        <v>0</v>
      </c>
      <c r="G331" s="147" t="str">
        <f>IF(ROUNDDOWN(F331*10,0)=0, "Insuffisant",IFERROR(CHOOSE(ROUNDDOWN((F331*10),0),"Informel","Informel","Informel","Informel","Convaincant","Convaincant","Convaincant","Convaincant","Conforme","Conforme"),""))</f>
        <v>Insuffisant</v>
      </c>
      <c r="H331" s="373" t="str">
        <f>IFERROR(IF(G331="Insuffisant","Il est nécessaire de formaliser les activités",IF(G331="Informel","Il est nécessaire de pérenniser la bonne exécution des activités",IF(G331="Convaincant","Il est nécessaire de tracer et d'améliorer les activités", IF(G331="Conforme","BRAVO! Continueé de progresser et communiquer vos résultats","")))),"")</f>
        <v>Il est nécessaire de formaliser les activités</v>
      </c>
      <c r="I331" s="373"/>
      <c r="J331" s="68"/>
      <c r="K331" s="68">
        <f>IFERROR((VLOOKUP(D331,'Mode d''emploi'!$I$33:$J$39,2)),"")</f>
        <v>2</v>
      </c>
      <c r="L331" s="68">
        <f>IFERROR(CHOOSE(K331,"",'Mode d''emploi'!$K$34,'Mode d''emploi'!$K$35,'Mode d''emploi'!$K$36,'Mode d''emploi'!$K$37,'Mode d''emploi'!$K$38,'Mode d''emploi'!$K$39),"")</f>
        <v>0</v>
      </c>
      <c r="M331" s="68"/>
      <c r="N331" s="68"/>
      <c r="O331" s="68"/>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row>
    <row r="332" spans="1:87" ht="138.75" customHeight="1">
      <c r="A332" s="172" t="s">
        <v>407</v>
      </c>
      <c r="B332" s="173" t="s">
        <v>408</v>
      </c>
      <c r="C332" s="176" t="s">
        <v>580</v>
      </c>
      <c r="D332" s="169" t="s">
        <v>30</v>
      </c>
      <c r="E332" s="381" t="str">
        <f>L332</f>
        <v/>
      </c>
      <c r="F332" s="382"/>
      <c r="G332" s="383"/>
      <c r="H332" s="372" t="str">
        <f>CHOOSE(K332,"Libellé du critère quand il sera choisi",'Mode d''emploi'!$L$34,'Mode d''emploi'!$L$35,'Mode d''emploi'!$L$36,'Mode d''emploi'!$L$37,'Mode d''emploi'!$L$38,'Mode d''emploi'!$L$39,)</f>
        <v>Libellé du critère quand il sera choisi</v>
      </c>
      <c r="I332" s="372"/>
      <c r="J332" s="59"/>
      <c r="K332" s="59">
        <f>IFERROR((VLOOKUP(D332,'Mode d''emploi'!$I$33:$J$39,2)),"")</f>
        <v>1</v>
      </c>
      <c r="L332" s="59" t="str">
        <f>IFERROR(CHOOSE(K332,"",'Mode d''emploi'!$K$34,'Mode d''emploi'!$K$35,'Mode d''emploi'!$K$36,'Mode d''emploi'!$K$37,'Mode d''emploi'!$K$38,'Mode d''emploi'!$K$39),"")</f>
        <v/>
      </c>
      <c r="M332" s="59"/>
      <c r="N332" s="59"/>
      <c r="O332" s="59"/>
    </row>
    <row r="333" spans="1:87" ht="203.25" customHeight="1">
      <c r="A333" s="172" t="s">
        <v>407</v>
      </c>
      <c r="B333" s="173" t="s">
        <v>618</v>
      </c>
      <c r="C333" s="176" t="s">
        <v>580</v>
      </c>
      <c r="D333" s="169" t="s">
        <v>30</v>
      </c>
      <c r="E333" s="381" t="str">
        <f t="shared" ref="E333:E336" si="46">L333</f>
        <v/>
      </c>
      <c r="F333" s="382"/>
      <c r="G333" s="383"/>
      <c r="H333" s="372" t="str">
        <f>CHOOSE(K333,"Libellé du critère quand il sera choisi",'Mode d''emploi'!$L$34,'Mode d''emploi'!$L$35,'Mode d''emploi'!$L$36,'Mode d''emploi'!$L$37,'Mode d''emploi'!$L$38,'Mode d''emploi'!$L$39,)</f>
        <v>Libellé du critère quand il sera choisi</v>
      </c>
      <c r="I333" s="372"/>
      <c r="J333" s="59"/>
      <c r="K333" s="59">
        <f>IFERROR((VLOOKUP(D333,'Mode d''emploi'!$I$33:$J$39,2)),"")</f>
        <v>1</v>
      </c>
      <c r="L333" s="59" t="str">
        <f>IFERROR(CHOOSE(K333,"",'Mode d''emploi'!$K$34,'Mode d''emploi'!$K$35,'Mode d''emploi'!$K$36,'Mode d''emploi'!$K$37,'Mode d''emploi'!$K$38,'Mode d''emploi'!$K$39),"")</f>
        <v/>
      </c>
      <c r="M333" s="59"/>
      <c r="N333" s="59"/>
      <c r="O333" s="59"/>
    </row>
    <row r="334" spans="1:87" ht="105" customHeight="1">
      <c r="A334" s="172" t="s">
        <v>407</v>
      </c>
      <c r="B334" s="173" t="s">
        <v>617</v>
      </c>
      <c r="C334" s="176" t="s">
        <v>580</v>
      </c>
      <c r="D334" s="169" t="s">
        <v>30</v>
      </c>
      <c r="E334" s="381" t="str">
        <f t="shared" si="46"/>
        <v/>
      </c>
      <c r="F334" s="382"/>
      <c r="G334" s="383"/>
      <c r="H334" s="372" t="str">
        <f>CHOOSE(K334,"Libellé du critère quand il sera choisi",'Mode d''emploi'!$L$34,'Mode d''emploi'!$L$35,'Mode d''emploi'!$L$36,'Mode d''emploi'!$L$37,'Mode d''emploi'!$L$38,'Mode d''emploi'!$L$39,)</f>
        <v>Libellé du critère quand il sera choisi</v>
      </c>
      <c r="I334" s="372"/>
      <c r="J334" s="59"/>
      <c r="K334" s="59">
        <f>IFERROR((VLOOKUP(D334,'Mode d''emploi'!$I$33:$J$39,2)),"")</f>
        <v>1</v>
      </c>
      <c r="L334" s="59" t="str">
        <f>IFERROR(CHOOSE(K334,"",'Mode d''emploi'!$K$34,'Mode d''emploi'!$K$35,'Mode d''emploi'!$K$36,'Mode d''emploi'!$K$37,'Mode d''emploi'!$K$38,'Mode d''emploi'!$K$39),"")</f>
        <v/>
      </c>
      <c r="M334" s="59"/>
      <c r="N334" s="59"/>
      <c r="O334" s="59"/>
    </row>
    <row r="335" spans="1:87" ht="70.5" customHeight="1">
      <c r="A335" s="172" t="s">
        <v>407</v>
      </c>
      <c r="B335" s="173" t="s">
        <v>409</v>
      </c>
      <c r="C335" s="176" t="s">
        <v>581</v>
      </c>
      <c r="D335" s="169" t="s">
        <v>30</v>
      </c>
      <c r="E335" s="381" t="str">
        <f t="shared" si="46"/>
        <v/>
      </c>
      <c r="F335" s="382"/>
      <c r="G335" s="383"/>
      <c r="H335" s="372" t="str">
        <f>CHOOSE(K335,"Libellé du critère quand il sera choisi",'Mode d''emploi'!$L$34,'Mode d''emploi'!$L$35,'Mode d''emploi'!$L$36,'Mode d''emploi'!$L$37,'Mode d''emploi'!$L$38,'Mode d''emploi'!$L$39,)</f>
        <v>Libellé du critère quand il sera choisi</v>
      </c>
      <c r="I335" s="372"/>
      <c r="J335" s="59"/>
      <c r="K335" s="59">
        <f>IFERROR((VLOOKUP(D335,'Mode d''emploi'!$I$33:$J$39,2)),"")</f>
        <v>1</v>
      </c>
      <c r="L335" s="59" t="str">
        <f>IFERROR(CHOOSE(K335,"",'Mode d''emploi'!$K$34,'Mode d''emploi'!$K$35,'Mode d''emploi'!$K$36,'Mode d''emploi'!$K$37,'Mode d''emploi'!$K$38,'Mode d''emploi'!$K$39),"")</f>
        <v/>
      </c>
      <c r="M335" s="59"/>
      <c r="N335" s="59"/>
      <c r="O335" s="59"/>
    </row>
    <row r="336" spans="1:87" ht="105.75" customHeight="1">
      <c r="A336" s="172" t="s">
        <v>407</v>
      </c>
      <c r="B336" s="173" t="s">
        <v>619</v>
      </c>
      <c r="C336" s="176" t="s">
        <v>581</v>
      </c>
      <c r="D336" s="211" t="s">
        <v>30</v>
      </c>
      <c r="E336" s="381" t="str">
        <f t="shared" si="46"/>
        <v/>
      </c>
      <c r="F336" s="382"/>
      <c r="G336" s="383"/>
      <c r="H336" s="372" t="str">
        <f>CHOOSE(K336,"Libellé du critère quand il sera choisi",'Mode d''emploi'!$L$34,'Mode d''emploi'!$L$35,'Mode d''emploi'!$L$36,'Mode d''emploi'!$L$37,'Mode d''emploi'!$L$38,'Mode d''emploi'!$L$39,)</f>
        <v>Libellé du critère quand il sera choisi</v>
      </c>
      <c r="I336" s="372"/>
      <c r="J336" s="59"/>
      <c r="K336" s="59">
        <f>IFERROR((VLOOKUP(D336,'Mode d''emploi'!$I$33:$J$39,2)),"")</f>
        <v>1</v>
      </c>
      <c r="L336" s="59" t="str">
        <f>IFERROR(CHOOSE(K336,"",'Mode d''emploi'!$K$34,'Mode d''emploi'!$K$35,'Mode d''emploi'!$K$36,'Mode d''emploi'!$K$37,'Mode d''emploi'!$K$38,'Mode d''emploi'!$K$39),"")</f>
        <v/>
      </c>
      <c r="M336" s="59"/>
      <c r="N336" s="59"/>
      <c r="O336" s="59"/>
    </row>
    <row r="337" spans="1:44" s="37" customFormat="1" ht="72" customHeight="1">
      <c r="A337" s="177" t="s">
        <v>451</v>
      </c>
      <c r="B337" s="184" t="s">
        <v>582</v>
      </c>
      <c r="C337" s="207">
        <v>10.199999999999999</v>
      </c>
      <c r="D337" s="179" t="s">
        <v>30</v>
      </c>
      <c r="E337" s="385" t="str">
        <f t="shared" ref="E337:E341" si="47">L337</f>
        <v/>
      </c>
      <c r="F337" s="385"/>
      <c r="G337" s="386"/>
      <c r="H337" s="374" t="str">
        <f>CHOOSE(K337,"Libellé du critère quand il sera choisi",'Mode d''emploi'!$L$34,'Mode d''emploi'!$L$35,'Mode d''emploi'!$L$36,'Mode d''emploi'!$L$37,'Mode d''emploi'!$L$38,'Mode d''emploi'!$L$39,)</f>
        <v>Libellé du critère quand il sera choisi</v>
      </c>
      <c r="I337" s="374"/>
      <c r="J337" s="59"/>
      <c r="K337" s="59">
        <f>IFERROR((VLOOKUP(D337,'Mode d''emploi'!$I$33:$J$39,2)),"")</f>
        <v>1</v>
      </c>
      <c r="L337" s="59" t="str">
        <f>IFERROR(CHOOSE(K337,"",'Mode d''emploi'!$K$34,'Mode d''emploi'!$K$35,'Mode d''emploi'!$K$36,'Mode d''emploi'!$K$37,'Mode d''emploi'!$K$38,'Mode d''emploi'!$K$39),"")</f>
        <v/>
      </c>
      <c r="M337" s="59"/>
      <c r="N337" s="59"/>
      <c r="O337" s="59"/>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row>
    <row r="338" spans="1:44" s="37" customFormat="1" ht="81" customHeight="1">
      <c r="A338" s="177" t="s">
        <v>451</v>
      </c>
      <c r="B338" s="184" t="s">
        <v>583</v>
      </c>
      <c r="C338" s="207">
        <v>10.199999999999999</v>
      </c>
      <c r="D338" s="179" t="s">
        <v>30</v>
      </c>
      <c r="E338" s="385" t="str">
        <f t="shared" si="47"/>
        <v/>
      </c>
      <c r="F338" s="385"/>
      <c r="G338" s="386"/>
      <c r="H338" s="374" t="str">
        <f>CHOOSE(K338,"Libellé du critère quand il sera choisi",'Mode d''emploi'!$L$34,'Mode d''emploi'!$L$35,'Mode d''emploi'!$L$36,'Mode d''emploi'!$L$37,'Mode d''emploi'!$L$38,'Mode d''emploi'!$L$39,)</f>
        <v>Libellé du critère quand il sera choisi</v>
      </c>
      <c r="I338" s="374"/>
      <c r="J338" s="59"/>
      <c r="K338" s="59">
        <f>IFERROR((VLOOKUP(D338,'Mode d''emploi'!$I$33:$J$39,2)),"")</f>
        <v>1</v>
      </c>
      <c r="L338" s="59" t="str">
        <f>IFERROR(CHOOSE(K338,"",'Mode d''emploi'!$K$34,'Mode d''emploi'!$K$35,'Mode d''emploi'!$K$36,'Mode d''emploi'!$K$37,'Mode d''emploi'!$K$38,'Mode d''emploi'!$K$39),"")</f>
        <v/>
      </c>
      <c r="M338" s="59"/>
      <c r="N338" s="59"/>
      <c r="O338" s="59"/>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row>
    <row r="339" spans="1:44" s="37" customFormat="1" ht="149.25" customHeight="1">
      <c r="A339" s="177" t="s">
        <v>451</v>
      </c>
      <c r="B339" s="184" t="s">
        <v>584</v>
      </c>
      <c r="C339" s="207">
        <v>10.199999999999999</v>
      </c>
      <c r="D339" s="209" t="s">
        <v>30</v>
      </c>
      <c r="E339" s="385" t="str">
        <f t="shared" si="47"/>
        <v/>
      </c>
      <c r="F339" s="385"/>
      <c r="G339" s="386"/>
      <c r="H339" s="374" t="str">
        <f>CHOOSE(K339,"Libellé du critère quand il sera choisi",'Mode d''emploi'!$L$34,'Mode d''emploi'!$L$35,'Mode d''emploi'!$L$36,'Mode d''emploi'!$L$37,'Mode d''emploi'!$L$38,'Mode d''emploi'!$L$39,)</f>
        <v>Libellé du critère quand il sera choisi</v>
      </c>
      <c r="I339" s="374"/>
      <c r="J339" s="59"/>
      <c r="K339" s="59">
        <f>IFERROR((VLOOKUP(D339,'Mode d''emploi'!$I$33:$J$39,2)),"")</f>
        <v>1</v>
      </c>
      <c r="L339" s="59" t="str">
        <f>IFERROR(CHOOSE(K339,"",'Mode d''emploi'!$K$34,'Mode d''emploi'!$K$35,'Mode d''emploi'!$K$36,'Mode d''emploi'!$K$37,'Mode d''emploi'!$K$38,'Mode d''emploi'!$K$39),"")</f>
        <v/>
      </c>
      <c r="M339" s="59"/>
      <c r="N339" s="59"/>
      <c r="O339" s="59"/>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row>
    <row r="340" spans="1:44" s="37" customFormat="1" ht="180" customHeight="1">
      <c r="A340" s="177" t="s">
        <v>451</v>
      </c>
      <c r="B340" s="184" t="s">
        <v>585</v>
      </c>
      <c r="C340" s="207">
        <v>10.199999999999999</v>
      </c>
      <c r="D340" s="179" t="s">
        <v>30</v>
      </c>
      <c r="E340" s="385" t="str">
        <f t="shared" si="47"/>
        <v/>
      </c>
      <c r="F340" s="385"/>
      <c r="G340" s="386"/>
      <c r="H340" s="374" t="str">
        <f>CHOOSE(K340,"Libellé du critère quand il sera choisi",'Mode d''emploi'!$L$34,'Mode d''emploi'!$L$35,'Mode d''emploi'!$L$36,'Mode d''emploi'!$L$37,'Mode d''emploi'!$L$38,'Mode d''emploi'!$L$39,)</f>
        <v>Libellé du critère quand il sera choisi</v>
      </c>
      <c r="I340" s="374"/>
      <c r="J340" s="59"/>
      <c r="K340" s="59">
        <f>IFERROR((VLOOKUP(D340,'Mode d''emploi'!$I$33:$J$39,2)),"")</f>
        <v>1</v>
      </c>
      <c r="L340" s="59" t="str">
        <f>IFERROR(CHOOSE(K340,"",'Mode d''emploi'!$K$34,'Mode d''emploi'!$K$35,'Mode d''emploi'!$K$36,'Mode d''emploi'!$K$37,'Mode d''emploi'!$K$38,'Mode d''emploi'!$K$39),"")</f>
        <v/>
      </c>
      <c r="M340" s="59"/>
      <c r="N340" s="59"/>
      <c r="O340" s="59"/>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row>
    <row r="341" spans="1:44" s="37" customFormat="1" ht="185.25" customHeight="1">
      <c r="A341" s="177" t="s">
        <v>451</v>
      </c>
      <c r="B341" s="184" t="s">
        <v>620</v>
      </c>
      <c r="C341" s="207">
        <v>10.199999999999999</v>
      </c>
      <c r="D341" s="213" t="s">
        <v>30</v>
      </c>
      <c r="E341" s="385" t="str">
        <f t="shared" si="47"/>
        <v/>
      </c>
      <c r="F341" s="385"/>
      <c r="G341" s="386"/>
      <c r="H341" s="374" t="str">
        <f>CHOOSE(K341,"Libellé du critère quand il sera choisi",'Mode d''emploi'!$L$34,'Mode d''emploi'!$L$35,'Mode d''emploi'!$L$36,'Mode d''emploi'!$L$37,'Mode d''emploi'!$L$38,'Mode d''emploi'!$L$39,)</f>
        <v>Libellé du critère quand il sera choisi</v>
      </c>
      <c r="I341" s="374"/>
      <c r="J341" s="59"/>
      <c r="K341" s="59">
        <f>IFERROR((VLOOKUP(D341,'Mode d''emploi'!$I$33:$J$39,2)),"")</f>
        <v>1</v>
      </c>
      <c r="L341" s="59" t="str">
        <f>IFERROR(CHOOSE(K341,"",'Mode d''emploi'!$K$34,'Mode d''emploi'!$K$35,'Mode d''emploi'!$K$36,'Mode d''emploi'!$K$37,'Mode d''emploi'!$K$38,'Mode d''emploi'!$K$39),"")</f>
        <v/>
      </c>
      <c r="M341" s="59"/>
      <c r="N341" s="59"/>
      <c r="O341" s="59"/>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row>
    <row r="342" spans="1:44" s="37" customFormat="1" ht="86.25" customHeight="1">
      <c r="A342" s="177" t="s">
        <v>451</v>
      </c>
      <c r="B342" s="184" t="s">
        <v>586</v>
      </c>
      <c r="C342" s="207">
        <v>10.199999999999999</v>
      </c>
      <c r="D342" s="179" t="s">
        <v>30</v>
      </c>
      <c r="E342" s="385" t="str">
        <f t="shared" ref="E342:E345" si="48">L342</f>
        <v/>
      </c>
      <c r="F342" s="385"/>
      <c r="G342" s="386"/>
      <c r="H342" s="374" t="str">
        <f>CHOOSE(K342,"Libellé du critère quand il sera choisi",'Mode d''emploi'!$L$34,'Mode d''emploi'!$L$35,'Mode d''emploi'!$L$36,'Mode d''emploi'!$L$37,'Mode d''emploi'!$L$38,'Mode d''emploi'!$L$39,)</f>
        <v>Libellé du critère quand il sera choisi</v>
      </c>
      <c r="I342" s="374"/>
      <c r="J342" s="59"/>
      <c r="K342" s="59">
        <f>IFERROR((VLOOKUP(D342,'Mode d''emploi'!$I$33:$J$39,2)),"")</f>
        <v>1</v>
      </c>
      <c r="L342" s="59" t="str">
        <f>IFERROR(CHOOSE(K342,"",'Mode d''emploi'!$K$34,'Mode d''emploi'!$K$35,'Mode d''emploi'!$K$36,'Mode d''emploi'!$K$37,'Mode d''emploi'!$K$38,'Mode d''emploi'!$K$39),"")</f>
        <v/>
      </c>
      <c r="M342" s="59"/>
      <c r="N342" s="59"/>
      <c r="O342" s="59"/>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row>
    <row r="343" spans="1:44" s="37" customFormat="1" ht="93" customHeight="1">
      <c r="A343" s="177" t="s">
        <v>451</v>
      </c>
      <c r="B343" s="184" t="s">
        <v>587</v>
      </c>
      <c r="C343" s="207">
        <v>10.199999999999999</v>
      </c>
      <c r="D343" s="179" t="s">
        <v>30</v>
      </c>
      <c r="E343" s="385" t="str">
        <f t="shared" si="48"/>
        <v/>
      </c>
      <c r="F343" s="385"/>
      <c r="G343" s="386"/>
      <c r="H343" s="374" t="str">
        <f>CHOOSE(K343,"Libellé du critère quand il sera choisi",'Mode d''emploi'!$L$34,'Mode d''emploi'!$L$35,'Mode d''emploi'!$L$36,'Mode d''emploi'!$L$37,'Mode d''emploi'!$L$38,'Mode d''emploi'!$L$39,)</f>
        <v>Libellé du critère quand il sera choisi</v>
      </c>
      <c r="I343" s="374"/>
      <c r="J343" s="59"/>
      <c r="K343" s="59">
        <f>IFERROR((VLOOKUP(D343,'Mode d''emploi'!$I$33:$J$39,2)),"")</f>
        <v>1</v>
      </c>
      <c r="L343" s="59" t="str">
        <f>IFERROR(CHOOSE(K343,"",'Mode d''emploi'!$K$34,'Mode d''emploi'!$K$35,'Mode d''emploi'!$K$36,'Mode d''emploi'!$K$37,'Mode d''emploi'!$K$38,'Mode d''emploi'!$K$39),"")</f>
        <v/>
      </c>
      <c r="M343" s="59"/>
      <c r="N343" s="59"/>
      <c r="O343" s="59"/>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row>
    <row r="344" spans="1:44" s="37" customFormat="1" ht="98.25" customHeight="1">
      <c r="A344" s="177" t="s">
        <v>451</v>
      </c>
      <c r="B344" s="184" t="s">
        <v>588</v>
      </c>
      <c r="C344" s="207">
        <v>10.199999999999999</v>
      </c>
      <c r="D344" s="179" t="s">
        <v>30</v>
      </c>
      <c r="E344" s="385" t="str">
        <f t="shared" si="48"/>
        <v/>
      </c>
      <c r="F344" s="385"/>
      <c r="G344" s="386"/>
      <c r="H344" s="374" t="str">
        <f>CHOOSE(K344,"Libellé du critère quand il sera choisi",'Mode d''emploi'!$L$34,'Mode d''emploi'!$L$35,'Mode d''emploi'!$L$36,'Mode d''emploi'!$L$37,'Mode d''emploi'!$L$38,'Mode d''emploi'!$L$39,)</f>
        <v>Libellé du critère quand il sera choisi</v>
      </c>
      <c r="I344" s="374"/>
      <c r="J344" s="59"/>
      <c r="K344" s="59">
        <f>IFERROR((VLOOKUP(D344,'Mode d''emploi'!$I$33:$J$39,2)),"")</f>
        <v>1</v>
      </c>
      <c r="L344" s="59" t="str">
        <f>IFERROR(CHOOSE(K344,"",'Mode d''emploi'!$K$34,'Mode d''emploi'!$K$35,'Mode d''emploi'!$K$36,'Mode d''emploi'!$K$37,'Mode d''emploi'!$K$38,'Mode d''emploi'!$K$39),"")</f>
        <v/>
      </c>
      <c r="M344" s="59"/>
      <c r="N344" s="59"/>
      <c r="O344" s="59"/>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row>
    <row r="345" spans="1:44" s="37" customFormat="1" ht="87" customHeight="1">
      <c r="A345" s="177" t="s">
        <v>451</v>
      </c>
      <c r="B345" s="184" t="s">
        <v>589</v>
      </c>
      <c r="C345" s="207">
        <v>10.199999999999999</v>
      </c>
      <c r="D345" s="179" t="s">
        <v>30</v>
      </c>
      <c r="E345" s="385" t="str">
        <f t="shared" si="48"/>
        <v/>
      </c>
      <c r="F345" s="385"/>
      <c r="G345" s="386"/>
      <c r="H345" s="374" t="str">
        <f>CHOOSE(K345,"Libellé du critère quand il sera choisi",'Mode d''emploi'!$L$34,'Mode d''emploi'!$L$35,'Mode d''emploi'!$L$36,'Mode d''emploi'!$L$37,'Mode d''emploi'!$L$38,'Mode d''emploi'!$L$39,)</f>
        <v>Libellé du critère quand il sera choisi</v>
      </c>
      <c r="I345" s="374"/>
      <c r="J345" s="59"/>
      <c r="K345" s="59">
        <f>IFERROR((VLOOKUP(D345,'Mode d''emploi'!$I$33:$J$39,2)),"")</f>
        <v>1</v>
      </c>
      <c r="L345" s="59" t="str">
        <f>IFERROR(CHOOSE(K345,"",'Mode d''emploi'!$K$34,'Mode d''emploi'!$K$35,'Mode d''emploi'!$K$36,'Mode d''emploi'!$K$37,'Mode d''emploi'!$K$38,'Mode d''emploi'!$K$39),"")</f>
        <v/>
      </c>
      <c r="M345" s="59"/>
      <c r="N345" s="59"/>
      <c r="O345" s="59"/>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row>
    <row r="346" spans="1:44" ht="68.25" customHeight="1">
      <c r="A346" s="146" t="s">
        <v>675</v>
      </c>
      <c r="B346" s="145" t="s">
        <v>411</v>
      </c>
      <c r="C346" s="157" t="s">
        <v>676</v>
      </c>
      <c r="D346" s="212" t="str">
        <f>IF(ROUNDDOWN(E346*10,0)=0, "Insuffisant",IFERROR(CHOOSE(ROUNDDOWN((E346*10),0),"Informel","Informel","Informel","Informel","Convaincant","Convaincant","Convaincant","Convaincant","Conforme","Conforme"),""))</f>
        <v>Insuffisant</v>
      </c>
      <c r="E346" s="159">
        <f>IFERROR(SUM(E347:E353)/COUNTA(E347:E353),"")</f>
        <v>0</v>
      </c>
      <c r="F346" s="159">
        <f>IFERROR(SUM(E347:E355)/COUNTA(E347:E355),"")</f>
        <v>0</v>
      </c>
      <c r="G346" s="147" t="str">
        <f>IF(ROUNDDOWN(F346*10,0)=0, "Insuffisant",IFERROR(CHOOSE(ROUNDDOWN((F346*10),0),"Informel","Informel","Informel","Informel","Convaincant","Convaincant","Convaincant","Convaincant","Conforme","Conforme"),""))</f>
        <v>Insuffisant</v>
      </c>
      <c r="H346" s="373" t="str">
        <f>IFERROR(IF(G346="Insuffisant","Il est nécessaire de formaliser les activités",IF(G346="Informel","Il est nécessaire de pérenniser la bonne exécution des activités",IF(G346="Convaincant","Il est nécessaire de tracer et d'améliorer les activités", IF(G346="Conforme","BRAVO! Continueé de progresser et communiquer vos résultats","")))),"")</f>
        <v>Il est nécessaire de formaliser les activités</v>
      </c>
      <c r="I346" s="373"/>
      <c r="J346" s="59"/>
      <c r="K346" s="59">
        <f>IFERROR((VLOOKUP(D346,'Mode d''emploi'!$I$33:$J$39,2)),"")</f>
        <v>2</v>
      </c>
      <c r="L346" s="59">
        <f>IFERROR(CHOOSE(K346,"",'Mode d''emploi'!$K$34,'Mode d''emploi'!$K$35,'Mode d''emploi'!$K$36,'Mode d''emploi'!$K$37,'Mode d''emploi'!$K$38,'Mode d''emploi'!$K$39),"")</f>
        <v>0</v>
      </c>
      <c r="M346" s="59"/>
      <c r="N346" s="59"/>
      <c r="O346" s="59"/>
    </row>
    <row r="347" spans="1:44" ht="142.5" customHeight="1">
      <c r="A347" s="172" t="s">
        <v>703</v>
      </c>
      <c r="B347" s="173" t="s">
        <v>621</v>
      </c>
      <c r="C347" s="176">
        <v>7.5</v>
      </c>
      <c r="D347" s="169" t="s">
        <v>30</v>
      </c>
      <c r="E347" s="381" t="str">
        <f>L347</f>
        <v/>
      </c>
      <c r="F347" s="382"/>
      <c r="G347" s="383"/>
      <c r="H347" s="372" t="str">
        <f>CHOOSE(K347,"Libellé du critère quand il sera choisi",'Mode d''emploi'!$L$34,'Mode d''emploi'!$L$35,'Mode d''emploi'!$L$36,'Mode d''emploi'!$L$37,'Mode d''emploi'!$L$38,'Mode d''emploi'!$L$39,)</f>
        <v>Libellé du critère quand il sera choisi</v>
      </c>
      <c r="I347" s="372"/>
      <c r="J347" s="59"/>
      <c r="K347" s="59">
        <f>IFERROR((VLOOKUP(D347,'Mode d''emploi'!$I$33:$J$39,2)),"")</f>
        <v>1</v>
      </c>
      <c r="L347" s="59" t="str">
        <f>IFERROR(CHOOSE(K347,"",'Mode d''emploi'!$K$34,'Mode d''emploi'!$K$35,'Mode d''emploi'!$K$36,'Mode d''emploi'!$K$37,'Mode d''emploi'!$K$38,'Mode d''emploi'!$K$39),"")</f>
        <v/>
      </c>
      <c r="M347" s="59"/>
      <c r="N347" s="59"/>
      <c r="O347" s="59"/>
    </row>
    <row r="348" spans="1:44" ht="105" customHeight="1">
      <c r="A348" s="172" t="s">
        <v>412</v>
      </c>
      <c r="B348" s="173" t="s">
        <v>622</v>
      </c>
      <c r="C348" s="176">
        <v>7.5</v>
      </c>
      <c r="D348" s="169" t="s">
        <v>30</v>
      </c>
      <c r="E348" s="381" t="str">
        <f t="shared" ref="E348" si="49">L348</f>
        <v/>
      </c>
      <c r="F348" s="382"/>
      <c r="G348" s="383"/>
      <c r="H348" s="372" t="str">
        <f>CHOOSE(K348,"Libellé du critère quand il sera choisi",'Mode d''emploi'!$L$34,'Mode d''emploi'!$L$35,'Mode d''emploi'!$L$36,'Mode d''emploi'!$L$37,'Mode d''emploi'!$L$38,'Mode d''emploi'!$L$39,)</f>
        <v>Libellé du critère quand il sera choisi</v>
      </c>
      <c r="I348" s="372"/>
      <c r="J348" s="59"/>
      <c r="K348" s="59">
        <f>IFERROR((VLOOKUP(D348,'Mode d''emploi'!$I$33:$J$39,2)),"")</f>
        <v>1</v>
      </c>
      <c r="L348" s="59" t="str">
        <f>IFERROR(CHOOSE(K348,"",'Mode d''emploi'!$K$34,'Mode d''emploi'!$K$35,'Mode d''emploi'!$K$36,'Mode d''emploi'!$K$37,'Mode d''emploi'!$K$38,'Mode d''emploi'!$K$39),"")</f>
        <v/>
      </c>
      <c r="M348" s="59"/>
      <c r="N348" s="59"/>
      <c r="O348" s="59"/>
    </row>
    <row r="349" spans="1:44" ht="57" customHeight="1">
      <c r="A349" s="172" t="s">
        <v>412</v>
      </c>
      <c r="B349" s="173" t="s">
        <v>413</v>
      </c>
      <c r="C349" s="176" t="s">
        <v>565</v>
      </c>
      <c r="D349" s="169" t="s">
        <v>30</v>
      </c>
      <c r="E349" s="381" t="str">
        <f t="shared" ref="E349:E355" si="50">L349</f>
        <v/>
      </c>
      <c r="F349" s="382"/>
      <c r="G349" s="383"/>
      <c r="H349" s="372" t="str">
        <f>CHOOSE(K349,"Libellé du critère quand il sera choisi",'Mode d''emploi'!$L$34,'Mode d''emploi'!$L$35,'Mode d''emploi'!$L$36,'Mode d''emploi'!$L$37,'Mode d''emploi'!$L$38,'Mode d''emploi'!$L$39,)</f>
        <v>Libellé du critère quand il sera choisi</v>
      </c>
      <c r="I349" s="372"/>
      <c r="J349" s="59"/>
      <c r="K349" s="59">
        <f>IFERROR((VLOOKUP(D349,'Mode d''emploi'!$I$33:$J$39,2)),"")</f>
        <v>1</v>
      </c>
      <c r="L349" s="59" t="str">
        <f>IFERROR(CHOOSE(K349,"",'Mode d''emploi'!$K$34,'Mode d''emploi'!$K$35,'Mode d''emploi'!$K$36,'Mode d''emploi'!$K$37,'Mode d''emploi'!$K$38,'Mode d''emploi'!$K$39),"")</f>
        <v/>
      </c>
      <c r="M349" s="59"/>
      <c r="N349" s="59"/>
      <c r="O349" s="59"/>
    </row>
    <row r="350" spans="1:44" ht="92.25" customHeight="1">
      <c r="A350" s="172" t="s">
        <v>412</v>
      </c>
      <c r="B350" s="173" t="s">
        <v>414</v>
      </c>
      <c r="C350" s="176" t="s">
        <v>565</v>
      </c>
      <c r="D350" s="169" t="s">
        <v>30</v>
      </c>
      <c r="E350" s="381" t="str">
        <f t="shared" si="50"/>
        <v/>
      </c>
      <c r="F350" s="382"/>
      <c r="G350" s="383"/>
      <c r="H350" s="372" t="str">
        <f>CHOOSE(K350,"Libellé du critère quand il sera choisi",'Mode d''emploi'!$L$34,'Mode d''emploi'!$L$35,'Mode d''emploi'!$L$36,'Mode d''emploi'!$L$37,'Mode d''emploi'!$L$38,'Mode d''emploi'!$L$39,)</f>
        <v>Libellé du critère quand il sera choisi</v>
      </c>
      <c r="I350" s="372"/>
      <c r="J350" s="59"/>
      <c r="K350" s="59">
        <f>IFERROR((VLOOKUP(D350,'Mode d''emploi'!$I$33:$J$39,2)),"")</f>
        <v>1</v>
      </c>
      <c r="L350" s="59" t="str">
        <f>IFERROR(CHOOSE(K350,"",'Mode d''emploi'!$K$34,'Mode d''emploi'!$K$35,'Mode d''emploi'!$K$36,'Mode d''emploi'!$K$37,'Mode d''emploi'!$K$38,'Mode d''emploi'!$K$39),"")</f>
        <v/>
      </c>
      <c r="M350" s="59"/>
      <c r="N350" s="59"/>
      <c r="O350" s="59"/>
    </row>
    <row r="351" spans="1:44" ht="94.5" customHeight="1">
      <c r="A351" s="172" t="s">
        <v>412</v>
      </c>
      <c r="B351" s="173" t="s">
        <v>415</v>
      </c>
      <c r="C351" s="176" t="s">
        <v>565</v>
      </c>
      <c r="D351" s="169" t="s">
        <v>30</v>
      </c>
      <c r="E351" s="381" t="str">
        <f t="shared" si="50"/>
        <v/>
      </c>
      <c r="F351" s="382"/>
      <c r="G351" s="383"/>
      <c r="H351" s="372" t="str">
        <f>CHOOSE(K358,"Libellé du critère quand il sera choisi",'Mode d''emploi'!$L$34,'Mode d''emploi'!$L$35,'Mode d''emploi'!$L$36,'Mode d''emploi'!$L$37,'Mode d''emploi'!$L$38,'Mode d''emploi'!$L$39,)</f>
        <v>Libellé du critère quand il sera choisi</v>
      </c>
      <c r="I351" s="372"/>
      <c r="J351" s="59"/>
      <c r="K351" s="59">
        <f>IFERROR((VLOOKUP(D351,'Mode d''emploi'!$I$33:$J$39,2)),"")</f>
        <v>1</v>
      </c>
      <c r="L351" s="59" t="str">
        <f>IFERROR(CHOOSE(K351,"",'Mode d''emploi'!$K$34,'Mode d''emploi'!$K$35,'Mode d''emploi'!$K$36,'Mode d''emploi'!$K$37,'Mode d''emploi'!$K$38,'Mode d''emploi'!$K$39),"")</f>
        <v/>
      </c>
      <c r="M351" s="59"/>
      <c r="N351" s="59"/>
      <c r="O351" s="59"/>
    </row>
    <row r="352" spans="1:44" ht="45" customHeight="1">
      <c r="A352" s="172" t="s">
        <v>412</v>
      </c>
      <c r="B352" s="173" t="s">
        <v>416</v>
      </c>
      <c r="C352" s="176" t="s">
        <v>565</v>
      </c>
      <c r="D352" s="169" t="s">
        <v>30</v>
      </c>
      <c r="E352" s="381" t="str">
        <f t="shared" si="50"/>
        <v/>
      </c>
      <c r="F352" s="382"/>
      <c r="G352" s="383"/>
      <c r="H352" s="372" t="str">
        <f>CHOOSE(K359,"Libellé du critère quand il sera choisi",'Mode d''emploi'!$L$34,'Mode d''emploi'!$L$35,'Mode d''emploi'!$L$36,'Mode d''emploi'!$L$37,'Mode d''emploi'!$L$38,'Mode d''emploi'!$L$39,)</f>
        <v>Libellé du critère quand il sera choisi</v>
      </c>
      <c r="I352" s="372"/>
      <c r="J352" s="59"/>
      <c r="K352" s="59">
        <f>IFERROR((VLOOKUP(D352,'Mode d''emploi'!$I$33:$J$39,2)),"")</f>
        <v>1</v>
      </c>
      <c r="L352" s="59" t="str">
        <f>IFERROR(CHOOSE(K352,"",'Mode d''emploi'!$K$34,'Mode d''emploi'!$K$35,'Mode d''emploi'!$K$36,'Mode d''emploi'!$K$37,'Mode d''emploi'!$K$38,'Mode d''emploi'!$K$39),"")</f>
        <v/>
      </c>
      <c r="M352" s="59"/>
      <c r="N352" s="59"/>
      <c r="O352" s="59"/>
    </row>
    <row r="353" spans="1:44" ht="54.75" customHeight="1">
      <c r="A353" s="172" t="s">
        <v>412</v>
      </c>
      <c r="B353" s="173" t="s">
        <v>623</v>
      </c>
      <c r="C353" s="176" t="s">
        <v>565</v>
      </c>
      <c r="D353" s="169" t="s">
        <v>30</v>
      </c>
      <c r="E353" s="381" t="str">
        <f t="shared" si="50"/>
        <v/>
      </c>
      <c r="F353" s="382"/>
      <c r="G353" s="383"/>
      <c r="H353" s="372" t="str">
        <f>CHOOSE(K360,"Libellé du critère quand il sera choisi",'Mode d''emploi'!$L$34,'Mode d''emploi'!$L$35,'Mode d''emploi'!$L$36,'Mode d''emploi'!$L$37,'Mode d''emploi'!$L$38,'Mode d''emploi'!$L$39,)</f>
        <v>Libellé du critère quand il sera choisi</v>
      </c>
      <c r="I353" s="372"/>
      <c r="J353" s="59"/>
      <c r="K353" s="59">
        <f>IFERROR((VLOOKUP(D353,'Mode d''emploi'!$I$33:$J$39,2)),"")</f>
        <v>1</v>
      </c>
      <c r="L353" s="59" t="str">
        <f>IFERROR(CHOOSE(K353,"",'Mode d''emploi'!$K$34,'Mode d''emploi'!$K$35,'Mode d''emploi'!$K$36,'Mode d''emploi'!$K$37,'Mode d''emploi'!$K$38,'Mode d''emploi'!$K$39),"")</f>
        <v/>
      </c>
      <c r="M353" s="59"/>
      <c r="N353" s="59"/>
      <c r="O353" s="59"/>
    </row>
    <row r="354" spans="1:44" s="37" customFormat="1" ht="84" customHeight="1">
      <c r="A354" s="177" t="s">
        <v>451</v>
      </c>
      <c r="B354" s="184" t="s">
        <v>591</v>
      </c>
      <c r="C354" s="207" t="s">
        <v>565</v>
      </c>
      <c r="D354" s="179" t="s">
        <v>30</v>
      </c>
      <c r="E354" s="385" t="str">
        <f t="shared" si="50"/>
        <v/>
      </c>
      <c r="F354" s="385"/>
      <c r="G354" s="386"/>
      <c r="H354" s="374" t="str">
        <f>CHOOSE(K361,"Libellé du critère quand il sera choisi",'Mode d''emploi'!$L$34,'Mode d''emploi'!$L$35,'Mode d''emploi'!$L$36,'Mode d''emploi'!$L$37,'Mode d''emploi'!$L$38,'Mode d''emploi'!$L$39,)</f>
        <v>Libellé du critère quand il sera choisi</v>
      </c>
      <c r="I354" s="374"/>
      <c r="J354" s="59"/>
      <c r="K354" s="59">
        <f>IFERROR((VLOOKUP(D354,'Mode d''emploi'!$I$33:$J$39,2)),"")</f>
        <v>1</v>
      </c>
      <c r="L354" s="59" t="str">
        <f>IFERROR(CHOOSE(K354,"",'Mode d''emploi'!$K$34,'Mode d''emploi'!$K$35,'Mode d''emploi'!$K$36,'Mode d''emploi'!$K$37,'Mode d''emploi'!$K$38,'Mode d''emploi'!$K$39),"")</f>
        <v/>
      </c>
      <c r="M354" s="59"/>
      <c r="N354" s="59"/>
      <c r="O354" s="59"/>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row>
    <row r="355" spans="1:44" s="37" customFormat="1" ht="96" customHeight="1">
      <c r="A355" s="177" t="s">
        <v>451</v>
      </c>
      <c r="B355" s="184" t="s">
        <v>590</v>
      </c>
      <c r="C355" s="207" t="s">
        <v>565</v>
      </c>
      <c r="D355" s="179" t="s">
        <v>30</v>
      </c>
      <c r="E355" s="385" t="str">
        <f t="shared" si="50"/>
        <v/>
      </c>
      <c r="F355" s="385"/>
      <c r="G355" s="386"/>
      <c r="H355" s="374" t="str">
        <f>CHOOSE(K362,"Libellé du critère quand il sera choisi",'Mode d''emploi'!$L$34,'Mode d''emploi'!$L$35,'Mode d''emploi'!$L$36,'Mode d''emploi'!$L$37,'Mode d''emploi'!$L$38,'Mode d''emploi'!$L$39,)</f>
        <v>Libellé du critère quand il sera choisi</v>
      </c>
      <c r="I355" s="374"/>
      <c r="J355" s="59"/>
      <c r="K355" s="59">
        <f>IFERROR((VLOOKUP(D355,'Mode d''emploi'!$I$33:$J$39,2)),"")</f>
        <v>1</v>
      </c>
      <c r="L355" s="59" t="str">
        <f>IFERROR(CHOOSE(K355,"",'Mode d''emploi'!$K$34,'Mode d''emploi'!$K$35,'Mode d''emploi'!$K$36,'Mode d''emploi'!$K$37,'Mode d''emploi'!$K$38,'Mode d''emploi'!$K$39),"")</f>
        <v/>
      </c>
      <c r="M355" s="59"/>
      <c r="N355" s="59"/>
      <c r="O355" s="59"/>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row>
    <row r="356" spans="1:44" ht="67.5" customHeight="1">
      <c r="A356" s="146" t="s">
        <v>677</v>
      </c>
      <c r="B356" s="145" t="s">
        <v>418</v>
      </c>
      <c r="C356" s="214" t="s">
        <v>678</v>
      </c>
      <c r="D356" s="147" t="str">
        <f>IF(ROUNDDOWN(E356*10,0)=0, "Insuffisant",IFERROR(CHOOSE(ROUNDDOWN((E356*10),0),"Informel","Informel","Informel","Informel","Convaincant","Convaincant","Convaincant","Convaincant","Conforme","Conforme"),""))</f>
        <v>Insuffisant</v>
      </c>
      <c r="E356" s="215">
        <f>IFERROR(SUM(E357:E368)/COUNTA(E357:E368),"")</f>
        <v>0</v>
      </c>
      <c r="F356" s="158">
        <f>IFERROR(SUM(E357:E374)/COUNTA(E357:E374),"")</f>
        <v>0</v>
      </c>
      <c r="G356" s="147" t="str">
        <f>IF(ROUNDDOWN(F356*10,0)=0, "Insuffisant",IFERROR(CHOOSE(ROUNDDOWN((F356*10),0),"Informel","Informel","Informel","Informel","Convaincant","Convaincant","Convaincant","Convaincant","Conforme","Conforme"),""))</f>
        <v>Insuffisant</v>
      </c>
      <c r="H356" s="373" t="str">
        <f>IFERROR(IF(G356="Insuffisant","Il est nécessaire de formaliser les activités",IF(G356="Informel","Il est nécessaire de pérenniser la bonne exécution des activités",IF(G356="Convaincant","Il est nécessaire de tracer et d'améliorer les activités", IF(G356="Conforme","BRAVO! Continuez de progresser et communiquer vos résultats","")))),"")</f>
        <v>Il est nécessaire de formaliser les activités</v>
      </c>
      <c r="I356" s="373"/>
      <c r="J356" s="59"/>
      <c r="K356" s="59">
        <f>IFERROR((VLOOKUP(D356,'Mode d''emploi'!$I$33:$J$39,2)),"")</f>
        <v>2</v>
      </c>
      <c r="L356" s="59">
        <f>IFERROR(CHOOSE(K356,"",'Mode d''emploi'!$K$34,'Mode d''emploi'!$K$35,'Mode d''emploi'!$K$36,'Mode d''emploi'!$K$37,'Mode d''emploi'!$K$38,'Mode d''emploi'!$K$39),"")</f>
        <v>0</v>
      </c>
      <c r="M356" s="59"/>
      <c r="N356" s="59"/>
      <c r="O356" s="59"/>
    </row>
    <row r="357" spans="1:44" ht="102" customHeight="1">
      <c r="A357" s="172" t="s">
        <v>419</v>
      </c>
      <c r="B357" s="173" t="s">
        <v>420</v>
      </c>
      <c r="C357" s="176">
        <v>10.1</v>
      </c>
      <c r="D357" s="169" t="s">
        <v>30</v>
      </c>
      <c r="E357" s="381" t="str">
        <f>L357</f>
        <v/>
      </c>
      <c r="F357" s="382"/>
      <c r="G357" s="383"/>
      <c r="H357" s="413" t="str">
        <f>CHOOSE(K357,"Libellé du critère quand il sera choisi",'Mode d''emploi'!$L$34,'Mode d''emploi'!$L$35,'Mode d''emploi'!$L$36,'Mode d''emploi'!$L$37,'Mode d''emploi'!$L$38,'Mode d''emploi'!$L$39,)</f>
        <v>Libellé du critère quand il sera choisi</v>
      </c>
      <c r="I357" s="414"/>
      <c r="J357" s="59"/>
      <c r="K357" s="59">
        <f>IFERROR((VLOOKUP(D357,'Mode d''emploi'!$I$33:$J$39,2)),"")</f>
        <v>1</v>
      </c>
      <c r="L357" s="59" t="str">
        <f>IFERROR(CHOOSE(K357,"",'Mode d''emploi'!$K$34,'Mode d''emploi'!$K$35,'Mode d''emploi'!$K$36,'Mode d''emploi'!$K$37,'Mode d''emploi'!$K$38,'Mode d''emploi'!$K$39),"")</f>
        <v/>
      </c>
      <c r="M357" s="59"/>
      <c r="N357" s="59"/>
      <c r="O357" s="59"/>
    </row>
    <row r="358" spans="1:44" ht="86.25" customHeight="1">
      <c r="A358" s="172" t="s">
        <v>419</v>
      </c>
      <c r="B358" s="173" t="s">
        <v>628</v>
      </c>
      <c r="C358" s="176">
        <v>7.5</v>
      </c>
      <c r="D358" s="169" t="s">
        <v>30</v>
      </c>
      <c r="E358" s="381" t="str">
        <f t="shared" ref="E358:E360" si="51">L358</f>
        <v/>
      </c>
      <c r="F358" s="382"/>
      <c r="G358" s="383"/>
      <c r="H358" s="413" t="str">
        <f>CHOOSE(K358,"Libellé du critère quand il sera choisi",'Mode d''emploi'!$L$34,'Mode d''emploi'!$L$35,'Mode d''emploi'!$L$36,'Mode d''emploi'!$L$37,'Mode d''emploi'!$L$38,'Mode d''emploi'!$L$39,)</f>
        <v>Libellé du critère quand il sera choisi</v>
      </c>
      <c r="I358" s="414"/>
      <c r="J358" s="59"/>
      <c r="K358" s="59">
        <f>IFERROR((VLOOKUP(D358,'Mode d''emploi'!$I$33:$J$39,2)),"")</f>
        <v>1</v>
      </c>
      <c r="L358" s="59" t="str">
        <f>IFERROR(CHOOSE(K358,"",'Mode d''emploi'!$K$34,'Mode d''emploi'!$K$35,'Mode d''emploi'!$K$36,'Mode d''emploi'!$K$37,'Mode d''emploi'!$K$38,'Mode d''emploi'!$K$39),"")</f>
        <v/>
      </c>
      <c r="M358" s="59"/>
      <c r="N358" s="59"/>
      <c r="O358" s="59"/>
    </row>
    <row r="359" spans="1:44" ht="47.25" customHeight="1">
      <c r="A359" s="172" t="s">
        <v>419</v>
      </c>
      <c r="B359" s="173" t="s">
        <v>421</v>
      </c>
      <c r="C359" s="176">
        <v>7.5</v>
      </c>
      <c r="D359" s="169" t="s">
        <v>30</v>
      </c>
      <c r="E359" s="381" t="str">
        <f t="shared" si="51"/>
        <v/>
      </c>
      <c r="F359" s="382"/>
      <c r="G359" s="383"/>
      <c r="H359" s="413" t="str">
        <f>CHOOSE(K359,"Libellé du critère quand il sera choisi",'Mode d''emploi'!$L$34,'Mode d''emploi'!$L$35,'Mode d''emploi'!$L$36,'Mode d''emploi'!$L$37,'Mode d''emploi'!$L$38,'Mode d''emploi'!$L$39,)</f>
        <v>Libellé du critère quand il sera choisi</v>
      </c>
      <c r="I359" s="414"/>
      <c r="J359" s="59"/>
      <c r="K359" s="59">
        <f>IFERROR((VLOOKUP(D359,'Mode d''emploi'!$I$33:$J$39,2)),"")</f>
        <v>1</v>
      </c>
      <c r="L359" s="59" t="str">
        <f>IFERROR(CHOOSE(K359,"",'Mode d''emploi'!$K$34,'Mode d''emploi'!$K$35,'Mode d''emploi'!$K$36,'Mode d''emploi'!$K$37,'Mode d''emploi'!$K$38,'Mode d''emploi'!$K$39),"")</f>
        <v/>
      </c>
      <c r="M359" s="59"/>
      <c r="N359" s="59"/>
      <c r="O359" s="59"/>
    </row>
    <row r="360" spans="1:44" ht="55.5" customHeight="1">
      <c r="A360" s="172" t="s">
        <v>419</v>
      </c>
      <c r="B360" s="173" t="s">
        <v>629</v>
      </c>
      <c r="C360" s="176" t="s">
        <v>581</v>
      </c>
      <c r="D360" s="169" t="s">
        <v>30</v>
      </c>
      <c r="E360" s="381" t="str">
        <f t="shared" si="51"/>
        <v/>
      </c>
      <c r="F360" s="382"/>
      <c r="G360" s="383"/>
      <c r="H360" s="413" t="str">
        <f>CHOOSE(K360,"Libellé du critère quand il sera choisi",'Mode d''emploi'!$L$34,'Mode d''emploi'!$L$35,'Mode d''emploi'!$L$36,'Mode d''emploi'!$L$37,'Mode d''emploi'!$L$38,'Mode d''emploi'!$L$39,)</f>
        <v>Libellé du critère quand il sera choisi</v>
      </c>
      <c r="I360" s="414"/>
      <c r="J360" s="59"/>
      <c r="K360" s="59">
        <f>IFERROR((VLOOKUP(D360,'Mode d''emploi'!$I$33:$J$39,2)),"")</f>
        <v>1</v>
      </c>
      <c r="L360" s="59" t="str">
        <f>IFERROR(CHOOSE(K360,"",'Mode d''emploi'!$K$34,'Mode d''emploi'!$K$35,'Mode d''emploi'!$K$36,'Mode d''emploi'!$K$37,'Mode d''emploi'!$K$38,'Mode d''emploi'!$K$39),"")</f>
        <v/>
      </c>
      <c r="M360" s="59"/>
      <c r="N360" s="59"/>
      <c r="O360" s="59"/>
    </row>
    <row r="361" spans="1:44" ht="117" customHeight="1">
      <c r="A361" s="172" t="s">
        <v>419</v>
      </c>
      <c r="B361" s="173" t="s">
        <v>422</v>
      </c>
      <c r="C361" s="176" t="s">
        <v>580</v>
      </c>
      <c r="D361" s="169" t="s">
        <v>30</v>
      </c>
      <c r="E361" s="381" t="str">
        <f t="shared" ref="E361:E364" si="52">L361</f>
        <v/>
      </c>
      <c r="F361" s="382"/>
      <c r="G361" s="383"/>
      <c r="H361" s="372" t="str">
        <f>CHOOSE(K361,"Libellé du critère quand il sera choisi",'Mode d''emploi'!$L$34,'Mode d''emploi'!$L$35,'Mode d''emploi'!$L$36,'Mode d''emploi'!$L$37,'Mode d''emploi'!$L$38,'Mode d''emploi'!$L$39,)</f>
        <v>Libellé du critère quand il sera choisi</v>
      </c>
      <c r="I361" s="372"/>
      <c r="J361" s="59"/>
      <c r="K361" s="59">
        <f>IFERROR((VLOOKUP(D361,'Mode d''emploi'!$I$33:$J$39,2)),"")</f>
        <v>1</v>
      </c>
      <c r="L361" s="59" t="str">
        <f>IFERROR(CHOOSE(K361,"",'Mode d''emploi'!$K$34,'Mode d''emploi'!$K$35,'Mode d''emploi'!$K$36,'Mode d''emploi'!$K$37,'Mode d''emploi'!$K$38,'Mode d''emploi'!$K$39),"")</f>
        <v/>
      </c>
      <c r="M361" s="59"/>
      <c r="N361" s="59"/>
      <c r="O361" s="59"/>
    </row>
    <row r="362" spans="1:44" ht="81" customHeight="1">
      <c r="A362" s="172" t="s">
        <v>419</v>
      </c>
      <c r="B362" s="173" t="s">
        <v>444</v>
      </c>
      <c r="C362" s="176">
        <v>10.199999999999999</v>
      </c>
      <c r="D362" s="169" t="s">
        <v>30</v>
      </c>
      <c r="E362" s="381" t="str">
        <f t="shared" si="52"/>
        <v/>
      </c>
      <c r="F362" s="382"/>
      <c r="G362" s="383"/>
      <c r="H362" s="372" t="str">
        <f>CHOOSE(K362,"Libellé du critère quand il sera choisi",'Mode d''emploi'!$L$34,'Mode d''emploi'!$L$35,'Mode d''emploi'!$L$36,'Mode d''emploi'!$L$37,'Mode d''emploi'!$L$38,'Mode d''emploi'!$L$39,)</f>
        <v>Libellé du critère quand il sera choisi</v>
      </c>
      <c r="I362" s="372"/>
      <c r="J362" s="59"/>
      <c r="K362" s="59">
        <f>IFERROR((VLOOKUP(D362,'Mode d''emploi'!$I$33:$J$39,2)),"")</f>
        <v>1</v>
      </c>
      <c r="L362" s="59" t="str">
        <f>IFERROR(CHOOSE(K362,"",'Mode d''emploi'!$K$34,'Mode d''emploi'!$K$35,'Mode d''emploi'!$K$36,'Mode d''emploi'!$K$37,'Mode d''emploi'!$K$38,'Mode d''emploi'!$K$39),"")</f>
        <v/>
      </c>
      <c r="M362" s="59"/>
      <c r="N362" s="59"/>
      <c r="O362" s="59"/>
    </row>
    <row r="363" spans="1:44" ht="79.5" customHeight="1">
      <c r="A363" s="172" t="s">
        <v>423</v>
      </c>
      <c r="B363" s="173" t="s">
        <v>445</v>
      </c>
      <c r="C363" s="176" t="s">
        <v>580</v>
      </c>
      <c r="D363" s="169" t="s">
        <v>30</v>
      </c>
      <c r="E363" s="381" t="str">
        <f t="shared" si="52"/>
        <v/>
      </c>
      <c r="F363" s="382"/>
      <c r="G363" s="383"/>
      <c r="H363" s="413" t="str">
        <f>CHOOSE(K363,"Libellé du critère quand il sera choisi",'Mode d''emploi'!$L$34,'Mode d''emploi'!$L$35,'Mode d''emploi'!$L$36,'Mode d''emploi'!$L$37,'Mode d''emploi'!$L$38,'Mode d''emploi'!$L$39,)</f>
        <v>Libellé du critère quand il sera choisi</v>
      </c>
      <c r="I363" s="414"/>
      <c r="J363" s="59"/>
      <c r="K363" s="59">
        <f>IFERROR((VLOOKUP(D363,'Mode d''emploi'!$I$33:$J$39,2)),"")</f>
        <v>1</v>
      </c>
      <c r="L363" s="59" t="str">
        <f>IFERROR(CHOOSE(K363,"",'Mode d''emploi'!$K$34,'Mode d''emploi'!$K$35,'Mode d''emploi'!$K$36,'Mode d''emploi'!$K$37,'Mode d''emploi'!$K$38,'Mode d''emploi'!$K$39),"")</f>
        <v/>
      </c>
      <c r="M363" s="59"/>
      <c r="N363" s="59"/>
      <c r="O363" s="59"/>
    </row>
    <row r="364" spans="1:44" ht="57" customHeight="1">
      <c r="A364" s="172" t="s">
        <v>423</v>
      </c>
      <c r="B364" s="173" t="s">
        <v>424</v>
      </c>
      <c r="C364" s="176" t="s">
        <v>580</v>
      </c>
      <c r="D364" s="169" t="s">
        <v>30</v>
      </c>
      <c r="E364" s="381" t="str">
        <f t="shared" si="52"/>
        <v/>
      </c>
      <c r="F364" s="382"/>
      <c r="G364" s="383"/>
      <c r="H364" s="413" t="str">
        <f>CHOOSE(K364,"Libellé du critère quand il sera choisi",'Mode d''emploi'!$L$34,'Mode d''emploi'!$L$35,'Mode d''emploi'!$L$36,'Mode d''emploi'!$L$37,'Mode d''emploi'!$L$38,'Mode d''emploi'!$L$39,)</f>
        <v>Libellé du critère quand il sera choisi</v>
      </c>
      <c r="I364" s="414"/>
      <c r="J364" s="59"/>
      <c r="K364" s="59">
        <f>IFERROR((VLOOKUP(D364,'Mode d''emploi'!$I$33:$J$39,2)),"")</f>
        <v>1</v>
      </c>
      <c r="L364" s="59" t="str">
        <f>IFERROR(CHOOSE(K364,"",'Mode d''emploi'!$K$34,'Mode d''emploi'!$K$35,'Mode d''emploi'!$K$36,'Mode d''emploi'!$K$37,'Mode d''emploi'!$K$38,'Mode d''emploi'!$K$39),"")</f>
        <v/>
      </c>
      <c r="M364" s="59"/>
      <c r="N364" s="59"/>
      <c r="O364" s="59"/>
    </row>
    <row r="365" spans="1:44" ht="140">
      <c r="A365" s="172" t="s">
        <v>447</v>
      </c>
      <c r="B365" s="173" t="s">
        <v>624</v>
      </c>
      <c r="C365" s="176">
        <v>7.5</v>
      </c>
      <c r="D365" s="169" t="s">
        <v>30</v>
      </c>
      <c r="E365" s="381" t="str">
        <f t="shared" ref="E365:E369" si="53">L365</f>
        <v/>
      </c>
      <c r="F365" s="382"/>
      <c r="G365" s="383"/>
      <c r="H365" s="413" t="str">
        <f>CHOOSE(K365,"Libellé du critère quand il sera choisi",'Mode d''emploi'!$L$34,'Mode d''emploi'!$L$35,'Mode d''emploi'!$L$36,'Mode d''emploi'!$L$37,'Mode d''emploi'!$L$38,'Mode d''emploi'!$L$39,)</f>
        <v>Libellé du critère quand il sera choisi</v>
      </c>
      <c r="I365" s="414"/>
      <c r="J365" s="59"/>
      <c r="K365" s="59">
        <f>IFERROR((VLOOKUP(D365,'Mode d''emploi'!$I$33:$J$39,2)),"")</f>
        <v>1</v>
      </c>
      <c r="L365" s="59" t="str">
        <f>IFERROR(CHOOSE(K365,"",'Mode d''emploi'!$K$34,'Mode d''emploi'!$K$35,'Mode d''emploi'!$K$36,'Mode d''emploi'!$K$37,'Mode d''emploi'!$K$38,'Mode d''emploi'!$K$39),"")</f>
        <v/>
      </c>
      <c r="M365" s="59"/>
      <c r="N365" s="59"/>
      <c r="O365" s="59"/>
    </row>
    <row r="366" spans="1:44" ht="106.5" customHeight="1">
      <c r="A366" s="166" t="s">
        <v>425</v>
      </c>
      <c r="B366" s="173" t="s">
        <v>426</v>
      </c>
      <c r="C366" s="176">
        <v>7.5</v>
      </c>
      <c r="D366" s="169" t="s">
        <v>30</v>
      </c>
      <c r="E366" s="381" t="str">
        <f t="shared" si="53"/>
        <v/>
      </c>
      <c r="F366" s="382"/>
      <c r="G366" s="383"/>
      <c r="H366" s="413" t="str">
        <f>CHOOSE(K366,"Libellé du critère quand il sera choisi",'Mode d''emploi'!$L$34,'Mode d''emploi'!$L$35,'Mode d''emploi'!$L$36,'Mode d''emploi'!$L$37,'Mode d''emploi'!$L$38,'Mode d''emploi'!$L$39,)</f>
        <v>Libellé du critère quand il sera choisi</v>
      </c>
      <c r="I366" s="414"/>
      <c r="J366" s="59"/>
      <c r="K366" s="59">
        <f>IFERROR((VLOOKUP(D366,'Mode d''emploi'!$I$33:$J$39,2)),"")</f>
        <v>1</v>
      </c>
      <c r="L366" s="59" t="str">
        <f>IFERROR(CHOOSE(K366,"",'Mode d''emploi'!$K$34,'Mode d''emploi'!$K$35,'Mode d''emploi'!$K$36,'Mode d''emploi'!$K$37,'Mode d''emploi'!$K$38,'Mode d''emploi'!$K$39),"")</f>
        <v/>
      </c>
      <c r="M366" s="59"/>
      <c r="N366" s="59"/>
      <c r="O366" s="59"/>
    </row>
    <row r="367" spans="1:44" ht="52.5" customHeight="1">
      <c r="A367" s="166" t="s">
        <v>425</v>
      </c>
      <c r="B367" s="173" t="s">
        <v>427</v>
      </c>
      <c r="C367" s="176">
        <v>10.199999999999999</v>
      </c>
      <c r="D367" s="169" t="s">
        <v>30</v>
      </c>
      <c r="E367" s="381" t="str">
        <f t="shared" si="53"/>
        <v/>
      </c>
      <c r="F367" s="382"/>
      <c r="G367" s="383"/>
      <c r="H367" s="413" t="str">
        <f>CHOOSE(K367,"Libellé du critère quand il sera choisi",'Mode d''emploi'!$L$34,'Mode d''emploi'!$L$35,'Mode d''emploi'!$L$36,'Mode d''emploi'!$L$37,'Mode d''emploi'!$L$38,'Mode d''emploi'!$L$39,)</f>
        <v>Libellé du critère quand il sera choisi</v>
      </c>
      <c r="I367" s="414"/>
      <c r="J367" s="59"/>
      <c r="K367" s="59">
        <f>IFERROR((VLOOKUP(D367,'Mode d''emploi'!$I$33:$J$39,2)),"")</f>
        <v>1</v>
      </c>
      <c r="L367" s="59" t="str">
        <f>IFERROR(CHOOSE(K367,"",'Mode d''emploi'!$K$34,'Mode d''emploi'!$K$35,'Mode d''emploi'!$K$36,'Mode d''emploi'!$K$37,'Mode d''emploi'!$K$38,'Mode d''emploi'!$K$39),"")</f>
        <v/>
      </c>
      <c r="M367" s="59"/>
      <c r="N367" s="59"/>
      <c r="O367" s="59"/>
    </row>
    <row r="368" spans="1:44" ht="201" customHeight="1">
      <c r="A368" s="172" t="s">
        <v>446</v>
      </c>
      <c r="B368" s="173" t="s">
        <v>625</v>
      </c>
      <c r="C368" s="208">
        <v>7.5</v>
      </c>
      <c r="D368" s="169" t="s">
        <v>30</v>
      </c>
      <c r="E368" s="382" t="str">
        <f t="shared" si="53"/>
        <v/>
      </c>
      <c r="F368" s="382"/>
      <c r="G368" s="383"/>
      <c r="H368" s="413" t="str">
        <f>CHOOSE(K368,"Libellé du critère quand il sera choisi",'Mode d''emploi'!$L$34,'Mode d''emploi'!$L$35,'Mode d''emploi'!$L$36,'Mode d''emploi'!$L$37,'Mode d''emploi'!$L$38,'Mode d''emploi'!$L$39,)</f>
        <v>Libellé du critère quand il sera choisi</v>
      </c>
      <c r="I368" s="414"/>
      <c r="J368" s="59"/>
      <c r="K368" s="59">
        <f>IFERROR((VLOOKUP(D368,'Mode d''emploi'!$I$33:$J$39,2)),"")</f>
        <v>1</v>
      </c>
      <c r="L368" s="59" t="str">
        <f>IFERROR(CHOOSE(K368,"",'Mode d''emploi'!$K$34,'Mode d''emploi'!$K$35,'Mode d''emploi'!$K$36,'Mode d''emploi'!$K$37,'Mode d''emploi'!$K$38,'Mode d''emploi'!$K$39),"")</f>
        <v/>
      </c>
      <c r="M368" s="59"/>
      <c r="N368" s="59"/>
      <c r="O368" s="59"/>
    </row>
    <row r="369" spans="1:44" s="37" customFormat="1" ht="90" customHeight="1">
      <c r="A369" s="177" t="s">
        <v>451</v>
      </c>
      <c r="B369" s="178" t="s">
        <v>592</v>
      </c>
      <c r="C369" s="216">
        <v>10.3</v>
      </c>
      <c r="D369" s="179" t="s">
        <v>30</v>
      </c>
      <c r="E369" s="385" t="str">
        <f t="shared" si="53"/>
        <v/>
      </c>
      <c r="F369" s="385"/>
      <c r="G369" s="386"/>
      <c r="H369" s="415" t="str">
        <f>CHOOSE(K369,"Libellé du critère quand il sera choisi",'Mode d''emploi'!$L$34,'Mode d''emploi'!$L$35,'Mode d''emploi'!$L$36,'Mode d''emploi'!$L$37,'Mode d''emploi'!$L$38,'Mode d''emploi'!$L$39,)</f>
        <v>Libellé du critère quand il sera choisi</v>
      </c>
      <c r="I369" s="416"/>
      <c r="J369" s="59"/>
      <c r="K369" s="59">
        <f>IFERROR((VLOOKUP(D369,'Mode d''emploi'!$I$33:$J$39,2)),"")</f>
        <v>1</v>
      </c>
      <c r="L369" s="59" t="str">
        <f>IFERROR(CHOOSE(K369,"",'Mode d''emploi'!$K$34,'Mode d''emploi'!$K$35,'Mode d''emploi'!$K$36,'Mode d''emploi'!$K$37,'Mode d''emploi'!$K$38,'Mode d''emploi'!$K$39),"")</f>
        <v/>
      </c>
      <c r="M369" s="59"/>
      <c r="N369" s="59"/>
      <c r="O369" s="59"/>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row>
    <row r="370" spans="1:44" s="37" customFormat="1" ht="164.25" customHeight="1">
      <c r="A370" s="177" t="s">
        <v>451</v>
      </c>
      <c r="B370" s="178" t="s">
        <v>593</v>
      </c>
      <c r="C370" s="216">
        <v>10.3</v>
      </c>
      <c r="D370" s="179" t="s">
        <v>30</v>
      </c>
      <c r="E370" s="385" t="str">
        <f t="shared" ref="E370:E374" si="54">L370</f>
        <v/>
      </c>
      <c r="F370" s="385"/>
      <c r="G370" s="386"/>
      <c r="H370" s="415" t="str">
        <f>CHOOSE(K370,"Libellé du critère quand il sera choisi",'Mode d''emploi'!$L$34,'Mode d''emploi'!$L$35,'Mode d''emploi'!$L$36,'Mode d''emploi'!$L$37,'Mode d''emploi'!$L$38,'Mode d''emploi'!$L$39,)</f>
        <v>Libellé du critère quand il sera choisi</v>
      </c>
      <c r="I370" s="416"/>
      <c r="J370" s="59"/>
      <c r="K370" s="59">
        <f>IFERROR((VLOOKUP(D370,'Mode d''emploi'!$I$33:$J$39,2)),"")</f>
        <v>1</v>
      </c>
      <c r="L370" s="59" t="str">
        <f>IFERROR(CHOOSE(K370,"",'Mode d''emploi'!$K$34,'Mode d''emploi'!$K$35,'Mode d''emploi'!$K$36,'Mode d''emploi'!$K$37,'Mode d''emploi'!$K$38,'Mode d''emploi'!$K$39),"")</f>
        <v/>
      </c>
      <c r="M370" s="59"/>
      <c r="N370" s="59"/>
      <c r="O370" s="59"/>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row>
    <row r="371" spans="1:44" ht="111" customHeight="1">
      <c r="A371" s="177" t="s">
        <v>451</v>
      </c>
      <c r="B371" s="180" t="s">
        <v>594</v>
      </c>
      <c r="C371" s="216">
        <v>10.3</v>
      </c>
      <c r="D371" s="179" t="s">
        <v>30</v>
      </c>
      <c r="E371" s="385" t="str">
        <f t="shared" si="54"/>
        <v/>
      </c>
      <c r="F371" s="385"/>
      <c r="G371" s="386"/>
      <c r="H371" s="415" t="str">
        <f>CHOOSE(K371,"Libellé du critère quand il sera choisi",'Mode d''emploi'!$L$34,'Mode d''emploi'!$L$35,'Mode d''emploi'!$L$36,'Mode d''emploi'!$L$37,'Mode d''emploi'!$L$38,'Mode d''emploi'!$L$39,)</f>
        <v>Libellé du critère quand il sera choisi</v>
      </c>
      <c r="I371" s="416"/>
      <c r="J371" s="59"/>
      <c r="K371" s="59">
        <f>IFERROR((VLOOKUP(D371,'Mode d''emploi'!$I$33:$J$39,2)),"")</f>
        <v>1</v>
      </c>
      <c r="L371" s="59" t="str">
        <f>IFERROR(CHOOSE(K371,"",'Mode d''emploi'!$K$34,'Mode d''emploi'!$K$35,'Mode d''emploi'!$K$36,'Mode d''emploi'!$K$37,'Mode d''emploi'!$K$38,'Mode d''emploi'!$K$39),"")</f>
        <v/>
      </c>
      <c r="M371" s="59"/>
      <c r="N371" s="59"/>
      <c r="O371" s="59"/>
    </row>
    <row r="372" spans="1:44" s="37" customFormat="1" ht="135.75" customHeight="1">
      <c r="A372" s="177" t="s">
        <v>451</v>
      </c>
      <c r="B372" s="178" t="s">
        <v>595</v>
      </c>
      <c r="C372" s="216">
        <v>10.1</v>
      </c>
      <c r="D372" s="179" t="s">
        <v>30</v>
      </c>
      <c r="E372" s="385" t="str">
        <f t="shared" si="54"/>
        <v/>
      </c>
      <c r="F372" s="385"/>
      <c r="G372" s="386"/>
      <c r="H372" s="415" t="str">
        <f>CHOOSE(K372,"Libellé du critère quand il sera choisi",'Mode d''emploi'!$L$34,'Mode d''emploi'!$L$35,'Mode d''emploi'!$L$36,'Mode d''emploi'!$L$37,'Mode d''emploi'!$L$38,'Mode d''emploi'!$L$39,)</f>
        <v>Libellé du critère quand il sera choisi</v>
      </c>
      <c r="I372" s="416"/>
      <c r="J372" s="59"/>
      <c r="K372" s="59">
        <f>IFERROR((VLOOKUP(D372,'Mode d''emploi'!$I$33:$J$39,2)),"")</f>
        <v>1</v>
      </c>
      <c r="L372" s="59" t="str">
        <f>IFERROR(CHOOSE(K372,"",'Mode d''emploi'!$K$34,'Mode d''emploi'!$K$35,'Mode d''emploi'!$K$36,'Mode d''emploi'!$K$37,'Mode d''emploi'!$K$38,'Mode d''emploi'!$K$39),"")</f>
        <v/>
      </c>
      <c r="M372" s="59"/>
      <c r="N372" s="59"/>
      <c r="O372" s="59"/>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row>
    <row r="373" spans="1:44" s="37" customFormat="1" ht="150" customHeight="1">
      <c r="A373" s="177" t="s">
        <v>451</v>
      </c>
      <c r="B373" s="181" t="s">
        <v>596</v>
      </c>
      <c r="C373" s="216">
        <v>10.1</v>
      </c>
      <c r="D373" s="179" t="s">
        <v>30</v>
      </c>
      <c r="E373" s="385" t="str">
        <f t="shared" si="54"/>
        <v/>
      </c>
      <c r="F373" s="385"/>
      <c r="G373" s="386"/>
      <c r="H373" s="415" t="str">
        <f>CHOOSE(K373,"Libellé du critère quand il sera choisi",'Mode d''emploi'!$L$34,'Mode d''emploi'!$L$35,'Mode d''emploi'!$L$36,'Mode d''emploi'!$L$37,'Mode d''emploi'!$L$38,'Mode d''emploi'!$L$39,)</f>
        <v>Libellé du critère quand il sera choisi</v>
      </c>
      <c r="I373" s="416"/>
      <c r="J373" s="59"/>
      <c r="K373" s="59">
        <f>IFERROR((VLOOKUP(D373,'Mode d''emploi'!$I$33:$J$39,2)),"")</f>
        <v>1</v>
      </c>
      <c r="L373" s="59" t="str">
        <f>IFERROR(CHOOSE(K373,"",'Mode d''emploi'!$K$34,'Mode d''emploi'!$K$35,'Mode d''emploi'!$K$36,'Mode d''emploi'!$K$37,'Mode d''emploi'!$K$38,'Mode d''emploi'!$K$39),"")</f>
        <v/>
      </c>
      <c r="M373" s="59"/>
      <c r="N373" s="59"/>
      <c r="O373" s="59"/>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row>
    <row r="374" spans="1:44" s="37" customFormat="1" ht="142.5" customHeight="1" thickBot="1">
      <c r="A374" s="182" t="s">
        <v>451</v>
      </c>
      <c r="B374" s="183" t="s">
        <v>597</v>
      </c>
      <c r="C374" s="182">
        <v>10.1</v>
      </c>
      <c r="D374" s="222" t="s">
        <v>30</v>
      </c>
      <c r="E374" s="422" t="str">
        <f t="shared" si="54"/>
        <v/>
      </c>
      <c r="F374" s="423"/>
      <c r="G374" s="424"/>
      <c r="H374" s="417" t="str">
        <f>CHOOSE(K374,"Libellé du critère quand il sera choisi",'Mode d''emploi'!$L$34,'Mode d''emploi'!$L$35,'Mode d''emploi'!$L$36,'Mode d''emploi'!$L$37,'Mode d''emploi'!$L$38,'Mode d''emploi'!$L$39,)</f>
        <v>Libellé du critère quand il sera choisi</v>
      </c>
      <c r="I374" s="418"/>
      <c r="J374" s="59"/>
      <c r="K374" s="59">
        <f>IFERROR((VLOOKUP(D374,'Mode d''emploi'!$I$33:$J$39,2)),"")</f>
        <v>1</v>
      </c>
      <c r="L374" s="59" t="str">
        <f>IFERROR(CHOOSE(K374,"",'Mode d''emploi'!$K$34,'Mode d''emploi'!$K$35,'Mode d''emploi'!$K$36,'Mode d''emploi'!$K$37,'Mode d''emploi'!$K$38,'Mode d''emploi'!$K$39),"")</f>
        <v/>
      </c>
      <c r="M374" s="59"/>
      <c r="N374" s="59"/>
      <c r="O374" s="59"/>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row>
    <row r="375" spans="1:44" s="9" customFormat="1">
      <c r="A375" s="115"/>
      <c r="B375" s="84"/>
      <c r="C375" s="115"/>
      <c r="D375" s="95"/>
      <c r="E375" s="79"/>
      <c r="F375" s="79"/>
      <c r="G375" s="79"/>
      <c r="H375" s="79"/>
      <c r="I375" s="79"/>
      <c r="J375" s="68"/>
      <c r="K375" s="68"/>
      <c r="L375" s="68"/>
      <c r="M375" s="68"/>
      <c r="N375" s="68"/>
      <c r="O375" s="68"/>
    </row>
    <row r="376" spans="1:44" s="9" customFormat="1" ht="33.75" customHeight="1">
      <c r="A376" s="116"/>
      <c r="B376" s="84"/>
      <c r="C376" s="115"/>
      <c r="D376" s="95"/>
      <c r="E376" s="79"/>
      <c r="F376" s="79"/>
      <c r="G376" s="79"/>
      <c r="H376" s="79"/>
      <c r="I376" s="79"/>
      <c r="J376" s="68"/>
      <c r="K376" s="68"/>
      <c r="L376" s="68"/>
      <c r="M376" s="68"/>
      <c r="N376" s="68"/>
      <c r="O376" s="68"/>
    </row>
    <row r="377" spans="1:44" s="9" customFormat="1">
      <c r="A377" s="117"/>
      <c r="B377" s="85"/>
      <c r="C377" s="122"/>
      <c r="D377" s="96"/>
      <c r="E377" s="80"/>
      <c r="F377" s="80"/>
      <c r="G377" s="80"/>
      <c r="H377" s="80"/>
      <c r="I377" s="80"/>
      <c r="J377" s="68"/>
      <c r="K377" s="68"/>
      <c r="L377" s="68"/>
      <c r="M377" s="68"/>
      <c r="N377" s="68"/>
      <c r="O377" s="68"/>
    </row>
    <row r="378" spans="1:44" s="9" customFormat="1">
      <c r="A378" s="117"/>
      <c r="B378" s="85"/>
      <c r="C378" s="122"/>
      <c r="D378" s="96"/>
      <c r="E378" s="80"/>
      <c r="F378" s="80"/>
      <c r="G378" s="80"/>
      <c r="H378" s="80"/>
      <c r="I378" s="80"/>
      <c r="J378" s="68"/>
      <c r="K378" s="68"/>
      <c r="L378" s="68"/>
      <c r="M378" s="68"/>
      <c r="N378" s="68"/>
      <c r="O378" s="68"/>
    </row>
    <row r="379" spans="1:44" s="9" customFormat="1" ht="33.75" customHeight="1">
      <c r="A379" s="117"/>
      <c r="B379" s="85"/>
      <c r="C379" s="122"/>
      <c r="D379" s="96"/>
      <c r="E379" s="80"/>
      <c r="F379" s="80"/>
      <c r="G379" s="80"/>
      <c r="H379" s="80"/>
      <c r="I379" s="80"/>
      <c r="J379" s="68"/>
      <c r="K379" s="68"/>
      <c r="L379" s="68"/>
      <c r="M379" s="68"/>
      <c r="N379" s="68"/>
      <c r="O379" s="68"/>
    </row>
    <row r="380" spans="1:44" s="9" customFormat="1">
      <c r="A380" s="117"/>
      <c r="B380" s="85"/>
      <c r="C380" s="122"/>
      <c r="D380" s="96"/>
      <c r="E380" s="80"/>
      <c r="F380" s="80"/>
      <c r="G380" s="80"/>
      <c r="H380" s="80"/>
      <c r="I380" s="80"/>
      <c r="J380" s="68"/>
      <c r="K380" s="68"/>
      <c r="L380" s="68"/>
      <c r="M380" s="68"/>
      <c r="N380" s="68"/>
      <c r="O380" s="68"/>
    </row>
    <row r="381" spans="1:44" s="9" customFormat="1">
      <c r="A381" s="117"/>
      <c r="B381" s="85"/>
      <c r="C381" s="122"/>
      <c r="D381" s="96"/>
      <c r="E381" s="80"/>
      <c r="F381" s="80"/>
      <c r="G381" s="80"/>
      <c r="H381" s="80"/>
      <c r="I381" s="80"/>
      <c r="J381" s="68"/>
      <c r="K381" s="68"/>
      <c r="L381" s="68"/>
      <c r="M381" s="68"/>
      <c r="N381" s="68"/>
      <c r="O381" s="68"/>
    </row>
    <row r="382" spans="1:44" s="9" customFormat="1">
      <c r="A382" s="117"/>
      <c r="B382" s="85"/>
      <c r="C382" s="122"/>
      <c r="D382" s="96"/>
      <c r="E382" s="80"/>
      <c r="F382" s="80"/>
      <c r="G382" s="80"/>
      <c r="H382" s="80"/>
      <c r="I382" s="80"/>
      <c r="J382" s="68"/>
      <c r="K382" s="68"/>
      <c r="L382" s="68"/>
      <c r="M382" s="68"/>
      <c r="N382" s="68"/>
      <c r="O382" s="68"/>
    </row>
    <row r="383" spans="1:44" s="9" customFormat="1">
      <c r="A383" s="117"/>
      <c r="B383" s="85"/>
      <c r="C383" s="122"/>
      <c r="D383" s="96"/>
      <c r="E383" s="80"/>
      <c r="F383" s="80"/>
      <c r="G383" s="80"/>
      <c r="H383" s="80"/>
      <c r="I383" s="80"/>
      <c r="J383" s="68"/>
      <c r="K383" s="68"/>
      <c r="L383" s="68"/>
      <c r="M383" s="68"/>
      <c r="N383" s="68"/>
      <c r="O383" s="68"/>
    </row>
    <row r="384" spans="1:44" s="9" customFormat="1">
      <c r="A384" s="117"/>
      <c r="B384" s="85"/>
      <c r="C384" s="122"/>
      <c r="D384" s="96"/>
      <c r="E384" s="80"/>
      <c r="F384" s="80"/>
      <c r="G384" s="80"/>
      <c r="H384" s="80"/>
      <c r="I384" s="80"/>
      <c r="J384" s="68"/>
      <c r="K384" s="68"/>
      <c r="L384" s="68"/>
      <c r="M384" s="68"/>
      <c r="N384" s="68"/>
      <c r="O384" s="68"/>
    </row>
    <row r="385" spans="1:15" s="9" customFormat="1">
      <c r="A385" s="117"/>
      <c r="B385" s="85"/>
      <c r="C385" s="122"/>
      <c r="D385" s="96"/>
      <c r="E385" s="80"/>
      <c r="F385" s="80"/>
      <c r="G385" s="80"/>
      <c r="H385" s="80"/>
      <c r="I385" s="80"/>
      <c r="J385" s="68"/>
      <c r="K385" s="68"/>
      <c r="L385" s="68"/>
      <c r="M385" s="68"/>
      <c r="N385" s="68"/>
      <c r="O385" s="68"/>
    </row>
    <row r="386" spans="1:15" s="9" customFormat="1" ht="53.25" customHeight="1">
      <c r="A386" s="117"/>
      <c r="B386" s="85"/>
      <c r="C386" s="122"/>
      <c r="D386" s="96"/>
      <c r="E386" s="80"/>
      <c r="F386" s="80"/>
      <c r="G386" s="80"/>
      <c r="H386" s="80"/>
      <c r="I386" s="80"/>
      <c r="J386" s="68"/>
      <c r="K386" s="68"/>
      <c r="L386" s="68"/>
      <c r="M386" s="68"/>
      <c r="N386" s="68"/>
      <c r="O386" s="68"/>
    </row>
    <row r="387" spans="1:15" s="9" customFormat="1" ht="3.75" customHeight="1">
      <c r="A387" s="117"/>
      <c r="B387" s="85"/>
      <c r="C387" s="122"/>
      <c r="D387" s="96"/>
      <c r="E387" s="80"/>
      <c r="F387" s="80"/>
      <c r="G387" s="80"/>
      <c r="H387" s="80"/>
      <c r="I387" s="80"/>
      <c r="J387" s="68"/>
      <c r="K387" s="68"/>
      <c r="L387" s="68"/>
      <c r="M387" s="68"/>
      <c r="N387" s="68"/>
      <c r="O387" s="68"/>
    </row>
    <row r="388" spans="1:15" s="9" customFormat="1" hidden="1">
      <c r="A388" s="117"/>
      <c r="B388" s="85"/>
      <c r="C388" s="122"/>
      <c r="D388" s="96"/>
      <c r="E388" s="80"/>
      <c r="F388" s="80"/>
      <c r="G388" s="80"/>
      <c r="H388" s="80"/>
      <c r="I388" s="80"/>
      <c r="J388" s="68"/>
      <c r="K388" s="68"/>
      <c r="L388" s="68"/>
      <c r="M388" s="68"/>
      <c r="N388" s="68"/>
      <c r="O388" s="68"/>
    </row>
    <row r="389" spans="1:15" s="9" customFormat="1" hidden="1">
      <c r="A389" s="117"/>
      <c r="B389" s="85"/>
      <c r="C389" s="122"/>
      <c r="D389" s="96"/>
      <c r="E389" s="80"/>
      <c r="F389" s="80"/>
      <c r="G389" s="80"/>
      <c r="H389" s="80"/>
      <c r="I389" s="80"/>
      <c r="J389" s="68"/>
      <c r="K389" s="68"/>
      <c r="L389" s="68"/>
      <c r="M389" s="68"/>
      <c r="N389" s="68"/>
      <c r="O389" s="68"/>
    </row>
    <row r="390" spans="1:15" s="9" customFormat="1">
      <c r="A390" s="117"/>
      <c r="B390" s="85"/>
      <c r="C390" s="122"/>
      <c r="D390" s="96"/>
      <c r="E390" s="80"/>
      <c r="F390" s="80"/>
      <c r="G390" s="80"/>
      <c r="H390" s="80"/>
      <c r="I390" s="80"/>
      <c r="J390" s="68"/>
      <c r="K390" s="68"/>
      <c r="L390" s="68"/>
      <c r="M390" s="68"/>
      <c r="N390" s="68"/>
      <c r="O390" s="68"/>
    </row>
    <row r="391" spans="1:15" s="9" customFormat="1">
      <c r="A391" s="117"/>
      <c r="B391" s="85"/>
      <c r="C391" s="122"/>
      <c r="D391" s="96"/>
      <c r="E391" s="80"/>
      <c r="F391" s="80"/>
      <c r="G391" s="80"/>
      <c r="H391" s="80"/>
      <c r="I391" s="80"/>
      <c r="J391" s="68"/>
      <c r="K391" s="68"/>
      <c r="L391" s="68"/>
      <c r="M391" s="68"/>
      <c r="N391" s="68"/>
      <c r="O391" s="68"/>
    </row>
    <row r="392" spans="1:15" s="9" customFormat="1">
      <c r="A392" s="117"/>
      <c r="B392" s="85"/>
      <c r="C392" s="122"/>
      <c r="D392" s="97"/>
      <c r="E392" s="80"/>
      <c r="F392" s="80"/>
      <c r="G392" s="80"/>
      <c r="H392" s="80"/>
      <c r="I392" s="80"/>
      <c r="J392" s="68"/>
      <c r="K392" s="68"/>
      <c r="L392" s="68"/>
      <c r="M392" s="68"/>
      <c r="N392" s="68"/>
      <c r="O392" s="68"/>
    </row>
    <row r="393" spans="1:15" s="9" customFormat="1">
      <c r="A393" s="117"/>
      <c r="B393" s="85"/>
      <c r="C393" s="122"/>
      <c r="D393" s="97"/>
      <c r="E393" s="80"/>
      <c r="F393" s="80"/>
      <c r="G393" s="80"/>
      <c r="H393" s="80"/>
      <c r="I393" s="80"/>
      <c r="J393" s="68"/>
      <c r="K393" s="68"/>
      <c r="L393" s="68"/>
      <c r="M393" s="68"/>
      <c r="N393" s="68"/>
      <c r="O393" s="68"/>
    </row>
    <row r="394" spans="1:15" s="9" customFormat="1">
      <c r="A394" s="117"/>
      <c r="B394" s="85"/>
      <c r="C394" s="122"/>
      <c r="D394" s="97"/>
      <c r="E394" s="80"/>
      <c r="F394" s="80"/>
      <c r="G394" s="80"/>
      <c r="H394" s="80"/>
      <c r="I394" s="80"/>
      <c r="J394" s="68"/>
      <c r="K394" s="68"/>
      <c r="L394" s="68"/>
      <c r="M394" s="68"/>
      <c r="N394" s="68"/>
      <c r="O394" s="68"/>
    </row>
    <row r="395" spans="1:15" s="9" customFormat="1">
      <c r="A395" s="117"/>
      <c r="B395" s="85"/>
      <c r="C395" s="122"/>
      <c r="D395" s="97"/>
      <c r="E395" s="80"/>
      <c r="F395" s="80"/>
      <c r="G395" s="80"/>
      <c r="H395" s="80"/>
      <c r="I395" s="80"/>
      <c r="J395" s="68"/>
      <c r="K395" s="68"/>
      <c r="L395" s="68"/>
      <c r="M395" s="68"/>
      <c r="N395" s="68"/>
      <c r="O395" s="68"/>
    </row>
    <row r="396" spans="1:15" s="9" customFormat="1">
      <c r="A396" s="117"/>
      <c r="B396" s="85"/>
      <c r="C396" s="122"/>
      <c r="D396" s="97"/>
      <c r="E396" s="80"/>
      <c r="F396" s="80"/>
      <c r="G396" s="80"/>
      <c r="H396" s="80"/>
      <c r="I396" s="80"/>
      <c r="J396" s="68"/>
      <c r="K396" s="68"/>
      <c r="L396" s="68"/>
      <c r="M396" s="68"/>
      <c r="N396" s="68"/>
      <c r="O396" s="68"/>
    </row>
    <row r="397" spans="1:15" s="9" customFormat="1">
      <c r="A397" s="117"/>
      <c r="B397" s="85"/>
      <c r="C397" s="122"/>
      <c r="D397" s="97"/>
      <c r="E397" s="80"/>
      <c r="F397" s="80"/>
      <c r="G397" s="80"/>
      <c r="H397" s="80"/>
      <c r="I397" s="80"/>
      <c r="J397" s="68"/>
      <c r="K397" s="68"/>
      <c r="L397" s="68"/>
      <c r="M397" s="68"/>
      <c r="N397" s="68"/>
      <c r="O397" s="68"/>
    </row>
    <row r="398" spans="1:15" s="9" customFormat="1">
      <c r="A398" s="117"/>
      <c r="B398" s="85"/>
      <c r="C398" s="122"/>
      <c r="D398" s="97"/>
      <c r="E398" s="80"/>
      <c r="F398" s="80"/>
      <c r="G398" s="80"/>
      <c r="H398" s="80"/>
      <c r="I398" s="80"/>
      <c r="J398" s="68"/>
      <c r="K398" s="68"/>
      <c r="L398" s="68"/>
      <c r="M398" s="68"/>
      <c r="N398" s="68"/>
      <c r="O398" s="68"/>
    </row>
    <row r="399" spans="1:15" s="9" customFormat="1">
      <c r="A399" s="117"/>
      <c r="B399" s="85"/>
      <c r="C399" s="122"/>
      <c r="D399" s="97"/>
      <c r="E399" s="80"/>
      <c r="F399" s="80"/>
      <c r="G399" s="80"/>
      <c r="H399" s="80"/>
      <c r="I399" s="80"/>
      <c r="J399" s="68"/>
      <c r="K399" s="68"/>
      <c r="L399" s="68"/>
      <c r="M399" s="68"/>
      <c r="N399" s="68"/>
      <c r="O399" s="68"/>
    </row>
    <row r="400" spans="1:15" s="9" customFormat="1">
      <c r="A400" s="117"/>
      <c r="B400" s="85"/>
      <c r="C400" s="122"/>
      <c r="D400" s="97"/>
      <c r="E400" s="80"/>
      <c r="F400" s="80"/>
      <c r="G400" s="80"/>
      <c r="H400" s="80"/>
      <c r="I400" s="80"/>
      <c r="J400" s="68"/>
      <c r="K400" s="68"/>
      <c r="L400" s="68"/>
      <c r="M400" s="68"/>
      <c r="N400" s="68"/>
      <c r="O400" s="68"/>
    </row>
    <row r="401" spans="1:15" s="9" customFormat="1">
      <c r="A401" s="117"/>
      <c r="B401" s="85"/>
      <c r="C401" s="122"/>
      <c r="D401" s="97"/>
      <c r="E401" s="80"/>
      <c r="F401" s="80"/>
      <c r="G401" s="80"/>
      <c r="H401" s="80"/>
      <c r="I401" s="80"/>
      <c r="J401" s="68"/>
      <c r="K401" s="68"/>
      <c r="L401" s="68"/>
      <c r="M401" s="68"/>
      <c r="N401" s="68"/>
      <c r="O401" s="68"/>
    </row>
    <row r="402" spans="1:15" s="9" customFormat="1">
      <c r="A402" s="117"/>
      <c r="B402" s="85"/>
      <c r="C402" s="122"/>
      <c r="D402" s="97"/>
      <c r="E402" s="80"/>
      <c r="F402" s="80"/>
      <c r="G402" s="80"/>
      <c r="H402" s="80"/>
      <c r="I402" s="80"/>
      <c r="J402" s="68"/>
      <c r="K402" s="68"/>
      <c r="L402" s="68"/>
      <c r="M402" s="68"/>
      <c r="N402" s="68"/>
      <c r="O402" s="68"/>
    </row>
    <row r="403" spans="1:15" s="9" customFormat="1">
      <c r="A403" s="117"/>
      <c r="B403" s="85"/>
      <c r="C403" s="122"/>
      <c r="D403" s="97"/>
      <c r="E403" s="80"/>
      <c r="F403" s="80"/>
      <c r="G403" s="80"/>
      <c r="H403" s="80"/>
      <c r="I403" s="80"/>
      <c r="J403" s="68"/>
      <c r="K403" s="68"/>
      <c r="L403" s="68"/>
      <c r="M403" s="68"/>
      <c r="N403" s="68"/>
      <c r="O403" s="68"/>
    </row>
    <row r="404" spans="1:15" s="9" customFormat="1">
      <c r="A404" s="117"/>
      <c r="B404" s="85"/>
      <c r="C404" s="122"/>
      <c r="D404" s="97"/>
      <c r="E404" s="80"/>
      <c r="F404" s="80"/>
      <c r="G404" s="80"/>
      <c r="H404" s="80"/>
      <c r="I404" s="80"/>
      <c r="J404" s="68"/>
      <c r="K404" s="68"/>
      <c r="L404" s="68"/>
      <c r="M404" s="68"/>
      <c r="N404" s="68"/>
      <c r="O404" s="68"/>
    </row>
    <row r="405" spans="1:15" s="9" customFormat="1">
      <c r="A405" s="117"/>
      <c r="B405" s="85"/>
      <c r="C405" s="122"/>
      <c r="D405" s="97"/>
      <c r="E405" s="80"/>
      <c r="F405" s="80"/>
      <c r="G405" s="80"/>
      <c r="H405" s="80"/>
      <c r="I405" s="80"/>
      <c r="J405" s="68"/>
      <c r="K405" s="68"/>
      <c r="L405" s="68"/>
      <c r="M405" s="68"/>
      <c r="N405" s="68"/>
      <c r="O405" s="68"/>
    </row>
    <row r="406" spans="1:15" s="9" customFormat="1">
      <c r="A406" s="117"/>
      <c r="B406" s="85"/>
      <c r="C406" s="122"/>
      <c r="D406" s="97"/>
      <c r="E406" s="80"/>
      <c r="F406" s="80"/>
      <c r="G406" s="80"/>
      <c r="H406" s="80"/>
      <c r="I406" s="80"/>
      <c r="J406" s="68"/>
      <c r="K406" s="68"/>
      <c r="L406" s="68"/>
      <c r="M406" s="68"/>
      <c r="N406" s="68"/>
      <c r="O406" s="68"/>
    </row>
    <row r="407" spans="1:15" s="9" customFormat="1">
      <c r="A407" s="117"/>
      <c r="B407" s="85"/>
      <c r="C407" s="122"/>
      <c r="D407" s="97"/>
      <c r="E407" s="80"/>
      <c r="F407" s="80"/>
      <c r="G407" s="80"/>
      <c r="H407" s="80"/>
      <c r="I407" s="80"/>
      <c r="J407" s="68"/>
      <c r="K407" s="68"/>
      <c r="L407" s="68"/>
      <c r="M407" s="68"/>
      <c r="N407" s="68"/>
      <c r="O407" s="68"/>
    </row>
    <row r="408" spans="1:15" s="9" customFormat="1">
      <c r="A408" s="117"/>
      <c r="B408" s="85"/>
      <c r="C408" s="122"/>
      <c r="D408" s="97"/>
      <c r="E408" s="80"/>
      <c r="F408" s="80"/>
      <c r="G408" s="80"/>
      <c r="H408" s="80"/>
      <c r="I408" s="80"/>
      <c r="J408" s="68"/>
      <c r="K408" s="68"/>
      <c r="L408" s="68"/>
      <c r="M408" s="68"/>
      <c r="N408" s="68"/>
      <c r="O408" s="68"/>
    </row>
    <row r="409" spans="1:15" s="9" customFormat="1">
      <c r="A409" s="117"/>
      <c r="B409" s="85"/>
      <c r="C409" s="122"/>
      <c r="D409" s="97"/>
      <c r="E409" s="80"/>
      <c r="F409" s="80"/>
      <c r="G409" s="80"/>
      <c r="H409" s="80"/>
      <c r="I409" s="80"/>
      <c r="J409" s="68"/>
      <c r="K409" s="68"/>
      <c r="L409" s="68"/>
      <c r="M409" s="68"/>
      <c r="N409" s="68"/>
      <c r="O409" s="68"/>
    </row>
    <row r="410" spans="1:15" s="9" customFormat="1">
      <c r="A410" s="117"/>
      <c r="B410" s="85"/>
      <c r="C410" s="122"/>
      <c r="D410" s="97"/>
      <c r="E410" s="80"/>
      <c r="F410" s="80"/>
      <c r="G410" s="80"/>
      <c r="H410" s="80"/>
      <c r="I410" s="80"/>
      <c r="J410" s="68"/>
      <c r="K410" s="68"/>
      <c r="L410" s="68"/>
      <c r="M410" s="68"/>
      <c r="N410" s="68"/>
      <c r="O410" s="68"/>
    </row>
    <row r="411" spans="1:15" s="9" customFormat="1">
      <c r="A411" s="117"/>
      <c r="B411" s="85"/>
      <c r="C411" s="122"/>
      <c r="D411" s="97"/>
      <c r="E411" s="80"/>
      <c r="F411" s="80"/>
      <c r="G411" s="80"/>
      <c r="H411" s="80"/>
      <c r="I411" s="80"/>
      <c r="J411" s="68"/>
      <c r="K411" s="68"/>
      <c r="L411" s="68"/>
      <c r="M411" s="68"/>
      <c r="N411" s="68"/>
      <c r="O411" s="68"/>
    </row>
    <row r="412" spans="1:15" s="9" customFormat="1">
      <c r="A412" s="117"/>
      <c r="B412" s="85"/>
      <c r="C412" s="122"/>
      <c r="D412" s="97"/>
      <c r="E412" s="80"/>
      <c r="F412" s="80"/>
      <c r="G412" s="80"/>
      <c r="H412" s="80"/>
      <c r="I412" s="80"/>
      <c r="J412" s="68"/>
      <c r="K412" s="68"/>
      <c r="L412" s="68"/>
      <c r="M412" s="68"/>
      <c r="N412" s="68"/>
      <c r="O412" s="68"/>
    </row>
    <row r="413" spans="1:15" s="9" customFormat="1">
      <c r="A413" s="117"/>
      <c r="B413" s="85"/>
      <c r="C413" s="122"/>
      <c r="D413" s="97"/>
      <c r="E413" s="80"/>
      <c r="F413" s="80"/>
      <c r="G413" s="80"/>
      <c r="H413" s="80"/>
      <c r="I413" s="80"/>
      <c r="J413" s="68"/>
      <c r="K413" s="68"/>
      <c r="L413" s="68"/>
      <c r="M413" s="68"/>
      <c r="N413" s="68"/>
      <c r="O413" s="68"/>
    </row>
    <row r="414" spans="1:15" s="9" customFormat="1">
      <c r="A414" s="117"/>
      <c r="B414" s="85"/>
      <c r="C414" s="122"/>
      <c r="D414" s="97"/>
      <c r="E414" s="80"/>
      <c r="F414" s="80"/>
      <c r="G414" s="80"/>
      <c r="H414" s="80"/>
      <c r="I414" s="80"/>
      <c r="J414" s="68"/>
      <c r="K414" s="68"/>
      <c r="L414" s="68"/>
      <c r="M414" s="68"/>
      <c r="N414" s="68"/>
      <c r="O414" s="68"/>
    </row>
    <row r="415" spans="1:15" s="9" customFormat="1">
      <c r="A415" s="117"/>
      <c r="B415" s="85"/>
      <c r="C415" s="122"/>
      <c r="D415" s="97"/>
      <c r="E415" s="80"/>
      <c r="F415" s="80"/>
      <c r="G415" s="80"/>
      <c r="H415" s="80"/>
      <c r="I415" s="80"/>
      <c r="J415" s="68"/>
      <c r="K415" s="68"/>
      <c r="L415" s="68"/>
      <c r="M415" s="68"/>
      <c r="N415" s="68"/>
      <c r="O415" s="68"/>
    </row>
    <row r="416" spans="1:15" s="9" customFormat="1">
      <c r="A416" s="117"/>
      <c r="B416" s="85"/>
      <c r="C416" s="122"/>
      <c r="D416" s="97"/>
      <c r="E416" s="80"/>
      <c r="F416" s="80"/>
      <c r="G416" s="80"/>
      <c r="H416" s="80"/>
      <c r="I416" s="80"/>
      <c r="J416" s="68"/>
      <c r="K416" s="68"/>
      <c r="L416" s="68"/>
      <c r="M416" s="68"/>
      <c r="N416" s="68"/>
      <c r="O416" s="68"/>
    </row>
    <row r="417" spans="1:15" s="9" customFormat="1">
      <c r="A417" s="117"/>
      <c r="B417" s="85"/>
      <c r="C417" s="122"/>
      <c r="D417" s="97"/>
      <c r="E417" s="80"/>
      <c r="F417" s="80"/>
      <c r="G417" s="80"/>
      <c r="H417" s="80"/>
      <c r="I417" s="80"/>
      <c r="J417" s="68"/>
      <c r="K417" s="68"/>
      <c r="L417" s="68"/>
      <c r="M417" s="68"/>
      <c r="N417" s="68"/>
      <c r="O417" s="68"/>
    </row>
    <row r="418" spans="1:15" s="9" customFormat="1">
      <c r="A418" s="117"/>
      <c r="B418" s="85"/>
      <c r="C418" s="122"/>
      <c r="D418" s="97"/>
      <c r="E418" s="80"/>
      <c r="F418" s="80"/>
      <c r="G418" s="80"/>
      <c r="H418" s="80"/>
      <c r="I418" s="80"/>
      <c r="J418" s="68"/>
      <c r="K418" s="68"/>
      <c r="L418" s="68"/>
      <c r="M418" s="68"/>
      <c r="N418" s="68"/>
      <c r="O418" s="68"/>
    </row>
    <row r="419" spans="1:15" s="9" customFormat="1">
      <c r="A419" s="117"/>
      <c r="B419" s="85"/>
      <c r="C419" s="122"/>
      <c r="D419" s="97"/>
      <c r="E419" s="80"/>
      <c r="F419" s="80"/>
      <c r="G419" s="80"/>
      <c r="H419" s="80"/>
      <c r="I419" s="80"/>
      <c r="J419" s="68"/>
      <c r="K419" s="68"/>
      <c r="L419" s="68"/>
      <c r="M419" s="68"/>
      <c r="N419" s="68"/>
      <c r="O419" s="68"/>
    </row>
    <row r="420" spans="1:15" s="9" customFormat="1">
      <c r="A420" s="117"/>
      <c r="B420" s="85"/>
      <c r="C420" s="122"/>
      <c r="D420" s="97"/>
      <c r="E420" s="80"/>
      <c r="F420" s="80"/>
      <c r="G420" s="80"/>
      <c r="H420" s="80"/>
      <c r="I420" s="80"/>
      <c r="J420" s="68"/>
      <c r="K420" s="68"/>
      <c r="L420" s="68"/>
      <c r="M420" s="68"/>
      <c r="N420" s="68"/>
      <c r="O420" s="68"/>
    </row>
    <row r="421" spans="1:15" s="9" customFormat="1">
      <c r="A421" s="117"/>
      <c r="B421" s="85"/>
      <c r="C421" s="122"/>
      <c r="D421" s="97"/>
      <c r="E421" s="80"/>
      <c r="F421" s="80"/>
      <c r="G421" s="80"/>
      <c r="H421" s="80"/>
      <c r="I421" s="80"/>
      <c r="J421" s="68"/>
      <c r="K421" s="68"/>
      <c r="L421" s="68"/>
      <c r="M421" s="68"/>
      <c r="N421" s="68"/>
      <c r="O421" s="68"/>
    </row>
    <row r="422" spans="1:15" s="9" customFormat="1">
      <c r="A422" s="117"/>
      <c r="B422" s="85"/>
      <c r="C422" s="122"/>
      <c r="D422" s="97"/>
      <c r="E422" s="80"/>
      <c r="F422" s="80"/>
      <c r="G422" s="80"/>
      <c r="H422" s="80"/>
      <c r="I422" s="80"/>
      <c r="J422" s="68"/>
      <c r="K422" s="68"/>
      <c r="L422" s="68"/>
      <c r="M422" s="68"/>
      <c r="N422" s="68"/>
      <c r="O422" s="68"/>
    </row>
    <row r="423" spans="1:15" s="9" customFormat="1">
      <c r="A423" s="117"/>
      <c r="B423" s="85"/>
      <c r="C423" s="122"/>
      <c r="D423" s="97"/>
      <c r="E423" s="80"/>
      <c r="F423" s="80"/>
      <c r="G423" s="80"/>
      <c r="H423" s="80"/>
      <c r="I423" s="80"/>
      <c r="J423" s="68"/>
      <c r="K423" s="68"/>
      <c r="L423" s="68"/>
      <c r="M423" s="68"/>
      <c r="N423" s="68"/>
      <c r="O423" s="68"/>
    </row>
    <row r="424" spans="1:15" s="9" customFormat="1">
      <c r="A424" s="117"/>
      <c r="B424" s="85"/>
      <c r="C424" s="122"/>
      <c r="D424" s="97"/>
      <c r="E424" s="80"/>
      <c r="F424" s="80"/>
      <c r="G424" s="80"/>
      <c r="H424" s="80"/>
      <c r="I424" s="80"/>
      <c r="J424" s="68"/>
      <c r="K424" s="68"/>
      <c r="L424" s="68"/>
      <c r="M424" s="68"/>
      <c r="N424" s="68"/>
      <c r="O424" s="68"/>
    </row>
    <row r="425" spans="1:15" s="9" customFormat="1">
      <c r="A425" s="117"/>
      <c r="B425" s="85"/>
      <c r="C425" s="122"/>
      <c r="D425" s="97"/>
      <c r="E425" s="80"/>
      <c r="F425" s="80"/>
      <c r="G425" s="80"/>
      <c r="H425" s="80"/>
      <c r="I425" s="80"/>
      <c r="J425" s="68"/>
      <c r="K425" s="68"/>
      <c r="L425" s="68"/>
      <c r="M425" s="68"/>
      <c r="N425" s="68"/>
      <c r="O425" s="68"/>
    </row>
    <row r="426" spans="1:15" s="9" customFormat="1">
      <c r="A426" s="117"/>
      <c r="B426" s="85"/>
      <c r="C426" s="122"/>
      <c r="D426" s="97"/>
      <c r="E426" s="80"/>
      <c r="F426" s="80"/>
      <c r="G426" s="80"/>
      <c r="H426" s="80"/>
      <c r="I426" s="80"/>
      <c r="J426" s="68"/>
      <c r="K426" s="68"/>
      <c r="L426" s="68"/>
      <c r="M426" s="68"/>
      <c r="N426" s="68"/>
      <c r="O426" s="68"/>
    </row>
    <row r="427" spans="1:15" s="9" customFormat="1">
      <c r="A427" s="117"/>
      <c r="B427" s="85"/>
      <c r="C427" s="122"/>
      <c r="D427" s="97"/>
      <c r="E427" s="80"/>
      <c r="F427" s="80"/>
      <c r="G427" s="80"/>
      <c r="H427" s="80"/>
      <c r="I427" s="80"/>
      <c r="J427" s="68"/>
      <c r="K427" s="68"/>
      <c r="L427" s="68"/>
      <c r="M427" s="68"/>
      <c r="N427" s="68"/>
      <c r="O427" s="68"/>
    </row>
    <row r="428" spans="1:15" s="9" customFormat="1">
      <c r="A428" s="117"/>
      <c r="B428" s="85"/>
      <c r="C428" s="122"/>
      <c r="D428" s="97"/>
      <c r="E428" s="80"/>
      <c r="F428" s="80"/>
      <c r="G428" s="80"/>
      <c r="H428" s="80"/>
      <c r="I428" s="80"/>
      <c r="J428" s="68"/>
      <c r="K428" s="68"/>
      <c r="L428" s="68"/>
      <c r="M428" s="68"/>
      <c r="N428" s="68"/>
      <c r="O428" s="68"/>
    </row>
    <row r="429" spans="1:15" s="9" customFormat="1">
      <c r="A429" s="117"/>
      <c r="B429" s="85"/>
      <c r="C429" s="122"/>
      <c r="D429" s="97"/>
      <c r="E429" s="80"/>
      <c r="F429" s="80"/>
      <c r="G429" s="80"/>
      <c r="H429" s="80"/>
      <c r="I429" s="80"/>
      <c r="J429" s="68"/>
      <c r="K429" s="68"/>
      <c r="L429" s="68"/>
      <c r="M429" s="68"/>
      <c r="N429" s="68"/>
      <c r="O429" s="68"/>
    </row>
    <row r="430" spans="1:15" s="9" customFormat="1">
      <c r="A430" s="117"/>
      <c r="B430" s="85"/>
      <c r="C430" s="122"/>
      <c r="D430" s="97"/>
      <c r="E430" s="80"/>
      <c r="F430" s="80"/>
      <c r="G430" s="80"/>
      <c r="H430" s="80"/>
      <c r="I430" s="80"/>
      <c r="J430" s="68"/>
      <c r="K430" s="68"/>
      <c r="L430" s="68"/>
      <c r="M430" s="68"/>
      <c r="N430" s="68"/>
      <c r="O430" s="68"/>
    </row>
    <row r="431" spans="1:15" s="9" customFormat="1">
      <c r="A431" s="117"/>
      <c r="B431" s="85"/>
      <c r="C431" s="122"/>
      <c r="D431" s="97"/>
      <c r="E431" s="80"/>
      <c r="F431" s="80"/>
      <c r="G431" s="80"/>
      <c r="H431" s="80"/>
      <c r="I431" s="80"/>
      <c r="J431" s="68"/>
      <c r="K431" s="68"/>
      <c r="L431" s="68"/>
      <c r="M431" s="68"/>
      <c r="N431" s="68"/>
      <c r="O431" s="68"/>
    </row>
    <row r="432" spans="1:15" s="9" customFormat="1">
      <c r="A432" s="117"/>
      <c r="B432" s="85"/>
      <c r="C432" s="122"/>
      <c r="D432" s="97"/>
      <c r="E432" s="80"/>
      <c r="F432" s="80"/>
      <c r="G432" s="80"/>
      <c r="H432" s="80"/>
      <c r="I432" s="80"/>
      <c r="J432" s="68"/>
      <c r="K432" s="68"/>
      <c r="L432" s="68"/>
      <c r="M432" s="68"/>
      <c r="N432" s="68"/>
      <c r="O432" s="68"/>
    </row>
    <row r="433" spans="1:15" s="9" customFormat="1">
      <c r="A433" s="117"/>
      <c r="B433" s="85"/>
      <c r="C433" s="122"/>
      <c r="D433" s="97"/>
      <c r="E433" s="80"/>
      <c r="F433" s="80"/>
      <c r="G433" s="80"/>
      <c r="H433" s="80"/>
      <c r="I433" s="80"/>
      <c r="J433" s="68"/>
      <c r="K433" s="68"/>
      <c r="L433" s="68"/>
      <c r="M433" s="68"/>
      <c r="N433" s="68"/>
      <c r="O433" s="68"/>
    </row>
    <row r="434" spans="1:15" s="9" customFormat="1">
      <c r="A434" s="117"/>
      <c r="B434" s="85"/>
      <c r="C434" s="122"/>
      <c r="D434" s="97"/>
      <c r="E434" s="80"/>
      <c r="F434" s="80"/>
      <c r="G434" s="80"/>
      <c r="H434" s="80"/>
      <c r="I434" s="80"/>
      <c r="J434" s="68"/>
      <c r="K434" s="68"/>
      <c r="L434" s="68"/>
      <c r="M434" s="68"/>
      <c r="N434" s="68"/>
      <c r="O434" s="68"/>
    </row>
    <row r="435" spans="1:15" s="9" customFormat="1">
      <c r="A435" s="117"/>
      <c r="B435" s="85"/>
      <c r="C435" s="122"/>
      <c r="D435" s="97"/>
      <c r="E435" s="80"/>
      <c r="F435" s="80"/>
      <c r="G435" s="80"/>
      <c r="H435" s="80"/>
      <c r="I435" s="80"/>
      <c r="J435" s="68"/>
      <c r="K435" s="68"/>
      <c r="L435" s="68"/>
      <c r="M435" s="68"/>
      <c r="N435" s="68"/>
      <c r="O435" s="68"/>
    </row>
    <row r="436" spans="1:15" s="9" customFormat="1">
      <c r="A436" s="117"/>
      <c r="B436" s="85"/>
      <c r="C436" s="122"/>
      <c r="D436" s="97"/>
      <c r="E436" s="80"/>
      <c r="F436" s="80"/>
      <c r="G436" s="80"/>
      <c r="H436" s="80"/>
      <c r="I436" s="80"/>
      <c r="J436" s="68"/>
      <c r="K436" s="68"/>
      <c r="L436" s="68"/>
      <c r="M436" s="68"/>
      <c r="N436" s="68"/>
      <c r="O436" s="68"/>
    </row>
    <row r="437" spans="1:15" s="9" customFormat="1">
      <c r="A437" s="117"/>
      <c r="B437" s="85"/>
      <c r="C437" s="122"/>
      <c r="D437" s="97"/>
      <c r="E437" s="80"/>
      <c r="F437" s="80"/>
      <c r="G437" s="80"/>
      <c r="H437" s="80"/>
      <c r="I437" s="80"/>
      <c r="J437" s="68"/>
      <c r="K437" s="68"/>
      <c r="L437" s="68"/>
      <c r="M437" s="68"/>
      <c r="N437" s="68"/>
      <c r="O437" s="68"/>
    </row>
    <row r="438" spans="1:15" s="9" customFormat="1">
      <c r="A438" s="117"/>
      <c r="B438" s="85"/>
      <c r="C438" s="122"/>
      <c r="D438" s="97"/>
      <c r="E438" s="80"/>
      <c r="F438" s="80"/>
      <c r="G438" s="80"/>
      <c r="H438" s="80"/>
      <c r="I438" s="80"/>
      <c r="J438" s="68"/>
      <c r="K438" s="68"/>
      <c r="L438" s="68"/>
      <c r="M438" s="68"/>
      <c r="N438" s="68"/>
      <c r="O438" s="68"/>
    </row>
    <row r="439" spans="1:15" s="9" customFormat="1">
      <c r="A439" s="117"/>
      <c r="B439" s="85"/>
      <c r="C439" s="122"/>
      <c r="D439" s="97"/>
      <c r="E439" s="80"/>
      <c r="F439" s="80"/>
      <c r="G439" s="80"/>
      <c r="H439" s="80"/>
      <c r="I439" s="80"/>
      <c r="J439" s="68"/>
      <c r="K439" s="68"/>
      <c r="L439" s="68"/>
      <c r="M439" s="68"/>
      <c r="N439" s="68"/>
      <c r="O439" s="68"/>
    </row>
    <row r="440" spans="1:15" s="9" customFormat="1">
      <c r="A440" s="117"/>
      <c r="B440" s="85"/>
      <c r="C440" s="122"/>
      <c r="D440" s="97"/>
      <c r="E440" s="80"/>
      <c r="F440" s="80"/>
      <c r="G440" s="80"/>
      <c r="H440" s="80"/>
      <c r="I440" s="80"/>
      <c r="J440" s="68"/>
      <c r="K440" s="68"/>
      <c r="L440" s="68"/>
      <c r="M440" s="68"/>
      <c r="N440" s="68"/>
      <c r="O440" s="68"/>
    </row>
    <row r="441" spans="1:15" s="9" customFormat="1">
      <c r="A441" s="117"/>
      <c r="B441" s="85"/>
      <c r="C441" s="122"/>
      <c r="D441" s="97"/>
      <c r="E441" s="80"/>
      <c r="F441" s="80"/>
      <c r="G441" s="80"/>
      <c r="H441" s="80"/>
      <c r="I441" s="80"/>
      <c r="J441" s="68"/>
      <c r="K441" s="68"/>
      <c r="L441" s="68"/>
      <c r="M441" s="68"/>
      <c r="N441" s="68"/>
      <c r="O441" s="68"/>
    </row>
    <row r="442" spans="1:15" s="9" customFormat="1">
      <c r="A442" s="117"/>
      <c r="B442" s="85"/>
      <c r="C442" s="122"/>
      <c r="D442" s="97"/>
      <c r="E442" s="80"/>
      <c r="F442" s="80"/>
      <c r="G442" s="80"/>
      <c r="H442" s="80"/>
      <c r="I442" s="80"/>
      <c r="J442" s="68"/>
      <c r="K442" s="68"/>
      <c r="L442" s="68"/>
      <c r="M442" s="68"/>
      <c r="N442" s="68"/>
      <c r="O442" s="68"/>
    </row>
    <row r="443" spans="1:15" s="9" customFormat="1">
      <c r="A443" s="117"/>
      <c r="B443" s="85"/>
      <c r="C443" s="122"/>
      <c r="D443" s="97"/>
      <c r="E443" s="80"/>
      <c r="F443" s="80"/>
      <c r="G443" s="80"/>
      <c r="H443" s="80"/>
      <c r="I443" s="80"/>
      <c r="J443" s="68"/>
      <c r="K443" s="68"/>
      <c r="L443" s="68"/>
      <c r="M443" s="68"/>
      <c r="N443" s="68"/>
      <c r="O443" s="68"/>
    </row>
    <row r="444" spans="1:15" s="9" customFormat="1">
      <c r="A444" s="117"/>
      <c r="B444" s="85"/>
      <c r="C444" s="122"/>
      <c r="D444" s="97"/>
      <c r="E444" s="80"/>
      <c r="F444" s="80"/>
      <c r="G444" s="80"/>
      <c r="H444" s="80"/>
      <c r="I444" s="80"/>
      <c r="J444" s="68"/>
      <c r="K444" s="68"/>
      <c r="L444" s="68"/>
      <c r="M444" s="68"/>
      <c r="N444" s="68"/>
      <c r="O444" s="68"/>
    </row>
    <row r="445" spans="1:15" s="9" customFormat="1">
      <c r="A445" s="117"/>
      <c r="B445" s="85"/>
      <c r="C445" s="122"/>
      <c r="D445" s="97"/>
      <c r="E445" s="80"/>
      <c r="F445" s="80"/>
      <c r="G445" s="80"/>
      <c r="H445" s="80"/>
      <c r="I445" s="80"/>
      <c r="J445" s="68"/>
      <c r="K445" s="68"/>
      <c r="L445" s="68"/>
      <c r="M445" s="68"/>
      <c r="N445" s="68"/>
      <c r="O445" s="68"/>
    </row>
    <row r="446" spans="1:15" s="9" customFormat="1">
      <c r="A446" s="117"/>
      <c r="B446" s="85"/>
      <c r="C446" s="122"/>
      <c r="D446" s="97"/>
      <c r="E446" s="80"/>
      <c r="F446" s="80"/>
      <c r="G446" s="80"/>
      <c r="H446" s="80"/>
      <c r="I446" s="80"/>
      <c r="J446" s="68"/>
      <c r="K446" s="68"/>
      <c r="L446" s="68"/>
      <c r="M446" s="68"/>
      <c r="N446" s="68"/>
      <c r="O446" s="68"/>
    </row>
    <row r="447" spans="1:15" s="9" customFormat="1">
      <c r="A447" s="117"/>
      <c r="B447" s="85"/>
      <c r="C447" s="122"/>
      <c r="D447" s="97"/>
      <c r="E447" s="80"/>
      <c r="F447" s="80"/>
      <c r="G447" s="80"/>
      <c r="H447" s="80"/>
      <c r="I447" s="80"/>
      <c r="J447" s="68"/>
      <c r="K447" s="68"/>
      <c r="L447" s="68"/>
      <c r="M447" s="68"/>
      <c r="N447" s="68"/>
      <c r="O447" s="68"/>
    </row>
    <row r="448" spans="1:15" s="9" customFormat="1">
      <c r="A448" s="117"/>
      <c r="B448" s="85"/>
      <c r="C448" s="122"/>
      <c r="D448" s="97"/>
      <c r="E448" s="80"/>
      <c r="F448" s="80"/>
      <c r="G448" s="80"/>
      <c r="H448" s="80"/>
      <c r="I448" s="80"/>
      <c r="J448" s="68"/>
      <c r="K448" s="68"/>
      <c r="L448" s="68"/>
      <c r="M448" s="68"/>
      <c r="N448" s="68"/>
      <c r="O448" s="68"/>
    </row>
    <row r="449" spans="1:15" s="9" customFormat="1">
      <c r="A449" s="117"/>
      <c r="B449" s="85"/>
      <c r="C449" s="122"/>
      <c r="D449" s="97"/>
      <c r="E449" s="80"/>
      <c r="F449" s="80"/>
      <c r="G449" s="80"/>
      <c r="H449" s="80"/>
      <c r="I449" s="80"/>
      <c r="J449" s="68"/>
      <c r="K449" s="68"/>
      <c r="L449" s="68"/>
      <c r="M449" s="68"/>
      <c r="N449" s="68"/>
      <c r="O449" s="68"/>
    </row>
    <row r="450" spans="1:15" s="9" customFormat="1">
      <c r="A450" s="117"/>
      <c r="B450" s="85"/>
      <c r="C450" s="122"/>
      <c r="D450" s="97"/>
      <c r="E450" s="80"/>
      <c r="F450" s="80"/>
      <c r="G450" s="80"/>
      <c r="H450" s="80"/>
      <c r="I450" s="80"/>
      <c r="J450" s="68"/>
      <c r="K450" s="68"/>
      <c r="L450" s="68"/>
      <c r="M450" s="68"/>
      <c r="N450" s="68"/>
      <c r="O450" s="68"/>
    </row>
    <row r="451" spans="1:15" s="9" customFormat="1">
      <c r="A451" s="117"/>
      <c r="B451" s="85"/>
      <c r="C451" s="122"/>
      <c r="D451" s="97"/>
      <c r="E451" s="80"/>
      <c r="F451" s="80"/>
      <c r="G451" s="80"/>
      <c r="H451" s="80"/>
      <c r="I451" s="80"/>
      <c r="J451" s="68"/>
      <c r="K451" s="68"/>
      <c r="L451" s="68"/>
      <c r="M451" s="68"/>
      <c r="N451" s="68"/>
      <c r="O451" s="68"/>
    </row>
    <row r="452" spans="1:15" s="9" customFormat="1">
      <c r="A452" s="117"/>
      <c r="B452" s="85"/>
      <c r="C452" s="122"/>
      <c r="D452" s="97"/>
      <c r="E452" s="80"/>
      <c r="F452" s="80"/>
      <c r="G452" s="80"/>
      <c r="H452" s="80"/>
      <c r="I452" s="80"/>
      <c r="J452" s="68"/>
      <c r="K452" s="68"/>
      <c r="L452" s="68"/>
      <c r="M452" s="68"/>
      <c r="N452" s="68"/>
      <c r="O452" s="68"/>
    </row>
    <row r="453" spans="1:15" s="9" customFormat="1">
      <c r="A453" s="117"/>
      <c r="B453" s="85"/>
      <c r="C453" s="122"/>
      <c r="D453" s="97"/>
      <c r="E453" s="80"/>
      <c r="F453" s="80"/>
      <c r="G453" s="80"/>
      <c r="H453" s="80"/>
      <c r="I453" s="80"/>
      <c r="J453" s="68"/>
      <c r="K453" s="68"/>
      <c r="L453" s="68"/>
      <c r="M453" s="68"/>
      <c r="N453" s="68"/>
      <c r="O453" s="68"/>
    </row>
    <row r="454" spans="1:15" s="9" customFormat="1">
      <c r="A454" s="117"/>
      <c r="B454" s="85"/>
      <c r="C454" s="122"/>
      <c r="D454" s="97"/>
      <c r="E454" s="80"/>
      <c r="F454" s="80"/>
      <c r="G454" s="80"/>
      <c r="H454" s="80"/>
      <c r="I454" s="80"/>
      <c r="J454" s="68"/>
      <c r="K454" s="68"/>
      <c r="L454" s="68"/>
      <c r="M454" s="68"/>
      <c r="N454" s="68"/>
      <c r="O454" s="68"/>
    </row>
    <row r="455" spans="1:15" s="9" customFormat="1">
      <c r="A455" s="117"/>
      <c r="B455" s="85"/>
      <c r="C455" s="122"/>
      <c r="D455" s="97"/>
      <c r="E455" s="80"/>
      <c r="F455" s="80"/>
      <c r="G455" s="80"/>
      <c r="H455" s="80"/>
      <c r="I455" s="80"/>
      <c r="J455" s="68"/>
      <c r="K455" s="68"/>
      <c r="L455" s="68"/>
      <c r="M455" s="68"/>
      <c r="N455" s="68"/>
      <c r="O455" s="68"/>
    </row>
    <row r="456" spans="1:15" s="9" customFormat="1">
      <c r="A456" s="117"/>
      <c r="B456" s="85"/>
      <c r="C456" s="122"/>
      <c r="D456" s="97"/>
      <c r="E456" s="80"/>
      <c r="F456" s="80"/>
      <c r="G456" s="80"/>
      <c r="H456" s="80"/>
      <c r="I456" s="80"/>
      <c r="J456" s="68"/>
      <c r="K456" s="68"/>
      <c r="L456" s="68"/>
      <c r="M456" s="68"/>
      <c r="N456" s="68"/>
      <c r="O456" s="68"/>
    </row>
    <row r="457" spans="1:15" s="9" customFormat="1">
      <c r="A457" s="117"/>
      <c r="B457" s="85"/>
      <c r="C457" s="122"/>
      <c r="D457" s="97"/>
      <c r="E457" s="80"/>
      <c r="F457" s="80"/>
      <c r="G457" s="80"/>
      <c r="H457" s="80"/>
      <c r="I457" s="80"/>
      <c r="J457" s="68"/>
      <c r="K457" s="68"/>
      <c r="L457" s="68"/>
      <c r="M457" s="68"/>
      <c r="N457" s="68"/>
      <c r="O457" s="68"/>
    </row>
    <row r="458" spans="1:15" s="9" customFormat="1">
      <c r="A458" s="117"/>
      <c r="B458" s="85"/>
      <c r="C458" s="122"/>
      <c r="D458" s="97"/>
      <c r="E458" s="80"/>
      <c r="F458" s="80"/>
      <c r="G458" s="80"/>
      <c r="H458" s="80"/>
      <c r="I458" s="80"/>
      <c r="J458" s="68"/>
      <c r="K458" s="68"/>
      <c r="L458" s="68"/>
      <c r="M458" s="68"/>
      <c r="N458" s="68"/>
      <c r="O458" s="68"/>
    </row>
    <row r="459" spans="1:15" s="9" customFormat="1">
      <c r="A459" s="117"/>
      <c r="B459" s="85"/>
      <c r="C459" s="122"/>
      <c r="D459" s="97"/>
      <c r="E459" s="80"/>
      <c r="F459" s="80"/>
      <c r="G459" s="80"/>
      <c r="H459" s="80"/>
      <c r="I459" s="80"/>
      <c r="J459" s="68"/>
      <c r="K459" s="68"/>
      <c r="L459" s="68"/>
      <c r="M459" s="68"/>
      <c r="N459" s="68"/>
      <c r="O459" s="68"/>
    </row>
    <row r="460" spans="1:15" s="9" customFormat="1">
      <c r="A460" s="117"/>
      <c r="B460" s="85"/>
      <c r="C460" s="122"/>
      <c r="D460" s="97"/>
      <c r="E460" s="80"/>
      <c r="F460" s="80"/>
      <c r="G460" s="80"/>
      <c r="H460" s="80"/>
      <c r="I460" s="80"/>
      <c r="J460" s="68"/>
      <c r="K460" s="68"/>
      <c r="L460" s="68"/>
      <c r="M460" s="68"/>
      <c r="N460" s="68"/>
      <c r="O460" s="68"/>
    </row>
    <row r="461" spans="1:15" s="9" customFormat="1">
      <c r="A461" s="117"/>
      <c r="B461" s="85"/>
      <c r="C461" s="122"/>
      <c r="D461" s="97"/>
      <c r="E461" s="80"/>
      <c r="F461" s="80"/>
      <c r="G461" s="80"/>
      <c r="H461" s="80"/>
      <c r="I461" s="80"/>
      <c r="J461" s="68"/>
      <c r="K461" s="68"/>
      <c r="L461" s="68"/>
      <c r="M461" s="68"/>
      <c r="N461" s="68"/>
      <c r="O461" s="68"/>
    </row>
    <row r="462" spans="1:15" s="9" customFormat="1">
      <c r="A462" s="117"/>
      <c r="B462" s="85"/>
      <c r="C462" s="122"/>
      <c r="D462" s="97"/>
      <c r="E462" s="80"/>
      <c r="F462" s="80"/>
      <c r="G462" s="80"/>
      <c r="H462" s="80"/>
      <c r="I462" s="80"/>
      <c r="J462" s="68"/>
      <c r="K462" s="68"/>
      <c r="L462" s="68"/>
      <c r="M462" s="68"/>
      <c r="N462" s="68"/>
      <c r="O462" s="68"/>
    </row>
    <row r="463" spans="1:15" s="9" customFormat="1">
      <c r="A463" s="117"/>
      <c r="B463" s="85"/>
      <c r="C463" s="122"/>
      <c r="D463" s="97"/>
      <c r="E463" s="80"/>
      <c r="F463" s="80"/>
      <c r="G463" s="80"/>
      <c r="H463" s="80"/>
      <c r="I463" s="80"/>
      <c r="J463" s="68"/>
      <c r="K463" s="68"/>
      <c r="L463" s="68"/>
      <c r="M463" s="68"/>
      <c r="N463" s="68"/>
      <c r="O463" s="68"/>
    </row>
    <row r="464" spans="1:15" s="9" customFormat="1">
      <c r="A464" s="117"/>
      <c r="B464" s="85"/>
      <c r="C464" s="122"/>
      <c r="D464" s="97"/>
      <c r="E464" s="80"/>
      <c r="F464" s="80"/>
      <c r="G464" s="80"/>
      <c r="H464" s="80"/>
      <c r="I464" s="80"/>
      <c r="J464" s="68"/>
      <c r="K464" s="68"/>
      <c r="L464" s="68"/>
      <c r="M464" s="68"/>
      <c r="N464" s="68"/>
      <c r="O464" s="68"/>
    </row>
    <row r="465" spans="1:15" s="9" customFormat="1">
      <c r="A465" s="117"/>
      <c r="B465" s="85"/>
      <c r="C465" s="122"/>
      <c r="D465" s="97"/>
      <c r="E465" s="80"/>
      <c r="F465" s="80"/>
      <c r="G465" s="80"/>
      <c r="H465" s="80"/>
      <c r="I465" s="80"/>
      <c r="J465" s="68"/>
      <c r="K465" s="68"/>
      <c r="L465" s="68"/>
      <c r="M465" s="68"/>
      <c r="N465" s="68"/>
      <c r="O465" s="68"/>
    </row>
    <row r="466" spans="1:15" s="9" customFormat="1">
      <c r="A466" s="117"/>
      <c r="B466" s="85"/>
      <c r="C466" s="122"/>
      <c r="D466" s="97"/>
      <c r="E466" s="80"/>
      <c r="F466" s="80"/>
      <c r="G466" s="80"/>
      <c r="H466" s="80"/>
      <c r="I466" s="80"/>
      <c r="J466" s="68"/>
      <c r="K466" s="68"/>
      <c r="L466" s="68"/>
      <c r="M466" s="68"/>
      <c r="N466" s="68"/>
      <c r="O466" s="68"/>
    </row>
    <row r="467" spans="1:15" s="9" customFormat="1">
      <c r="A467" s="117"/>
      <c r="B467" s="85"/>
      <c r="C467" s="122"/>
      <c r="D467" s="97"/>
      <c r="E467" s="80"/>
      <c r="F467" s="80"/>
      <c r="G467" s="80"/>
      <c r="H467" s="80"/>
      <c r="I467" s="80"/>
      <c r="J467" s="68"/>
      <c r="K467" s="68"/>
      <c r="L467" s="68"/>
      <c r="M467" s="68"/>
      <c r="N467" s="68"/>
      <c r="O467" s="68"/>
    </row>
    <row r="468" spans="1:15" s="9" customFormat="1">
      <c r="A468" s="117"/>
      <c r="B468" s="85"/>
      <c r="C468" s="122"/>
      <c r="D468" s="97"/>
      <c r="E468" s="80"/>
      <c r="F468" s="80"/>
      <c r="G468" s="80"/>
      <c r="H468" s="80"/>
      <c r="I468" s="80"/>
      <c r="J468" s="68"/>
      <c r="K468" s="68"/>
      <c r="L468" s="68"/>
      <c r="M468" s="68"/>
      <c r="N468" s="68"/>
      <c r="O468" s="68"/>
    </row>
    <row r="469" spans="1:15" s="9" customFormat="1">
      <c r="A469" s="117"/>
      <c r="B469" s="85"/>
      <c r="C469" s="122"/>
      <c r="D469" s="97"/>
      <c r="E469" s="80"/>
      <c r="F469" s="80"/>
      <c r="G469" s="80"/>
      <c r="H469" s="80"/>
      <c r="I469" s="80"/>
      <c r="J469" s="68"/>
      <c r="K469" s="68"/>
      <c r="L469" s="68"/>
      <c r="M469" s="68"/>
      <c r="N469" s="68"/>
      <c r="O469" s="68"/>
    </row>
    <row r="470" spans="1:15" s="9" customFormat="1">
      <c r="A470" s="117"/>
      <c r="B470" s="85"/>
      <c r="C470" s="122"/>
      <c r="D470" s="97"/>
      <c r="E470" s="80"/>
      <c r="F470" s="80"/>
      <c r="G470" s="80"/>
      <c r="H470" s="80"/>
      <c r="I470" s="80"/>
      <c r="J470" s="68"/>
      <c r="K470" s="68"/>
      <c r="L470" s="68"/>
      <c r="M470" s="68"/>
      <c r="N470" s="68"/>
      <c r="O470" s="68"/>
    </row>
    <row r="471" spans="1:15" s="9" customFormat="1">
      <c r="A471" s="117"/>
      <c r="B471" s="85"/>
      <c r="C471" s="122"/>
      <c r="D471" s="97"/>
      <c r="E471" s="80"/>
      <c r="F471" s="80"/>
      <c r="G471" s="80"/>
      <c r="H471" s="80"/>
      <c r="I471" s="80"/>
      <c r="J471" s="68"/>
      <c r="K471" s="68"/>
      <c r="L471" s="68"/>
      <c r="M471" s="68"/>
      <c r="N471" s="68"/>
      <c r="O471" s="68"/>
    </row>
    <row r="472" spans="1:15" s="9" customFormat="1">
      <c r="A472" s="117"/>
      <c r="B472" s="85"/>
      <c r="C472" s="122"/>
      <c r="D472" s="97"/>
      <c r="E472" s="80"/>
      <c r="F472" s="80"/>
      <c r="G472" s="80"/>
      <c r="H472" s="80"/>
      <c r="I472" s="80"/>
      <c r="J472" s="68"/>
      <c r="K472" s="68"/>
      <c r="L472" s="68"/>
      <c r="M472" s="68"/>
      <c r="N472" s="68"/>
      <c r="O472" s="68"/>
    </row>
    <row r="473" spans="1:15" s="9" customFormat="1">
      <c r="A473" s="117"/>
      <c r="B473" s="85"/>
      <c r="C473" s="122"/>
      <c r="D473" s="97"/>
      <c r="E473" s="80"/>
      <c r="F473" s="80"/>
      <c r="G473" s="80"/>
      <c r="H473" s="80"/>
      <c r="I473" s="80"/>
      <c r="J473" s="68"/>
      <c r="K473" s="68"/>
      <c r="L473" s="68"/>
      <c r="M473" s="68"/>
      <c r="N473" s="68"/>
      <c r="O473" s="68"/>
    </row>
    <row r="474" spans="1:15" s="9" customFormat="1">
      <c r="A474" s="117"/>
      <c r="B474" s="85"/>
      <c r="C474" s="122"/>
      <c r="D474" s="97"/>
      <c r="E474" s="80"/>
      <c r="F474" s="80"/>
      <c r="G474" s="80"/>
      <c r="H474" s="80"/>
      <c r="I474" s="80"/>
      <c r="J474" s="68"/>
      <c r="K474" s="68"/>
      <c r="L474" s="68"/>
      <c r="M474" s="68"/>
      <c r="N474" s="68"/>
      <c r="O474" s="68"/>
    </row>
    <row r="475" spans="1:15" s="9" customFormat="1">
      <c r="A475" s="117"/>
      <c r="B475" s="85"/>
      <c r="C475" s="122"/>
      <c r="D475" s="97"/>
      <c r="E475" s="80"/>
      <c r="F475" s="80"/>
      <c r="G475" s="80"/>
      <c r="H475" s="80"/>
      <c r="I475" s="80"/>
      <c r="J475" s="68"/>
      <c r="K475" s="68"/>
      <c r="L475" s="68"/>
      <c r="M475" s="68"/>
      <c r="N475" s="68"/>
      <c r="O475" s="68"/>
    </row>
    <row r="476" spans="1:15" s="9" customFormat="1">
      <c r="A476" s="117"/>
      <c r="B476" s="85"/>
      <c r="C476" s="122"/>
      <c r="D476" s="97"/>
      <c r="E476" s="80"/>
      <c r="F476" s="80"/>
      <c r="G476" s="80"/>
      <c r="H476" s="80"/>
      <c r="I476" s="80"/>
      <c r="J476" s="68"/>
      <c r="K476" s="68"/>
      <c r="L476" s="68"/>
      <c r="M476" s="68"/>
      <c r="N476" s="68"/>
      <c r="O476" s="68"/>
    </row>
    <row r="477" spans="1:15" s="9" customFormat="1">
      <c r="A477" s="117"/>
      <c r="B477" s="85"/>
      <c r="C477" s="122"/>
      <c r="D477" s="97"/>
      <c r="E477" s="80"/>
      <c r="F477" s="80"/>
      <c r="G477" s="80"/>
      <c r="H477" s="80"/>
      <c r="I477" s="80"/>
      <c r="J477" s="68"/>
      <c r="K477" s="68"/>
      <c r="L477" s="68"/>
      <c r="M477" s="68"/>
      <c r="N477" s="68"/>
      <c r="O477" s="68"/>
    </row>
    <row r="478" spans="1:15" s="9" customFormat="1">
      <c r="A478" s="117"/>
      <c r="B478" s="85"/>
      <c r="C478" s="122"/>
      <c r="D478" s="97"/>
      <c r="E478" s="80"/>
      <c r="F478" s="80"/>
      <c r="G478" s="80"/>
      <c r="H478" s="80"/>
      <c r="I478" s="80"/>
      <c r="J478" s="68"/>
      <c r="K478" s="68"/>
      <c r="L478" s="68"/>
      <c r="M478" s="68"/>
      <c r="N478" s="68"/>
      <c r="O478" s="68"/>
    </row>
    <row r="479" spans="1:15" s="9" customFormat="1">
      <c r="A479" s="117"/>
      <c r="B479" s="85"/>
      <c r="C479" s="122"/>
      <c r="D479" s="97"/>
      <c r="E479" s="80"/>
      <c r="F479" s="80"/>
      <c r="G479" s="80"/>
      <c r="H479" s="80"/>
      <c r="I479" s="80"/>
      <c r="J479" s="68"/>
      <c r="K479" s="68"/>
      <c r="L479" s="68"/>
      <c r="M479" s="68"/>
      <c r="N479" s="68"/>
      <c r="O479" s="68"/>
    </row>
    <row r="480" spans="1:15" s="9" customFormat="1">
      <c r="A480" s="117"/>
      <c r="B480" s="85"/>
      <c r="C480" s="122"/>
      <c r="D480" s="97"/>
      <c r="E480" s="80"/>
      <c r="F480" s="80"/>
      <c r="G480" s="80"/>
      <c r="H480" s="80"/>
      <c r="I480" s="80"/>
      <c r="J480" s="68"/>
      <c r="K480" s="68"/>
      <c r="L480" s="68"/>
      <c r="M480" s="68"/>
      <c r="N480" s="68"/>
      <c r="O480" s="68"/>
    </row>
    <row r="481" spans="1:15" s="9" customFormat="1">
      <c r="A481" s="117"/>
      <c r="B481" s="85"/>
      <c r="C481" s="122"/>
      <c r="D481" s="97"/>
      <c r="E481" s="80"/>
      <c r="F481" s="80"/>
      <c r="G481" s="80"/>
      <c r="H481" s="80"/>
      <c r="I481" s="80"/>
      <c r="J481" s="68"/>
      <c r="K481" s="68"/>
      <c r="L481" s="68"/>
      <c r="M481" s="68"/>
      <c r="N481" s="68"/>
      <c r="O481" s="68"/>
    </row>
    <row r="482" spans="1:15" s="9" customFormat="1">
      <c r="A482" s="117"/>
      <c r="B482" s="85"/>
      <c r="C482" s="122"/>
      <c r="D482" s="97"/>
      <c r="E482" s="80"/>
      <c r="F482" s="80"/>
      <c r="G482" s="80"/>
      <c r="H482" s="80"/>
      <c r="I482" s="80"/>
      <c r="J482" s="68"/>
      <c r="K482" s="68"/>
      <c r="L482" s="68"/>
      <c r="M482" s="68"/>
      <c r="N482" s="68"/>
      <c r="O482" s="68"/>
    </row>
    <row r="483" spans="1:15" s="9" customFormat="1">
      <c r="A483" s="117"/>
      <c r="B483" s="85"/>
      <c r="C483" s="122"/>
      <c r="D483" s="97"/>
      <c r="E483" s="80"/>
      <c r="F483" s="80"/>
      <c r="G483" s="80"/>
      <c r="H483" s="80"/>
      <c r="I483" s="80"/>
      <c r="J483" s="68"/>
      <c r="K483" s="68"/>
      <c r="L483" s="68"/>
      <c r="M483" s="68"/>
      <c r="N483" s="68"/>
      <c r="O483" s="68"/>
    </row>
    <row r="484" spans="1:15" s="9" customFormat="1">
      <c r="A484" s="117"/>
      <c r="B484" s="85"/>
      <c r="C484" s="122"/>
      <c r="D484" s="97"/>
      <c r="E484" s="80"/>
      <c r="F484" s="80"/>
      <c r="G484" s="80"/>
      <c r="H484" s="80"/>
      <c r="I484" s="80"/>
      <c r="J484" s="68"/>
      <c r="K484" s="68"/>
      <c r="L484" s="68"/>
      <c r="M484" s="68"/>
      <c r="N484" s="68"/>
      <c r="O484" s="68"/>
    </row>
    <row r="485" spans="1:15" s="9" customFormat="1">
      <c r="A485" s="117"/>
      <c r="B485" s="85"/>
      <c r="C485" s="122"/>
      <c r="D485" s="97"/>
      <c r="E485" s="80"/>
      <c r="F485" s="80"/>
      <c r="G485" s="80"/>
      <c r="H485" s="80"/>
      <c r="I485" s="80"/>
      <c r="J485" s="68"/>
      <c r="K485" s="68"/>
      <c r="L485" s="68"/>
      <c r="M485" s="68"/>
      <c r="N485" s="68"/>
      <c r="O485" s="68"/>
    </row>
    <row r="486" spans="1:15" s="9" customFormat="1">
      <c r="A486" s="117"/>
      <c r="B486" s="85"/>
      <c r="C486" s="122"/>
      <c r="D486" s="97"/>
      <c r="E486" s="80"/>
      <c r="F486" s="80"/>
      <c r="G486" s="80"/>
      <c r="H486" s="80"/>
      <c r="I486" s="80"/>
      <c r="J486" s="68"/>
      <c r="K486" s="68"/>
      <c r="L486" s="68"/>
      <c r="M486" s="68"/>
      <c r="N486" s="68"/>
      <c r="O486" s="68"/>
    </row>
    <row r="487" spans="1:15" s="9" customFormat="1">
      <c r="A487" s="117"/>
      <c r="B487" s="85"/>
      <c r="C487" s="122"/>
      <c r="D487" s="97"/>
      <c r="E487" s="80"/>
      <c r="F487" s="80"/>
      <c r="G487" s="80"/>
      <c r="H487" s="80"/>
      <c r="I487" s="80"/>
      <c r="J487" s="68"/>
      <c r="K487" s="68"/>
      <c r="L487" s="68"/>
      <c r="M487" s="68"/>
      <c r="N487" s="68"/>
      <c r="O487" s="68"/>
    </row>
    <row r="488" spans="1:15" s="9" customFormat="1">
      <c r="A488" s="117"/>
      <c r="B488" s="85"/>
      <c r="C488" s="122"/>
      <c r="D488" s="97"/>
      <c r="E488" s="80"/>
      <c r="F488" s="80"/>
      <c r="G488" s="80"/>
      <c r="H488" s="80"/>
      <c r="I488" s="80"/>
      <c r="J488" s="68"/>
      <c r="K488" s="68"/>
      <c r="L488" s="68"/>
      <c r="M488" s="68"/>
      <c r="N488" s="68"/>
      <c r="O488" s="68"/>
    </row>
    <row r="489" spans="1:15" s="9" customFormat="1">
      <c r="A489" s="117"/>
      <c r="B489" s="85"/>
      <c r="C489" s="122"/>
      <c r="D489" s="97"/>
      <c r="E489" s="80"/>
      <c r="F489" s="80"/>
      <c r="G489" s="80"/>
      <c r="H489" s="80"/>
      <c r="I489" s="80"/>
      <c r="J489" s="68"/>
      <c r="K489" s="68"/>
      <c r="L489" s="68"/>
      <c r="M489" s="68"/>
      <c r="N489" s="68"/>
      <c r="O489" s="68"/>
    </row>
    <row r="490" spans="1:15" s="9" customFormat="1">
      <c r="A490" s="117"/>
      <c r="B490" s="85"/>
      <c r="C490" s="122"/>
      <c r="D490" s="97"/>
      <c r="E490" s="80"/>
      <c r="F490" s="80"/>
      <c r="G490" s="80"/>
      <c r="H490" s="80"/>
      <c r="I490" s="80"/>
      <c r="J490" s="68"/>
      <c r="K490" s="68"/>
      <c r="L490" s="68"/>
      <c r="M490" s="68"/>
      <c r="N490" s="68"/>
      <c r="O490" s="68"/>
    </row>
    <row r="491" spans="1:15" s="9" customFormat="1">
      <c r="A491" s="117"/>
      <c r="B491" s="85"/>
      <c r="C491" s="122"/>
      <c r="D491" s="97"/>
      <c r="E491" s="80"/>
      <c r="F491" s="80"/>
      <c r="G491" s="80"/>
      <c r="H491" s="80"/>
      <c r="I491" s="80"/>
      <c r="J491" s="68"/>
      <c r="K491" s="68"/>
      <c r="L491" s="68"/>
      <c r="M491" s="68"/>
      <c r="N491" s="68"/>
      <c r="O491" s="68"/>
    </row>
    <row r="492" spans="1:15" s="9" customFormat="1">
      <c r="A492" s="117"/>
      <c r="B492" s="85"/>
      <c r="C492" s="122"/>
      <c r="D492" s="97"/>
      <c r="E492" s="80"/>
      <c r="F492" s="80"/>
      <c r="G492" s="80"/>
      <c r="H492" s="80"/>
      <c r="I492" s="80"/>
      <c r="J492" s="68"/>
      <c r="K492" s="68"/>
      <c r="L492" s="68"/>
      <c r="M492" s="68"/>
      <c r="N492" s="68"/>
      <c r="O492" s="68"/>
    </row>
    <row r="493" spans="1:15" s="9" customFormat="1">
      <c r="A493" s="117"/>
      <c r="B493" s="85"/>
      <c r="C493" s="122"/>
      <c r="D493" s="97"/>
      <c r="E493" s="80"/>
      <c r="F493" s="80"/>
      <c r="G493" s="80"/>
      <c r="H493" s="80"/>
      <c r="I493" s="80"/>
      <c r="J493" s="68"/>
      <c r="K493" s="68"/>
      <c r="L493" s="68"/>
      <c r="M493" s="68"/>
      <c r="N493" s="68"/>
      <c r="O493" s="68"/>
    </row>
    <row r="494" spans="1:15" s="9" customFormat="1">
      <c r="A494" s="117"/>
      <c r="B494" s="85"/>
      <c r="C494" s="122"/>
      <c r="D494" s="97"/>
      <c r="E494" s="80"/>
      <c r="F494" s="80"/>
      <c r="G494" s="80"/>
      <c r="H494" s="80"/>
      <c r="I494" s="80"/>
      <c r="J494" s="68"/>
      <c r="K494" s="68"/>
      <c r="L494" s="68"/>
      <c r="M494" s="68"/>
      <c r="N494" s="68"/>
      <c r="O494" s="68"/>
    </row>
    <row r="495" spans="1:15" s="9" customFormat="1">
      <c r="A495" s="117"/>
      <c r="B495" s="85"/>
      <c r="C495" s="122"/>
      <c r="D495" s="97"/>
      <c r="E495" s="80"/>
      <c r="F495" s="80"/>
      <c r="G495" s="80"/>
      <c r="H495" s="80"/>
      <c r="I495" s="80"/>
      <c r="J495" s="68"/>
      <c r="K495" s="68"/>
      <c r="L495" s="68"/>
      <c r="M495" s="68"/>
      <c r="N495" s="68"/>
      <c r="O495" s="68"/>
    </row>
    <row r="496" spans="1:15" s="9" customFormat="1">
      <c r="A496" s="117"/>
      <c r="B496" s="85"/>
      <c r="C496" s="122"/>
      <c r="D496" s="97"/>
      <c r="E496" s="80"/>
      <c r="F496" s="80"/>
      <c r="G496" s="80"/>
      <c r="H496" s="80"/>
      <c r="I496" s="80"/>
      <c r="J496" s="68"/>
      <c r="K496" s="68"/>
      <c r="L496" s="68"/>
      <c r="M496" s="68"/>
      <c r="N496" s="68"/>
      <c r="O496" s="68"/>
    </row>
    <row r="497" spans="1:44" s="9" customFormat="1">
      <c r="A497" s="117"/>
      <c r="B497" s="85"/>
      <c r="C497" s="122"/>
      <c r="D497" s="97"/>
      <c r="E497" s="80"/>
      <c r="F497" s="80"/>
      <c r="G497" s="80"/>
      <c r="H497" s="80"/>
      <c r="I497" s="80"/>
      <c r="J497" s="68"/>
      <c r="K497" s="68"/>
      <c r="L497" s="68"/>
      <c r="M497" s="68"/>
      <c r="N497" s="68"/>
      <c r="O497" s="68"/>
    </row>
    <row r="498" spans="1:44" s="9" customFormat="1">
      <c r="A498" s="117"/>
      <c r="B498" s="85"/>
      <c r="C498" s="122"/>
      <c r="D498" s="97"/>
      <c r="E498" s="80"/>
      <c r="F498" s="80"/>
      <c r="G498" s="80"/>
      <c r="H498" s="80"/>
      <c r="I498" s="80"/>
      <c r="J498" s="68"/>
      <c r="K498" s="68"/>
      <c r="L498" s="68"/>
      <c r="M498" s="68"/>
      <c r="N498" s="68"/>
      <c r="O498" s="68"/>
    </row>
    <row r="499" spans="1:44" s="9" customFormat="1">
      <c r="A499" s="117"/>
      <c r="B499" s="85"/>
      <c r="C499" s="122"/>
      <c r="D499" s="97"/>
      <c r="E499" s="80"/>
      <c r="F499" s="80"/>
      <c r="G499" s="80"/>
      <c r="H499" s="80"/>
      <c r="I499" s="80"/>
      <c r="J499" s="68"/>
      <c r="K499" s="68"/>
      <c r="L499" s="68"/>
      <c r="M499" s="68"/>
      <c r="N499" s="68"/>
      <c r="O499" s="68"/>
    </row>
    <row r="500" spans="1:44" s="9" customFormat="1">
      <c r="A500" s="117"/>
      <c r="B500" s="85"/>
      <c r="C500" s="122"/>
      <c r="D500" s="97"/>
      <c r="E500" s="80"/>
      <c r="F500" s="80"/>
      <c r="G500" s="80"/>
      <c r="H500" s="80"/>
      <c r="I500" s="80"/>
      <c r="J500" s="68"/>
      <c r="K500" s="68"/>
      <c r="L500" s="68"/>
      <c r="M500" s="68"/>
      <c r="N500" s="68"/>
      <c r="O500" s="68"/>
    </row>
    <row r="501" spans="1:44" s="9" customFormat="1">
      <c r="A501" s="117"/>
      <c r="B501" s="85"/>
      <c r="C501" s="122"/>
      <c r="D501" s="97"/>
      <c r="E501" s="80"/>
      <c r="F501" s="80"/>
      <c r="G501" s="80"/>
      <c r="H501" s="80"/>
      <c r="I501" s="80"/>
      <c r="J501" s="68"/>
      <c r="K501" s="68"/>
      <c r="L501" s="68"/>
      <c r="M501" s="68"/>
      <c r="N501" s="68"/>
      <c r="O501" s="68"/>
    </row>
    <row r="502" spans="1:44" s="9" customFormat="1">
      <c r="A502" s="117"/>
      <c r="B502" s="85"/>
      <c r="C502" s="122"/>
      <c r="D502" s="97"/>
      <c r="E502" s="80"/>
      <c r="F502" s="80"/>
      <c r="G502" s="80"/>
      <c r="H502" s="80"/>
      <c r="I502" s="80"/>
      <c r="J502" s="68"/>
      <c r="K502" s="68"/>
      <c r="L502" s="68"/>
      <c r="M502" s="68"/>
      <c r="N502" s="68"/>
      <c r="O502" s="68"/>
    </row>
    <row r="503" spans="1:44" s="9" customFormat="1">
      <c r="A503" s="117"/>
      <c r="B503" s="85"/>
      <c r="C503" s="122"/>
      <c r="D503" s="97"/>
      <c r="E503" s="80"/>
      <c r="F503" s="80"/>
      <c r="G503" s="80"/>
      <c r="H503" s="80"/>
      <c r="I503" s="80"/>
      <c r="J503" s="68"/>
      <c r="K503" s="68"/>
      <c r="L503" s="68"/>
      <c r="M503" s="68"/>
      <c r="N503" s="68"/>
      <c r="O503" s="68"/>
    </row>
    <row r="504" spans="1:44" s="9" customFormat="1">
      <c r="A504" s="117"/>
      <c r="B504" s="85"/>
      <c r="C504" s="122"/>
      <c r="D504" s="97"/>
      <c r="E504" s="80"/>
      <c r="F504" s="80"/>
      <c r="G504" s="80"/>
      <c r="H504" s="80"/>
      <c r="I504" s="80"/>
      <c r="J504" s="68"/>
      <c r="K504" s="68"/>
      <c r="L504" s="68"/>
      <c r="M504" s="68"/>
      <c r="N504" s="68"/>
      <c r="O504" s="68"/>
    </row>
    <row r="505" spans="1:44" s="9" customFormat="1">
      <c r="A505" s="117"/>
      <c r="B505" s="85"/>
      <c r="C505" s="122"/>
      <c r="D505" s="97"/>
      <c r="E505" s="80"/>
      <c r="F505" s="80"/>
      <c r="G505" s="80"/>
      <c r="H505" s="80"/>
      <c r="I505" s="80"/>
      <c r="J505" s="68"/>
      <c r="K505" s="68"/>
      <c r="L505" s="68"/>
      <c r="M505" s="68"/>
      <c r="N505" s="68"/>
      <c r="O505" s="68"/>
    </row>
    <row r="506" spans="1:44" s="9" customFormat="1">
      <c r="A506" s="117"/>
      <c r="B506" s="85"/>
      <c r="C506" s="122"/>
      <c r="D506" s="97"/>
      <c r="E506" s="80"/>
      <c r="F506" s="80"/>
      <c r="G506" s="80"/>
      <c r="H506" s="80"/>
      <c r="I506" s="80"/>
      <c r="J506" s="68"/>
      <c r="K506" s="68"/>
      <c r="L506" s="68"/>
      <c r="M506" s="68"/>
      <c r="N506" s="68"/>
      <c r="O506" s="68"/>
    </row>
    <row r="507" spans="1:44" s="9" customFormat="1">
      <c r="A507" s="117"/>
      <c r="B507" s="85"/>
      <c r="C507" s="122"/>
      <c r="D507" s="97"/>
      <c r="E507" s="80"/>
      <c r="F507" s="80"/>
      <c r="G507" s="80"/>
      <c r="H507" s="80"/>
      <c r="I507" s="80"/>
      <c r="J507" s="68"/>
      <c r="K507" s="68"/>
      <c r="L507" s="68"/>
      <c r="M507" s="68"/>
      <c r="N507" s="68"/>
      <c r="O507" s="68"/>
    </row>
    <row r="508" spans="1:44" s="9" customFormat="1">
      <c r="A508" s="117"/>
      <c r="B508" s="85"/>
      <c r="C508" s="122"/>
      <c r="D508" s="97"/>
      <c r="E508" s="80"/>
      <c r="F508" s="80"/>
      <c r="G508" s="80"/>
      <c r="H508" s="80"/>
      <c r="I508" s="80"/>
      <c r="J508" s="68"/>
      <c r="K508" s="68"/>
      <c r="L508" s="68"/>
      <c r="M508" s="68"/>
      <c r="N508" s="68"/>
      <c r="O508" s="68"/>
    </row>
    <row r="509" spans="1:44" s="9" customFormat="1">
      <c r="A509" s="117"/>
      <c r="B509" s="85"/>
      <c r="C509" s="122"/>
      <c r="D509" s="97"/>
      <c r="E509" s="80"/>
      <c r="F509" s="80"/>
      <c r="G509" s="80"/>
      <c r="H509" s="80"/>
      <c r="I509" s="80"/>
      <c r="J509" s="68"/>
      <c r="K509" s="68"/>
      <c r="L509" s="68"/>
      <c r="M509" s="68"/>
      <c r="N509" s="68"/>
      <c r="O509" s="68"/>
    </row>
    <row r="510" spans="1:44" s="9" customFormat="1">
      <c r="A510" s="117"/>
      <c r="B510" s="85"/>
      <c r="C510" s="122"/>
      <c r="D510" s="97"/>
      <c r="E510" s="80"/>
      <c r="F510" s="80"/>
      <c r="G510" s="80"/>
      <c r="H510" s="80"/>
      <c r="I510" s="80"/>
      <c r="J510" s="68"/>
      <c r="K510" s="68"/>
      <c r="L510" s="68"/>
      <c r="M510" s="68"/>
      <c r="N510" s="68"/>
      <c r="O510" s="68"/>
    </row>
    <row r="511" spans="1:44" s="3" customFormat="1">
      <c r="A511" s="118"/>
      <c r="B511" s="86"/>
      <c r="C511" s="120"/>
      <c r="D511" s="76"/>
      <c r="E511" s="77"/>
      <c r="F511" s="77"/>
      <c r="G511" s="77"/>
      <c r="H511" s="77"/>
      <c r="I511" s="77"/>
      <c r="J511" s="67"/>
      <c r="K511" s="67"/>
      <c r="L511" s="67"/>
      <c r="M511" s="67"/>
      <c r="N511" s="67"/>
      <c r="O511" s="67"/>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row>
    <row r="512" spans="1:44" s="3" customFormat="1">
      <c r="A512" s="118"/>
      <c r="B512" s="86"/>
      <c r="C512" s="120"/>
      <c r="D512" s="76"/>
      <c r="E512" s="77"/>
      <c r="F512" s="77"/>
      <c r="G512" s="77"/>
      <c r="H512" s="77"/>
      <c r="I512" s="77"/>
      <c r="J512" s="67"/>
      <c r="K512" s="67"/>
      <c r="L512" s="67"/>
      <c r="M512" s="67"/>
      <c r="N512" s="67"/>
      <c r="O512" s="67"/>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row>
    <row r="513" spans="1:44" s="3" customFormat="1">
      <c r="A513" s="118"/>
      <c r="B513" s="86"/>
      <c r="C513" s="120"/>
      <c r="D513" s="76"/>
      <c r="E513" s="77"/>
      <c r="F513" s="77"/>
      <c r="G513" s="77"/>
      <c r="H513" s="77"/>
      <c r="I513" s="77"/>
      <c r="J513" s="67"/>
      <c r="K513" s="67"/>
      <c r="L513" s="67"/>
      <c r="M513" s="67"/>
      <c r="N513" s="67"/>
      <c r="O513" s="67"/>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row>
    <row r="514" spans="1:44" s="3" customFormat="1">
      <c r="A514" s="118"/>
      <c r="B514" s="86"/>
      <c r="C514" s="120"/>
      <c r="D514" s="76"/>
      <c r="E514" s="77"/>
      <c r="F514" s="77"/>
      <c r="G514" s="77"/>
      <c r="H514" s="77"/>
      <c r="I514" s="77"/>
      <c r="J514" s="67"/>
      <c r="K514" s="67"/>
      <c r="L514" s="67"/>
      <c r="M514" s="67"/>
      <c r="N514" s="67"/>
      <c r="O514" s="67"/>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row>
    <row r="515" spans="1:44" s="3" customFormat="1">
      <c r="A515" s="118"/>
      <c r="B515" s="86"/>
      <c r="C515" s="120"/>
      <c r="D515" s="76"/>
      <c r="E515" s="77"/>
      <c r="F515" s="77"/>
      <c r="G515" s="77"/>
      <c r="H515" s="77"/>
      <c r="I515" s="77"/>
      <c r="J515" s="67"/>
      <c r="K515" s="67"/>
      <c r="L515" s="67"/>
      <c r="M515" s="67"/>
      <c r="N515" s="67"/>
      <c r="O515" s="67"/>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row>
    <row r="516" spans="1:44" s="3" customFormat="1">
      <c r="A516" s="118"/>
      <c r="B516" s="86"/>
      <c r="C516" s="120"/>
      <c r="D516" s="76"/>
      <c r="E516" s="77"/>
      <c r="F516" s="77"/>
      <c r="G516" s="77"/>
      <c r="H516" s="77"/>
      <c r="I516" s="77"/>
      <c r="J516" s="67"/>
      <c r="K516" s="67"/>
      <c r="L516" s="67"/>
      <c r="M516" s="67"/>
      <c r="N516" s="67"/>
      <c r="O516" s="67"/>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row>
    <row r="517" spans="1:44" s="3" customFormat="1">
      <c r="A517" s="118"/>
      <c r="B517" s="86"/>
      <c r="C517" s="120"/>
      <c r="D517" s="76"/>
      <c r="E517" s="77"/>
      <c r="F517" s="77"/>
      <c r="G517" s="77"/>
      <c r="H517" s="77"/>
      <c r="I517" s="77"/>
      <c r="J517" s="67"/>
      <c r="K517" s="67"/>
      <c r="L517" s="67"/>
      <c r="M517" s="67"/>
      <c r="N517" s="67"/>
      <c r="O517" s="67"/>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row>
    <row r="518" spans="1:44" s="3" customFormat="1">
      <c r="A518" s="118"/>
      <c r="B518" s="86"/>
      <c r="C518" s="120"/>
      <c r="D518" s="76"/>
      <c r="E518" s="77"/>
      <c r="F518" s="77"/>
      <c r="G518" s="77"/>
      <c r="H518" s="77"/>
      <c r="I518" s="77"/>
      <c r="J518" s="67"/>
      <c r="K518" s="67"/>
      <c r="L518" s="67"/>
      <c r="M518" s="67"/>
      <c r="N518" s="67"/>
      <c r="O518" s="67"/>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row>
    <row r="519" spans="1:44" s="3" customFormat="1">
      <c r="A519" s="118"/>
      <c r="B519" s="86"/>
      <c r="C519" s="120"/>
      <c r="D519" s="76"/>
      <c r="E519" s="77"/>
      <c r="F519" s="77"/>
      <c r="G519" s="77"/>
      <c r="H519" s="77"/>
      <c r="I519" s="77"/>
      <c r="J519" s="67"/>
      <c r="K519" s="67"/>
      <c r="L519" s="67"/>
      <c r="M519" s="67"/>
      <c r="N519" s="67"/>
      <c r="O519" s="67"/>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row>
    <row r="520" spans="1:44" s="3" customFormat="1">
      <c r="A520" s="118"/>
      <c r="B520" s="86"/>
      <c r="C520" s="120"/>
      <c r="D520" s="76"/>
      <c r="E520" s="77"/>
      <c r="F520" s="77"/>
      <c r="G520" s="77"/>
      <c r="H520" s="77"/>
      <c r="I520" s="77"/>
      <c r="J520" s="67"/>
      <c r="K520" s="67"/>
      <c r="L520" s="67"/>
      <c r="M520" s="67"/>
      <c r="N520" s="67"/>
      <c r="O520" s="67"/>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row>
    <row r="521" spans="1:44" s="3" customFormat="1">
      <c r="A521" s="118"/>
      <c r="B521" s="86"/>
      <c r="C521" s="120"/>
      <c r="D521" s="76"/>
      <c r="E521" s="77"/>
      <c r="F521" s="77"/>
      <c r="G521" s="77"/>
      <c r="H521" s="77"/>
      <c r="I521" s="77"/>
      <c r="J521" s="67"/>
      <c r="K521" s="67"/>
      <c r="L521" s="67"/>
      <c r="M521" s="67"/>
      <c r="N521" s="67"/>
      <c r="O521" s="67"/>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row>
    <row r="522" spans="1:44" s="3" customFormat="1">
      <c r="A522" s="118"/>
      <c r="B522" s="86"/>
      <c r="C522" s="120"/>
      <c r="D522" s="76"/>
      <c r="E522" s="77"/>
      <c r="F522" s="77"/>
      <c r="G522" s="77"/>
      <c r="H522" s="77"/>
      <c r="I522" s="77"/>
      <c r="J522" s="67"/>
      <c r="K522" s="67"/>
      <c r="L522" s="67"/>
      <c r="M522" s="67"/>
      <c r="N522" s="67"/>
      <c r="O522" s="67"/>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row>
    <row r="523" spans="1:44" s="3" customFormat="1">
      <c r="A523" s="118"/>
      <c r="B523" s="86"/>
      <c r="C523" s="120"/>
      <c r="D523" s="76"/>
      <c r="E523" s="77"/>
      <c r="F523" s="77"/>
      <c r="G523" s="77"/>
      <c r="H523" s="77"/>
      <c r="I523" s="77"/>
      <c r="J523" s="67"/>
      <c r="K523" s="67"/>
      <c r="L523" s="67"/>
      <c r="M523" s="67"/>
      <c r="N523" s="67"/>
      <c r="O523" s="67"/>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row>
    <row r="524" spans="1:44" s="3" customFormat="1">
      <c r="A524" s="118"/>
      <c r="B524" s="86"/>
      <c r="C524" s="120"/>
      <c r="D524" s="76"/>
      <c r="E524" s="77"/>
      <c r="F524" s="77"/>
      <c r="G524" s="77"/>
      <c r="H524" s="77"/>
      <c r="I524" s="77"/>
      <c r="J524" s="67"/>
      <c r="K524" s="67"/>
      <c r="L524" s="67"/>
      <c r="M524" s="67"/>
      <c r="N524" s="67"/>
      <c r="O524" s="67"/>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row>
    <row r="525" spans="1:44" s="3" customFormat="1">
      <c r="A525" s="118"/>
      <c r="B525" s="86"/>
      <c r="C525" s="120"/>
      <c r="D525" s="76"/>
      <c r="E525" s="77"/>
      <c r="F525" s="77"/>
      <c r="G525" s="77"/>
      <c r="H525" s="77"/>
      <c r="I525" s="77"/>
      <c r="J525" s="67"/>
      <c r="K525" s="67"/>
      <c r="L525" s="67"/>
      <c r="M525" s="67"/>
      <c r="N525" s="67"/>
      <c r="O525" s="67"/>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row>
    <row r="526" spans="1:44" s="3" customFormat="1">
      <c r="A526" s="118"/>
      <c r="B526" s="86"/>
      <c r="C526" s="120"/>
      <c r="D526" s="76"/>
      <c r="E526" s="77"/>
      <c r="F526" s="77"/>
      <c r="G526" s="77"/>
      <c r="H526" s="77"/>
      <c r="I526" s="77"/>
      <c r="J526" s="67"/>
      <c r="K526" s="67"/>
      <c r="L526" s="67"/>
      <c r="M526" s="67"/>
      <c r="N526" s="67"/>
      <c r="O526" s="67"/>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row>
    <row r="527" spans="1:44" s="3" customFormat="1">
      <c r="A527" s="118"/>
      <c r="B527" s="86"/>
      <c r="C527" s="120"/>
      <c r="D527" s="76"/>
      <c r="E527" s="77"/>
      <c r="F527" s="77"/>
      <c r="G527" s="77"/>
      <c r="H527" s="77"/>
      <c r="I527" s="77"/>
      <c r="J527" s="67"/>
      <c r="K527" s="67"/>
      <c r="L527" s="67"/>
      <c r="M527" s="67"/>
      <c r="N527" s="67"/>
      <c r="O527" s="67"/>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row>
    <row r="528" spans="1:44" s="3" customFormat="1">
      <c r="A528" s="118"/>
      <c r="B528" s="86"/>
      <c r="C528" s="120"/>
      <c r="D528" s="76"/>
      <c r="E528" s="77"/>
      <c r="F528" s="77"/>
      <c r="G528" s="77"/>
      <c r="H528" s="77"/>
      <c r="I528" s="77"/>
      <c r="J528" s="67"/>
      <c r="K528" s="67"/>
      <c r="L528" s="67"/>
      <c r="M528" s="67"/>
      <c r="N528" s="67"/>
      <c r="O528" s="67"/>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row>
    <row r="529" spans="1:44" s="3" customFormat="1">
      <c r="A529" s="118"/>
      <c r="B529" s="86"/>
      <c r="C529" s="120"/>
      <c r="D529" s="76"/>
      <c r="E529" s="77"/>
      <c r="F529" s="77"/>
      <c r="G529" s="77"/>
      <c r="H529" s="77"/>
      <c r="I529" s="77"/>
      <c r="J529" s="67"/>
      <c r="K529" s="67"/>
      <c r="L529" s="67"/>
      <c r="M529" s="67"/>
      <c r="N529" s="67"/>
      <c r="O529" s="67"/>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row>
    <row r="530" spans="1:44" s="3" customFormat="1">
      <c r="A530" s="118"/>
      <c r="B530" s="86"/>
      <c r="C530" s="120"/>
      <c r="D530" s="76"/>
      <c r="E530" s="77"/>
      <c r="F530" s="77"/>
      <c r="G530" s="77"/>
      <c r="H530" s="77"/>
      <c r="I530" s="77"/>
      <c r="J530" s="67"/>
      <c r="K530" s="67"/>
      <c r="L530" s="67"/>
      <c r="M530" s="67"/>
      <c r="N530" s="67"/>
      <c r="O530" s="67"/>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row>
    <row r="531" spans="1:44" s="3" customFormat="1">
      <c r="A531" s="118"/>
      <c r="B531" s="86"/>
      <c r="C531" s="120"/>
      <c r="D531" s="76"/>
      <c r="E531" s="77"/>
      <c r="F531" s="77"/>
      <c r="G531" s="77"/>
      <c r="H531" s="77"/>
      <c r="I531" s="77"/>
      <c r="J531" s="67"/>
      <c r="K531" s="67"/>
      <c r="L531" s="67"/>
      <c r="M531" s="67"/>
      <c r="N531" s="67"/>
      <c r="O531" s="67"/>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row>
    <row r="532" spans="1:44" s="3" customFormat="1">
      <c r="A532" s="118"/>
      <c r="B532" s="86"/>
      <c r="C532" s="120"/>
      <c r="D532" s="76"/>
      <c r="E532" s="77"/>
      <c r="F532" s="77"/>
      <c r="G532" s="77"/>
      <c r="H532" s="77"/>
      <c r="I532" s="77"/>
      <c r="J532" s="67"/>
      <c r="K532" s="67"/>
      <c r="L532" s="67"/>
      <c r="M532" s="67"/>
      <c r="N532" s="67"/>
      <c r="O532" s="67"/>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row>
    <row r="533" spans="1:44" s="3" customFormat="1">
      <c r="A533" s="118"/>
      <c r="B533" s="86"/>
      <c r="C533" s="120"/>
      <c r="D533" s="76"/>
      <c r="E533" s="77"/>
      <c r="F533" s="77"/>
      <c r="G533" s="77"/>
      <c r="H533" s="77"/>
      <c r="I533" s="77"/>
      <c r="J533" s="67"/>
      <c r="K533" s="67"/>
      <c r="L533" s="67"/>
      <c r="M533" s="67"/>
      <c r="N533" s="67"/>
      <c r="O533" s="67"/>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row>
    <row r="534" spans="1:44" s="3" customFormat="1">
      <c r="A534" s="118"/>
      <c r="B534" s="86"/>
      <c r="C534" s="120"/>
      <c r="D534" s="76"/>
      <c r="E534" s="77"/>
      <c r="F534" s="77"/>
      <c r="G534" s="77"/>
      <c r="H534" s="77"/>
      <c r="I534" s="77"/>
      <c r="J534" s="67"/>
      <c r="K534" s="67"/>
      <c r="L534" s="67"/>
      <c r="M534" s="67"/>
      <c r="N534" s="67"/>
      <c r="O534" s="67"/>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row>
    <row r="535" spans="1:44" s="3" customFormat="1">
      <c r="A535" s="118"/>
      <c r="B535" s="86"/>
      <c r="C535" s="120"/>
      <c r="D535" s="76"/>
      <c r="E535" s="77"/>
      <c r="F535" s="77"/>
      <c r="G535" s="77"/>
      <c r="H535" s="77"/>
      <c r="I535" s="77"/>
      <c r="J535" s="67"/>
      <c r="K535" s="67"/>
      <c r="L535" s="67"/>
      <c r="M535" s="67"/>
      <c r="N535" s="67"/>
      <c r="O535" s="67"/>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row>
    <row r="536" spans="1:44" s="3" customFormat="1">
      <c r="A536" s="118"/>
      <c r="B536" s="86"/>
      <c r="C536" s="120"/>
      <c r="D536" s="76"/>
      <c r="E536" s="77"/>
      <c r="F536" s="77"/>
      <c r="G536" s="77"/>
      <c r="H536" s="77"/>
      <c r="I536" s="77"/>
      <c r="J536" s="67"/>
      <c r="K536" s="67"/>
      <c r="L536" s="67"/>
      <c r="M536" s="67"/>
      <c r="N536" s="67"/>
      <c r="O536" s="67"/>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row>
    <row r="537" spans="1:44" s="3" customFormat="1">
      <c r="A537" s="118"/>
      <c r="B537" s="86"/>
      <c r="C537" s="120"/>
      <c r="D537" s="76"/>
      <c r="E537" s="77"/>
      <c r="F537" s="77"/>
      <c r="G537" s="77"/>
      <c r="H537" s="77"/>
      <c r="I537" s="77"/>
      <c r="J537" s="67"/>
      <c r="K537" s="67"/>
      <c r="L537" s="67"/>
      <c r="M537" s="67"/>
      <c r="N537" s="67"/>
      <c r="O537" s="67"/>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row>
    <row r="538" spans="1:44" s="3" customFormat="1">
      <c r="A538" s="118"/>
      <c r="B538" s="86"/>
      <c r="C538" s="120"/>
      <c r="D538" s="76"/>
      <c r="E538" s="77"/>
      <c r="F538" s="77"/>
      <c r="G538" s="77"/>
      <c r="H538" s="77"/>
      <c r="I538" s="77"/>
      <c r="J538" s="67"/>
      <c r="K538" s="67"/>
      <c r="L538" s="67"/>
      <c r="M538" s="67"/>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row>
  </sheetData>
  <sheetProtection sheet="1" objects="1" scenarios="1" formatColumns="0" formatRows="0" selectLockedCells="1"/>
  <mergeCells count="705">
    <mergeCell ref="E370:G370"/>
    <mergeCell ref="E372:G372"/>
    <mergeCell ref="E373:G373"/>
    <mergeCell ref="E374:G374"/>
    <mergeCell ref="E30:G30"/>
    <mergeCell ref="E273:G273"/>
    <mergeCell ref="E274:G274"/>
    <mergeCell ref="E275:G275"/>
    <mergeCell ref="E276:G276"/>
    <mergeCell ref="E290:G290"/>
    <mergeCell ref="E291:G291"/>
    <mergeCell ref="E298:G298"/>
    <mergeCell ref="E299:G299"/>
    <mergeCell ref="E305:G305"/>
    <mergeCell ref="E178:G178"/>
    <mergeCell ref="E179:G179"/>
    <mergeCell ref="E180:G180"/>
    <mergeCell ref="E197:G197"/>
    <mergeCell ref="E198:G198"/>
    <mergeCell ref="E199:G199"/>
    <mergeCell ref="E200:G200"/>
    <mergeCell ref="E201:G201"/>
    <mergeCell ref="E211:G211"/>
    <mergeCell ref="E169:G169"/>
    <mergeCell ref="E170:G170"/>
    <mergeCell ref="E171:G171"/>
    <mergeCell ref="E172:G172"/>
    <mergeCell ref="E173:G173"/>
    <mergeCell ref="E174:G174"/>
    <mergeCell ref="E175:G175"/>
    <mergeCell ref="E176:G176"/>
    <mergeCell ref="E177:G177"/>
    <mergeCell ref="E160:G160"/>
    <mergeCell ref="E161:G161"/>
    <mergeCell ref="E162:G162"/>
    <mergeCell ref="E163:G163"/>
    <mergeCell ref="E164:G164"/>
    <mergeCell ref="E165:G165"/>
    <mergeCell ref="E166:G166"/>
    <mergeCell ref="E167:G167"/>
    <mergeCell ref="E168:G168"/>
    <mergeCell ref="E76:G76"/>
    <mergeCell ref="E77:G77"/>
    <mergeCell ref="E78:G78"/>
    <mergeCell ref="E79:G79"/>
    <mergeCell ref="E80:G80"/>
    <mergeCell ref="E71:G71"/>
    <mergeCell ref="E72:G72"/>
    <mergeCell ref="E73:G73"/>
    <mergeCell ref="E74:G74"/>
    <mergeCell ref="E75:G75"/>
    <mergeCell ref="E363:G363"/>
    <mergeCell ref="E364:G364"/>
    <mergeCell ref="E365:G365"/>
    <mergeCell ref="E366:G366"/>
    <mergeCell ref="E367:G367"/>
    <mergeCell ref="E368:G368"/>
    <mergeCell ref="E371:G371"/>
    <mergeCell ref="E312:G312"/>
    <mergeCell ref="E313:G313"/>
    <mergeCell ref="E314:G314"/>
    <mergeCell ref="E315:G315"/>
    <mergeCell ref="E316:G316"/>
    <mergeCell ref="E317:G317"/>
    <mergeCell ref="E318:G318"/>
    <mergeCell ref="E330:G330"/>
    <mergeCell ref="E337:G337"/>
    <mergeCell ref="E338:G338"/>
    <mergeCell ref="E339:G339"/>
    <mergeCell ref="E340:G340"/>
    <mergeCell ref="E341:G341"/>
    <mergeCell ref="E342:G342"/>
    <mergeCell ref="E343:G343"/>
    <mergeCell ref="E350:G350"/>
    <mergeCell ref="E369:G369"/>
    <mergeCell ref="E353:G353"/>
    <mergeCell ref="E357:G357"/>
    <mergeCell ref="E358:G358"/>
    <mergeCell ref="E359:G359"/>
    <mergeCell ref="E360:G360"/>
    <mergeCell ref="E361:G361"/>
    <mergeCell ref="E354:G354"/>
    <mergeCell ref="E355:G355"/>
    <mergeCell ref="E362:G362"/>
    <mergeCell ref="E335:G335"/>
    <mergeCell ref="E336:G336"/>
    <mergeCell ref="E347:G347"/>
    <mergeCell ref="E348:G348"/>
    <mergeCell ref="E349:G349"/>
    <mergeCell ref="E344:G344"/>
    <mergeCell ref="E345:G345"/>
    <mergeCell ref="E351:G351"/>
    <mergeCell ref="E352:G352"/>
    <mergeCell ref="E324:G324"/>
    <mergeCell ref="E325:G325"/>
    <mergeCell ref="E326:G326"/>
    <mergeCell ref="E327:G327"/>
    <mergeCell ref="E328:G328"/>
    <mergeCell ref="E329:G329"/>
    <mergeCell ref="E332:G332"/>
    <mergeCell ref="E333:G333"/>
    <mergeCell ref="E334:G334"/>
    <mergeCell ref="E295:G295"/>
    <mergeCell ref="E296:G296"/>
    <mergeCell ref="E297:G297"/>
    <mergeCell ref="E301:G301"/>
    <mergeCell ref="E302:G302"/>
    <mergeCell ref="E320:G320"/>
    <mergeCell ref="E321:G321"/>
    <mergeCell ref="E322:G322"/>
    <mergeCell ref="E323:G323"/>
    <mergeCell ref="E319:G319"/>
    <mergeCell ref="E209:G209"/>
    <mergeCell ref="E210:G210"/>
    <mergeCell ref="E278:G278"/>
    <mergeCell ref="E279:G279"/>
    <mergeCell ref="E280:G280"/>
    <mergeCell ref="E281:G281"/>
    <mergeCell ref="E282:G282"/>
    <mergeCell ref="E283:G283"/>
    <mergeCell ref="E284:G284"/>
    <mergeCell ref="E271:G271"/>
    <mergeCell ref="E272:G272"/>
    <mergeCell ref="E241:G241"/>
    <mergeCell ref="E242:G242"/>
    <mergeCell ref="E243:G243"/>
    <mergeCell ref="E244:G244"/>
    <mergeCell ref="E245:G245"/>
    <mergeCell ref="E246:G246"/>
    <mergeCell ref="E247:G247"/>
    <mergeCell ref="E248:G248"/>
    <mergeCell ref="E249:G249"/>
    <mergeCell ref="E250:G250"/>
    <mergeCell ref="E251:G251"/>
    <mergeCell ref="E252:G252"/>
    <mergeCell ref="E231:G231"/>
    <mergeCell ref="E196:G196"/>
    <mergeCell ref="E203:G203"/>
    <mergeCell ref="E204:G204"/>
    <mergeCell ref="E205:G205"/>
    <mergeCell ref="E206:G206"/>
    <mergeCell ref="E207:G207"/>
    <mergeCell ref="E208:G208"/>
    <mergeCell ref="E194:G194"/>
    <mergeCell ref="E195:G195"/>
    <mergeCell ref="E91:G91"/>
    <mergeCell ref="E93:G93"/>
    <mergeCell ref="E94:G94"/>
    <mergeCell ref="E95:G95"/>
    <mergeCell ref="E96:G96"/>
    <mergeCell ref="E97:G97"/>
    <mergeCell ref="E104:G104"/>
    <mergeCell ref="E105:G105"/>
    <mergeCell ref="E106:G106"/>
    <mergeCell ref="E98:G98"/>
    <mergeCell ref="E99:G99"/>
    <mergeCell ref="E100:G100"/>
    <mergeCell ref="E101:G101"/>
    <mergeCell ref="E102:G102"/>
    <mergeCell ref="E85:G85"/>
    <mergeCell ref="E86:G86"/>
    <mergeCell ref="E89:G89"/>
    <mergeCell ref="E90:G90"/>
    <mergeCell ref="E81:G81"/>
    <mergeCell ref="E82:G82"/>
    <mergeCell ref="E83:G83"/>
    <mergeCell ref="E87:G87"/>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H374:I374"/>
    <mergeCell ref="H369:I369"/>
    <mergeCell ref="H370:I370"/>
    <mergeCell ref="H371:I371"/>
    <mergeCell ref="H372:I372"/>
    <mergeCell ref="H373:I373"/>
    <mergeCell ref="H337:I337"/>
    <mergeCell ref="H355:I355"/>
    <mergeCell ref="H354:I354"/>
    <mergeCell ref="H346:I346"/>
    <mergeCell ref="H338:I338"/>
    <mergeCell ref="H339:I339"/>
    <mergeCell ref="H340:I340"/>
    <mergeCell ref="H341:I341"/>
    <mergeCell ref="H342:I342"/>
    <mergeCell ref="H343:I343"/>
    <mergeCell ref="H344:I344"/>
    <mergeCell ref="H345:I345"/>
    <mergeCell ref="H365:I365"/>
    <mergeCell ref="H366:I366"/>
    <mergeCell ref="H367:I367"/>
    <mergeCell ref="H368:I368"/>
    <mergeCell ref="H352:I352"/>
    <mergeCell ref="H353:I353"/>
    <mergeCell ref="H312:I312"/>
    <mergeCell ref="H313:I313"/>
    <mergeCell ref="H314:I314"/>
    <mergeCell ref="H315:I315"/>
    <mergeCell ref="H316:I316"/>
    <mergeCell ref="H317:I317"/>
    <mergeCell ref="H318:I318"/>
    <mergeCell ref="H300:I300"/>
    <mergeCell ref="E309:G309"/>
    <mergeCell ref="E310:G310"/>
    <mergeCell ref="E311:G311"/>
    <mergeCell ref="H298:I298"/>
    <mergeCell ref="H299:I299"/>
    <mergeCell ref="H305:I305"/>
    <mergeCell ref="H304:I304"/>
    <mergeCell ref="H306:I306"/>
    <mergeCell ref="H307:I307"/>
    <mergeCell ref="H308:I308"/>
    <mergeCell ref="E303:G303"/>
    <mergeCell ref="E304:G304"/>
    <mergeCell ref="E306:G306"/>
    <mergeCell ref="E307:G307"/>
    <mergeCell ref="E308:G308"/>
    <mergeCell ref="H296:I296"/>
    <mergeCell ref="E254:G254"/>
    <mergeCell ref="E255:G255"/>
    <mergeCell ref="E256:G256"/>
    <mergeCell ref="E257:G257"/>
    <mergeCell ref="E258:G258"/>
    <mergeCell ref="E259:G259"/>
    <mergeCell ref="E260:G260"/>
    <mergeCell ref="E261:G261"/>
    <mergeCell ref="E262:G262"/>
    <mergeCell ref="E263:G263"/>
    <mergeCell ref="E264:G264"/>
    <mergeCell ref="E265:G265"/>
    <mergeCell ref="E266:G266"/>
    <mergeCell ref="E267:G267"/>
    <mergeCell ref="E268:G268"/>
    <mergeCell ref="E269:G269"/>
    <mergeCell ref="E270:G270"/>
    <mergeCell ref="E285:G285"/>
    <mergeCell ref="E286:G286"/>
    <mergeCell ref="E287:G287"/>
    <mergeCell ref="E288:G288"/>
    <mergeCell ref="E289:G289"/>
    <mergeCell ref="E294:G294"/>
    <mergeCell ref="E232:G232"/>
    <mergeCell ref="E233:G233"/>
    <mergeCell ref="E234:G234"/>
    <mergeCell ref="E235:G235"/>
    <mergeCell ref="E236:G236"/>
    <mergeCell ref="E237:G237"/>
    <mergeCell ref="E238:G238"/>
    <mergeCell ref="E239:G239"/>
    <mergeCell ref="E222:G222"/>
    <mergeCell ref="E223:G223"/>
    <mergeCell ref="E224:G224"/>
    <mergeCell ref="E225:G225"/>
    <mergeCell ref="E226:G226"/>
    <mergeCell ref="E227:G227"/>
    <mergeCell ref="E228:G228"/>
    <mergeCell ref="E229:G229"/>
    <mergeCell ref="E230:G230"/>
    <mergeCell ref="E213:G213"/>
    <mergeCell ref="E214:G214"/>
    <mergeCell ref="E215:G215"/>
    <mergeCell ref="E216:G216"/>
    <mergeCell ref="E217:G217"/>
    <mergeCell ref="E218:G218"/>
    <mergeCell ref="E219:G219"/>
    <mergeCell ref="E220:G220"/>
    <mergeCell ref="E221:G221"/>
    <mergeCell ref="H194:I194"/>
    <mergeCell ref="H205:I205"/>
    <mergeCell ref="H206:I206"/>
    <mergeCell ref="H207:I207"/>
    <mergeCell ref="H208:I208"/>
    <mergeCell ref="H196:I196"/>
    <mergeCell ref="H203:I203"/>
    <mergeCell ref="H204:I204"/>
    <mergeCell ref="H198:I198"/>
    <mergeCell ref="E183:G183"/>
    <mergeCell ref="E184:G184"/>
    <mergeCell ref="H174:I174"/>
    <mergeCell ref="H175:I175"/>
    <mergeCell ref="H176:I176"/>
    <mergeCell ref="H177:I177"/>
    <mergeCell ref="H178:I178"/>
    <mergeCell ref="H179:I179"/>
    <mergeCell ref="H180:I180"/>
    <mergeCell ref="H182:I182"/>
    <mergeCell ref="H183:I183"/>
    <mergeCell ref="H184:I184"/>
    <mergeCell ref="E185:G185"/>
    <mergeCell ref="E186:G186"/>
    <mergeCell ref="E187:G187"/>
    <mergeCell ref="E188:G188"/>
    <mergeCell ref="E189:G189"/>
    <mergeCell ref="E190:G190"/>
    <mergeCell ref="E191:G191"/>
    <mergeCell ref="E192:G192"/>
    <mergeCell ref="E193:G193"/>
    <mergeCell ref="E155:G155"/>
    <mergeCell ref="E156:G156"/>
    <mergeCell ref="E157:G157"/>
    <mergeCell ref="E158:G158"/>
    <mergeCell ref="E159:G159"/>
    <mergeCell ref="H147:I147"/>
    <mergeCell ref="H155:I155"/>
    <mergeCell ref="H156:I156"/>
    <mergeCell ref="H157:I157"/>
    <mergeCell ref="H158:I158"/>
    <mergeCell ref="H159:I159"/>
    <mergeCell ref="E148:G148"/>
    <mergeCell ref="E149:G149"/>
    <mergeCell ref="E150:G150"/>
    <mergeCell ref="E151:G151"/>
    <mergeCell ref="H144:I144"/>
    <mergeCell ref="H145:I145"/>
    <mergeCell ref="H146:I146"/>
    <mergeCell ref="H154:I154"/>
    <mergeCell ref="E152:G152"/>
    <mergeCell ref="E153:G153"/>
    <mergeCell ref="H134:I134"/>
    <mergeCell ref="H138:I138"/>
    <mergeCell ref="H139:I139"/>
    <mergeCell ref="H140:I140"/>
    <mergeCell ref="H141:I141"/>
    <mergeCell ref="H142:I142"/>
    <mergeCell ref="H143:I143"/>
    <mergeCell ref="H153:I153"/>
    <mergeCell ref="H148:I148"/>
    <mergeCell ref="H149:I149"/>
    <mergeCell ref="H150:I150"/>
    <mergeCell ref="H151:I151"/>
    <mergeCell ref="H152:I152"/>
    <mergeCell ref="E141:G141"/>
    <mergeCell ref="E142:G142"/>
    <mergeCell ref="E144:G144"/>
    <mergeCell ref="E145:G145"/>
    <mergeCell ref="E146:G146"/>
    <mergeCell ref="E133:G133"/>
    <mergeCell ref="E135:G135"/>
    <mergeCell ref="E136:G136"/>
    <mergeCell ref="E137:G137"/>
    <mergeCell ref="E138:G138"/>
    <mergeCell ref="E139:G139"/>
    <mergeCell ref="E140:G140"/>
    <mergeCell ref="H129:I129"/>
    <mergeCell ref="H130:I130"/>
    <mergeCell ref="H136:I136"/>
    <mergeCell ref="H137:I137"/>
    <mergeCell ref="H132:I132"/>
    <mergeCell ref="H166:I166"/>
    <mergeCell ref="E112:G112"/>
    <mergeCell ref="E107:G107"/>
    <mergeCell ref="E108:G108"/>
    <mergeCell ref="E109:G109"/>
    <mergeCell ref="E113:G113"/>
    <mergeCell ref="E114:G114"/>
    <mergeCell ref="E115:G115"/>
    <mergeCell ref="E116:G116"/>
    <mergeCell ref="E110:G110"/>
    <mergeCell ref="E128:G128"/>
    <mergeCell ref="E131:G131"/>
    <mergeCell ref="E117:G117"/>
    <mergeCell ref="E118:G118"/>
    <mergeCell ref="E119:G119"/>
    <mergeCell ref="E120:G120"/>
    <mergeCell ref="E121:G121"/>
    <mergeCell ref="E122:G122"/>
    <mergeCell ref="E123:G123"/>
    <mergeCell ref="E124:G124"/>
    <mergeCell ref="E125:G125"/>
    <mergeCell ref="E126:G126"/>
    <mergeCell ref="E127:G127"/>
    <mergeCell ref="E132:G132"/>
    <mergeCell ref="H364:I364"/>
    <mergeCell ref="H358:I358"/>
    <mergeCell ref="H359:I359"/>
    <mergeCell ref="H360:I360"/>
    <mergeCell ref="H361:I361"/>
    <mergeCell ref="H362:I362"/>
    <mergeCell ref="H363:I363"/>
    <mergeCell ref="H113:I113"/>
    <mergeCell ref="H114:I114"/>
    <mergeCell ref="H115:I115"/>
    <mergeCell ref="H116:I116"/>
    <mergeCell ref="H117:I117"/>
    <mergeCell ref="H123:I123"/>
    <mergeCell ref="H124:I124"/>
    <mergeCell ref="H125:I125"/>
    <mergeCell ref="H126:I126"/>
    <mergeCell ref="H127:I127"/>
    <mergeCell ref="H160:I160"/>
    <mergeCell ref="H161:I161"/>
    <mergeCell ref="H162:I162"/>
    <mergeCell ref="H163:I163"/>
    <mergeCell ref="H164:I164"/>
    <mergeCell ref="H165:I165"/>
    <mergeCell ref="H167:I167"/>
    <mergeCell ref="H86:I86"/>
    <mergeCell ref="H107:I107"/>
    <mergeCell ref="H108:I108"/>
    <mergeCell ref="H109:I109"/>
    <mergeCell ref="H111:I111"/>
    <mergeCell ref="H357:I357"/>
    <mergeCell ref="H356:I356"/>
    <mergeCell ref="H336:I336"/>
    <mergeCell ref="H347:I347"/>
    <mergeCell ref="H348:I348"/>
    <mergeCell ref="H349:I349"/>
    <mergeCell ref="H350:I350"/>
    <mergeCell ref="H351:I351"/>
    <mergeCell ref="H112:I112"/>
    <mergeCell ref="H110:I110"/>
    <mergeCell ref="H118:I118"/>
    <mergeCell ref="H119:I119"/>
    <mergeCell ref="H120:I120"/>
    <mergeCell ref="H121:I121"/>
    <mergeCell ref="H122:I122"/>
    <mergeCell ref="H133:I133"/>
    <mergeCell ref="H135:I135"/>
    <mergeCell ref="H128:I128"/>
    <mergeCell ref="H131:I131"/>
    <mergeCell ref="H88:I88"/>
    <mergeCell ref="H89:I89"/>
    <mergeCell ref="H90:I90"/>
    <mergeCell ref="H91:I91"/>
    <mergeCell ref="H73:I73"/>
    <mergeCell ref="H74:I74"/>
    <mergeCell ref="H75:I75"/>
    <mergeCell ref="E58:G58"/>
    <mergeCell ref="E59:G59"/>
    <mergeCell ref="E60:G60"/>
    <mergeCell ref="E61:G61"/>
    <mergeCell ref="E62:G62"/>
    <mergeCell ref="E63:G63"/>
    <mergeCell ref="E64:G64"/>
    <mergeCell ref="E65:G65"/>
    <mergeCell ref="E66:G66"/>
    <mergeCell ref="E67:G67"/>
    <mergeCell ref="E68:G68"/>
    <mergeCell ref="H62:I62"/>
    <mergeCell ref="H87:I87"/>
    <mergeCell ref="H63:I63"/>
    <mergeCell ref="H64:I64"/>
    <mergeCell ref="H65:I65"/>
    <mergeCell ref="H66:I66"/>
    <mergeCell ref="E54:G54"/>
    <mergeCell ref="E55:G55"/>
    <mergeCell ref="E56:G56"/>
    <mergeCell ref="E57:G57"/>
    <mergeCell ref="H29:I29"/>
    <mergeCell ref="H30:I30"/>
    <mergeCell ref="H31:I31"/>
    <mergeCell ref="H32:I32"/>
    <mergeCell ref="H33:I33"/>
    <mergeCell ref="H34:I34"/>
    <mergeCell ref="H35:I35"/>
    <mergeCell ref="H36:I36"/>
    <mergeCell ref="H37:I37"/>
    <mergeCell ref="H38:I38"/>
    <mergeCell ref="H39:I39"/>
    <mergeCell ref="H41:I41"/>
    <mergeCell ref="H49:I49"/>
    <mergeCell ref="H40:I40"/>
    <mergeCell ref="H43:I43"/>
    <mergeCell ref="H44:I44"/>
    <mergeCell ref="H48:I48"/>
    <mergeCell ref="H50:I50"/>
    <mergeCell ref="H53:I53"/>
    <mergeCell ref="H54:I54"/>
    <mergeCell ref="E22:G22"/>
    <mergeCell ref="E23:G23"/>
    <mergeCell ref="E24:G24"/>
    <mergeCell ref="H28:I28"/>
    <mergeCell ref="H25:I25"/>
    <mergeCell ref="H26:I26"/>
    <mergeCell ref="H27:I27"/>
    <mergeCell ref="H17:I17"/>
    <mergeCell ref="H19:I19"/>
    <mergeCell ref="H18:I18"/>
    <mergeCell ref="H20:I20"/>
    <mergeCell ref="H21:I21"/>
    <mergeCell ref="H22:I22"/>
    <mergeCell ref="H23:I23"/>
    <mergeCell ref="H24:I24"/>
    <mergeCell ref="A1:I1"/>
    <mergeCell ref="A2:I6"/>
    <mergeCell ref="A13:I13"/>
    <mergeCell ref="A12:B12"/>
    <mergeCell ref="C7:I7"/>
    <mergeCell ref="C8:I8"/>
    <mergeCell ref="C9:I9"/>
    <mergeCell ref="C10:I10"/>
    <mergeCell ref="C11:I11"/>
    <mergeCell ref="C12:I12"/>
    <mergeCell ref="A7:B7"/>
    <mergeCell ref="A8:B8"/>
    <mergeCell ref="A10:B10"/>
    <mergeCell ref="A9:B9"/>
    <mergeCell ref="A11:B11"/>
    <mergeCell ref="G14:I14"/>
    <mergeCell ref="D14:F14"/>
    <mergeCell ref="H51:I51"/>
    <mergeCell ref="H52:I52"/>
    <mergeCell ref="H42:I42"/>
    <mergeCell ref="H58:I58"/>
    <mergeCell ref="H59:I59"/>
    <mergeCell ref="H60:I60"/>
    <mergeCell ref="H61:I61"/>
    <mergeCell ref="E52:G52"/>
    <mergeCell ref="E53:G53"/>
    <mergeCell ref="E25:G25"/>
    <mergeCell ref="E26:G26"/>
    <mergeCell ref="E27:G27"/>
    <mergeCell ref="E28:G28"/>
    <mergeCell ref="E32:G32"/>
    <mergeCell ref="E33:G33"/>
    <mergeCell ref="E34:G34"/>
    <mergeCell ref="E29:G29"/>
    <mergeCell ref="E31:G31"/>
    <mergeCell ref="D15:F15"/>
    <mergeCell ref="G15:I15"/>
    <mergeCell ref="E20:G20"/>
    <mergeCell ref="E21:G21"/>
    <mergeCell ref="H55:I55"/>
    <mergeCell ref="H56:I56"/>
    <mergeCell ref="H57:I57"/>
    <mergeCell ref="H45:I45"/>
    <mergeCell ref="H46:I46"/>
    <mergeCell ref="H47:I47"/>
    <mergeCell ref="H84:I84"/>
    <mergeCell ref="H85:I85"/>
    <mergeCell ref="H71:I71"/>
    <mergeCell ref="H72:I72"/>
    <mergeCell ref="H76:I76"/>
    <mergeCell ref="H77:I77"/>
    <mergeCell ref="H78:I78"/>
    <mergeCell ref="H79:I79"/>
    <mergeCell ref="H80:I80"/>
    <mergeCell ref="H81:I81"/>
    <mergeCell ref="H82:I82"/>
    <mergeCell ref="H83:I83"/>
    <mergeCell ref="H67:I67"/>
    <mergeCell ref="H68:I68"/>
    <mergeCell ref="H69:I69"/>
    <mergeCell ref="H70:I70"/>
    <mergeCell ref="H97:I97"/>
    <mergeCell ref="H103:I103"/>
    <mergeCell ref="H104:I104"/>
    <mergeCell ref="H105:I105"/>
    <mergeCell ref="H106:I106"/>
    <mergeCell ref="H92:I92"/>
    <mergeCell ref="H93:I93"/>
    <mergeCell ref="H94:I94"/>
    <mergeCell ref="H95:I95"/>
    <mergeCell ref="H96:I96"/>
    <mergeCell ref="H98:I98"/>
    <mergeCell ref="H99:I99"/>
    <mergeCell ref="H100:I100"/>
    <mergeCell ref="H101:I101"/>
    <mergeCell ref="H102:I102"/>
    <mergeCell ref="H168:I168"/>
    <mergeCell ref="H169:I169"/>
    <mergeCell ref="H170:I170"/>
    <mergeCell ref="H171:I171"/>
    <mergeCell ref="H172:I172"/>
    <mergeCell ref="H173:I173"/>
    <mergeCell ref="H181:I181"/>
    <mergeCell ref="H185:I185"/>
    <mergeCell ref="H216:I216"/>
    <mergeCell ref="H188:I188"/>
    <mergeCell ref="H189:I189"/>
    <mergeCell ref="H195:I195"/>
    <mergeCell ref="H186:I186"/>
    <mergeCell ref="H187:I187"/>
    <mergeCell ref="H209:I209"/>
    <mergeCell ref="H202:I202"/>
    <mergeCell ref="H197:I197"/>
    <mergeCell ref="H199:I199"/>
    <mergeCell ref="H200:I200"/>
    <mergeCell ref="H201:I201"/>
    <mergeCell ref="H190:I190"/>
    <mergeCell ref="H191:I191"/>
    <mergeCell ref="H192:I192"/>
    <mergeCell ref="H193:I193"/>
    <mergeCell ref="H217:I217"/>
    <mergeCell ref="H218:I218"/>
    <mergeCell ref="H219:I219"/>
    <mergeCell ref="H220:I220"/>
    <mergeCell ref="H210:I210"/>
    <mergeCell ref="H213:I213"/>
    <mergeCell ref="H214:I214"/>
    <mergeCell ref="H215:I215"/>
    <mergeCell ref="H212:I212"/>
    <mergeCell ref="H211:I211"/>
    <mergeCell ref="H226:I226"/>
    <mergeCell ref="H227:I227"/>
    <mergeCell ref="H228:I228"/>
    <mergeCell ref="H229:I229"/>
    <mergeCell ref="H230:I230"/>
    <mergeCell ref="H221:I221"/>
    <mergeCell ref="H222:I222"/>
    <mergeCell ref="H223:I223"/>
    <mergeCell ref="H224:I224"/>
    <mergeCell ref="H225:I225"/>
    <mergeCell ref="H241:I241"/>
    <mergeCell ref="H242:I242"/>
    <mergeCell ref="H243:I243"/>
    <mergeCell ref="H244:I244"/>
    <mergeCell ref="H245:I245"/>
    <mergeCell ref="H231:I231"/>
    <mergeCell ref="H232:I232"/>
    <mergeCell ref="H233:I233"/>
    <mergeCell ref="H234:I234"/>
    <mergeCell ref="H235:I235"/>
    <mergeCell ref="H236:I236"/>
    <mergeCell ref="H237:I237"/>
    <mergeCell ref="H238:I238"/>
    <mergeCell ref="H239:I239"/>
    <mergeCell ref="H240:I240"/>
    <mergeCell ref="H254:I254"/>
    <mergeCell ref="H255:I255"/>
    <mergeCell ref="H256:I256"/>
    <mergeCell ref="H257:I257"/>
    <mergeCell ref="H246:I246"/>
    <mergeCell ref="H247:I247"/>
    <mergeCell ref="H248:I248"/>
    <mergeCell ref="H249:I249"/>
    <mergeCell ref="H250:I250"/>
    <mergeCell ref="H253:I253"/>
    <mergeCell ref="H251:I251"/>
    <mergeCell ref="H252:I252"/>
    <mergeCell ref="H263:I263"/>
    <mergeCell ref="H264:I264"/>
    <mergeCell ref="H265:I265"/>
    <mergeCell ref="H266:I266"/>
    <mergeCell ref="H267:I267"/>
    <mergeCell ref="H258:I258"/>
    <mergeCell ref="H259:I259"/>
    <mergeCell ref="H260:I260"/>
    <mergeCell ref="H261:I261"/>
    <mergeCell ref="H262:I262"/>
    <mergeCell ref="H268:I268"/>
    <mergeCell ref="H269:I269"/>
    <mergeCell ref="H270:I270"/>
    <mergeCell ref="H271:I271"/>
    <mergeCell ref="H272:I272"/>
    <mergeCell ref="H273:I273"/>
    <mergeCell ref="H274:I274"/>
    <mergeCell ref="H275:I275"/>
    <mergeCell ref="H276:I276"/>
    <mergeCell ref="H277:I277"/>
    <mergeCell ref="H289:I289"/>
    <mergeCell ref="H294:I294"/>
    <mergeCell ref="H295:I295"/>
    <mergeCell ref="H284:I284"/>
    <mergeCell ref="H285:I285"/>
    <mergeCell ref="H286:I286"/>
    <mergeCell ref="H287:I287"/>
    <mergeCell ref="H288:I288"/>
    <mergeCell ref="H292:I292"/>
    <mergeCell ref="H293:I293"/>
    <mergeCell ref="H290:I290"/>
    <mergeCell ref="H291:I291"/>
    <mergeCell ref="H278:I278"/>
    <mergeCell ref="H279:I279"/>
    <mergeCell ref="H280:I280"/>
    <mergeCell ref="H281:I281"/>
    <mergeCell ref="H282:I282"/>
    <mergeCell ref="H283:I283"/>
    <mergeCell ref="H297:I297"/>
    <mergeCell ref="H301:I301"/>
    <mergeCell ref="H302:I302"/>
    <mergeCell ref="H303:I303"/>
    <mergeCell ref="H332:I332"/>
    <mergeCell ref="H333:I333"/>
    <mergeCell ref="H334:I334"/>
    <mergeCell ref="H335:I335"/>
    <mergeCell ref="H326:I326"/>
    <mergeCell ref="H327:I327"/>
    <mergeCell ref="H328:I328"/>
    <mergeCell ref="H329:I329"/>
    <mergeCell ref="H321:I321"/>
    <mergeCell ref="H322:I322"/>
    <mergeCell ref="H323:I323"/>
    <mergeCell ref="H324:I324"/>
    <mergeCell ref="H325:I325"/>
    <mergeCell ref="H309:I309"/>
    <mergeCell ref="H310:I310"/>
    <mergeCell ref="H311:I311"/>
    <mergeCell ref="H319:I319"/>
    <mergeCell ref="H320:I320"/>
    <mergeCell ref="H331:I331"/>
    <mergeCell ref="H330:I330"/>
  </mergeCells>
  <phoneticPr fontId="23" type="noConversion"/>
  <printOptions horizontalCentered="1"/>
  <pageMargins left="0.50314960629921268" right="0.50314960629921268" top="0.48314960629921261" bottom="0.55314960629921262" header="0.30000000000000004" footer="0.30000000000000004"/>
  <pageSetup paperSize="9" orientation="portrait"/>
  <headerFooter>
    <oddHeader xml:space="preserve">&amp;C </oddHeader>
  </headerFooter>
  <ignoredErrors>
    <ignoredError sqref="H85:I85 C15" formula="1"/>
  </ignoredErrors>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'Mode d''emploi'!$I$56:$I$62</xm:f>
          </x14:formula1>
          <xm:sqref>D131:D133 D89:D91 D148:D153 D93:D102 D203:D211 D112:D128 D332:D345 D144:D146 D135:D142 D155:D180 D183:D201 D104:D110 D213:D239 D241:D252 D254:D276 D278:D291 D301:D330 D347:D355 D294:D299 D357:D374</xm:sqref>
        </x14:dataValidation>
        <x14:dataValidation type="list" allowBlank="1" showInputMessage="1" showErrorMessage="1">
          <x14:formula1>
            <xm:f>'Mode d''emploi'!$I$56:$I$62</xm:f>
          </x14:formula1>
          <xm:sqref>D36:D68 D20:D34 D85:D87 D71:D83</xm:sqref>
        </x14:dataValidation>
      </x14:dataValidations>
    </ex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9"/>
  <sheetViews>
    <sheetView view="pageLayout" zoomScaleNormal="70" zoomScalePageLayoutView="70" workbookViewId="0">
      <selection activeCell="C8" sqref="C8:F8"/>
    </sheetView>
  </sheetViews>
  <sheetFormatPr baseColWidth="10" defaultRowHeight="12" x14ac:dyDescent="0"/>
  <cols>
    <col min="3" max="3" width="8.1640625" customWidth="1"/>
    <col min="4" max="5" width="9" customWidth="1"/>
    <col min="6" max="6" width="6.83203125" customWidth="1"/>
    <col min="7" max="7" width="8.5" customWidth="1"/>
    <col min="8" max="8" width="7" customWidth="1"/>
    <col min="9" max="9" width="11" customWidth="1"/>
    <col min="10" max="10" width="8.1640625" customWidth="1"/>
    <col min="11" max="11" width="10.6640625" customWidth="1"/>
    <col min="12" max="12" width="10.5" customWidth="1"/>
    <col min="13" max="13" width="15.5" customWidth="1"/>
    <col min="14" max="14" width="10.83203125" style="3"/>
    <col min="15" max="15" width="10.33203125" style="3" customWidth="1"/>
    <col min="16" max="30" width="10.83203125" style="3"/>
  </cols>
  <sheetData>
    <row r="1" spans="1:20" ht="12" customHeight="1">
      <c r="A1" s="478" t="s">
        <v>54</v>
      </c>
      <c r="B1" s="478"/>
      <c r="C1" s="478"/>
      <c r="D1" s="478"/>
      <c r="E1" s="478"/>
      <c r="F1" s="478"/>
      <c r="G1" s="478"/>
      <c r="H1" s="478"/>
      <c r="I1" s="478"/>
      <c r="J1" s="478"/>
      <c r="K1" s="478"/>
      <c r="L1" s="478"/>
      <c r="M1" s="478"/>
    </row>
    <row r="2" spans="1:20" ht="14.25" customHeight="1">
      <c r="A2" s="425" t="s">
        <v>752</v>
      </c>
      <c r="B2" s="426"/>
      <c r="C2" s="426"/>
      <c r="D2" s="426"/>
      <c r="E2" s="426"/>
      <c r="F2" s="426"/>
      <c r="G2" s="426"/>
      <c r="H2" s="426"/>
      <c r="I2" s="426"/>
      <c r="J2" s="426"/>
      <c r="K2" s="426"/>
      <c r="L2" s="426"/>
      <c r="M2" s="427"/>
    </row>
    <row r="3" spans="1:20" ht="12.75" customHeight="1">
      <c r="A3" s="131"/>
      <c r="B3" s="132"/>
      <c r="C3" s="132"/>
      <c r="D3" s="652" t="str">
        <f>'Mode d''emploi'!$D$11:$G$11</f>
        <v>Nom de l'établissement</v>
      </c>
      <c r="E3" s="652"/>
      <c r="F3" s="652"/>
      <c r="G3" s="652"/>
      <c r="H3" s="652"/>
      <c r="I3" s="652"/>
      <c r="J3" s="652"/>
      <c r="K3" s="652"/>
      <c r="L3" s="132"/>
      <c r="M3" s="133"/>
    </row>
    <row r="4" spans="1:20" ht="12.75" customHeight="1">
      <c r="A4" s="131"/>
      <c r="B4" s="132"/>
      <c r="C4" s="132"/>
      <c r="D4" s="652"/>
      <c r="E4" s="652"/>
      <c r="F4" s="652"/>
      <c r="G4" s="652"/>
      <c r="H4" s="652"/>
      <c r="I4" s="652"/>
      <c r="J4" s="652"/>
      <c r="K4" s="652"/>
      <c r="L4" s="132"/>
      <c r="M4" s="133"/>
    </row>
    <row r="5" spans="1:20" ht="12.75" customHeight="1">
      <c r="A5" s="131"/>
      <c r="B5" s="132"/>
      <c r="C5" s="132"/>
      <c r="D5" s="132"/>
      <c r="E5" s="132"/>
      <c r="F5" s="132"/>
      <c r="G5" s="132"/>
      <c r="H5" s="132"/>
      <c r="I5" s="132"/>
      <c r="J5" s="132"/>
      <c r="K5" s="132"/>
      <c r="L5" s="132"/>
      <c r="M5" s="133"/>
    </row>
    <row r="6" spans="1:20" ht="9.75" customHeight="1">
      <c r="A6" s="134"/>
      <c r="B6" s="135"/>
      <c r="C6" s="135"/>
      <c r="D6" s="135"/>
      <c r="E6" s="135"/>
      <c r="F6" s="135"/>
      <c r="G6" s="135"/>
      <c r="H6" s="135"/>
      <c r="I6" s="135"/>
      <c r="J6" s="135"/>
      <c r="K6" s="135"/>
      <c r="L6" s="135"/>
      <c r="M6" s="136"/>
    </row>
    <row r="7" spans="1:20" ht="13">
      <c r="A7" s="513" t="s">
        <v>68</v>
      </c>
      <c r="B7" s="514"/>
      <c r="C7" s="514"/>
      <c r="D7" s="514"/>
      <c r="E7" s="514"/>
      <c r="F7" s="515"/>
      <c r="G7" s="489" t="s">
        <v>681</v>
      </c>
      <c r="H7" s="490"/>
      <c r="I7" s="490"/>
      <c r="J7" s="490"/>
      <c r="K7" s="490"/>
      <c r="L7" s="490"/>
      <c r="M7" s="491"/>
    </row>
    <row r="8" spans="1:20" ht="12.75" customHeight="1">
      <c r="A8" s="492" t="s">
        <v>635</v>
      </c>
      <c r="B8" s="493"/>
      <c r="C8" s="516" t="str">
        <f>'Mode d''emploi'!D12</f>
        <v>Nom et Prénom</v>
      </c>
      <c r="D8" s="517"/>
      <c r="E8" s="517"/>
      <c r="F8" s="518"/>
      <c r="G8" s="494" t="s">
        <v>70</v>
      </c>
      <c r="H8" s="495"/>
      <c r="I8" s="496"/>
      <c r="J8" s="406" t="str">
        <f>Critères!C8</f>
        <v>jj/mm/aaaa</v>
      </c>
      <c r="K8" s="293"/>
      <c r="L8" s="293"/>
      <c r="M8" s="294"/>
    </row>
    <row r="9" spans="1:20" ht="12.75" customHeight="1">
      <c r="A9" s="527" t="s">
        <v>636</v>
      </c>
      <c r="B9" s="528"/>
      <c r="C9" s="130" t="s">
        <v>69</v>
      </c>
      <c r="D9" s="536" t="str">
        <f>'Mode d''emploi'!E13</f>
        <v>xxxx</v>
      </c>
      <c r="E9" s="536"/>
      <c r="F9" s="537"/>
      <c r="G9" s="494" t="s">
        <v>56</v>
      </c>
      <c r="H9" s="495"/>
      <c r="I9" s="496"/>
      <c r="J9" s="406" t="str">
        <f>Critères!C9</f>
        <v>Nom et Prénom</v>
      </c>
      <c r="K9" s="293"/>
      <c r="L9" s="293"/>
      <c r="M9" s="294"/>
    </row>
    <row r="10" spans="1:20" ht="27" customHeight="1">
      <c r="A10" s="529"/>
      <c r="B10" s="530"/>
      <c r="C10" s="128" t="s">
        <v>13</v>
      </c>
      <c r="D10" s="538" t="str">
        <f>'Mode d''emploi'!G13</f>
        <v>xxxx</v>
      </c>
      <c r="E10" s="538"/>
      <c r="F10" s="539"/>
      <c r="G10" s="492" t="s">
        <v>637</v>
      </c>
      <c r="H10" s="495"/>
      <c r="I10" s="496"/>
      <c r="J10" s="406" t="str">
        <f>Critères!C10</f>
        <v>Nom et Prénom</v>
      </c>
      <c r="K10" s="293"/>
      <c r="L10" s="293"/>
      <c r="M10" s="294"/>
    </row>
    <row r="11" spans="1:20" ht="38.25" customHeight="1">
      <c r="A11" s="492" t="s">
        <v>4</v>
      </c>
      <c r="B11" s="493"/>
      <c r="C11" s="444" t="str">
        <f>'Mode d''emploi'!D14</f>
        <v>xxxx</v>
      </c>
      <c r="D11" s="445"/>
      <c r="E11" s="445"/>
      <c r="F11" s="446"/>
      <c r="G11" s="492" t="s">
        <v>58</v>
      </c>
      <c r="H11" s="519"/>
      <c r="I11" s="493"/>
      <c r="J11" s="444" t="str">
        <f>Critères!C12</f>
        <v>Nom et Prénom</v>
      </c>
      <c r="K11" s="445"/>
      <c r="L11" s="445"/>
      <c r="M11" s="446"/>
      <c r="N11" s="67"/>
      <c r="O11" s="67"/>
      <c r="P11" s="67"/>
      <c r="Q11" s="67"/>
      <c r="R11" s="67"/>
    </row>
    <row r="12" spans="1:20" ht="2.25" customHeight="1">
      <c r="A12" s="483"/>
      <c r="B12" s="484"/>
      <c r="C12" s="484"/>
      <c r="D12" s="484"/>
      <c r="E12" s="484"/>
      <c r="F12" s="484"/>
      <c r="G12" s="484"/>
      <c r="H12" s="484"/>
      <c r="I12" s="484"/>
      <c r="J12" s="484"/>
      <c r="K12" s="484"/>
      <c r="L12" s="484"/>
      <c r="M12" s="485"/>
      <c r="N12" s="67"/>
      <c r="O12" s="67"/>
      <c r="P12" s="67"/>
      <c r="Q12" s="67"/>
      <c r="R12" s="67"/>
    </row>
    <row r="13" spans="1:20" ht="11.25" customHeight="1">
      <c r="A13" s="486" t="s">
        <v>755</v>
      </c>
      <c r="B13" s="487"/>
      <c r="C13" s="487"/>
      <c r="D13" s="487"/>
      <c r="E13" s="487"/>
      <c r="F13" s="487"/>
      <c r="G13" s="487"/>
      <c r="H13" s="487"/>
      <c r="I13" s="487"/>
      <c r="J13" s="487"/>
      <c r="K13" s="487"/>
      <c r="L13" s="487"/>
      <c r="M13" s="488"/>
      <c r="N13" s="67"/>
      <c r="O13" s="67"/>
      <c r="P13" s="67"/>
      <c r="Q13" s="67"/>
      <c r="R13" s="67"/>
      <c r="S13" s="67"/>
      <c r="T13" s="67"/>
    </row>
    <row r="14" spans="1:20" ht="14">
      <c r="A14" s="466" t="s">
        <v>731</v>
      </c>
      <c r="B14" s="467"/>
      <c r="C14" s="467"/>
      <c r="D14" s="467"/>
      <c r="E14" s="467"/>
      <c r="F14" s="467"/>
      <c r="G14" s="468" t="s">
        <v>732</v>
      </c>
      <c r="H14" s="469"/>
      <c r="I14" s="469"/>
      <c r="J14" s="469"/>
      <c r="K14" s="469"/>
      <c r="L14" s="469"/>
      <c r="M14" s="470"/>
      <c r="N14" s="67"/>
      <c r="O14" s="67"/>
      <c r="P14" s="67"/>
      <c r="Q14" s="67"/>
      <c r="R14" s="67"/>
      <c r="S14" s="67"/>
      <c r="T14" s="67"/>
    </row>
    <row r="15" spans="1:20">
      <c r="A15" s="50"/>
      <c r="B15" s="51"/>
      <c r="C15" s="51"/>
      <c r="D15" s="51"/>
      <c r="E15" s="51"/>
      <c r="F15" s="52"/>
      <c r="G15" s="217"/>
      <c r="H15" s="218"/>
      <c r="I15" s="218"/>
      <c r="J15" s="218"/>
      <c r="K15" s="218"/>
      <c r="L15" s="218"/>
      <c r="M15" s="219"/>
      <c r="N15" s="67" t="s">
        <v>169</v>
      </c>
      <c r="O15" s="67"/>
      <c r="P15" s="67"/>
      <c r="Q15" s="67" t="s">
        <v>448</v>
      </c>
      <c r="R15" s="67"/>
      <c r="S15" s="67"/>
      <c r="T15" s="67"/>
    </row>
    <row r="16" spans="1:20">
      <c r="A16" s="50"/>
      <c r="B16" s="51"/>
      <c r="C16" s="51"/>
      <c r="D16" s="51"/>
      <c r="E16" s="51"/>
      <c r="F16" s="52"/>
      <c r="G16" s="217"/>
      <c r="H16" s="218"/>
      <c r="I16" s="218"/>
      <c r="J16" s="218"/>
      <c r="K16" s="218"/>
      <c r="L16" s="218"/>
      <c r="M16" s="219"/>
      <c r="N16" s="67"/>
      <c r="O16" s="67"/>
      <c r="P16" s="67"/>
      <c r="Q16" s="67"/>
      <c r="R16" s="67"/>
      <c r="S16" s="67"/>
      <c r="T16" s="67"/>
    </row>
    <row r="17" spans="1:20">
      <c r="A17" s="50"/>
      <c r="B17" s="51"/>
      <c r="C17" s="51"/>
      <c r="D17" s="51"/>
      <c r="E17" s="51"/>
      <c r="F17" s="52"/>
      <c r="G17" s="217"/>
      <c r="H17" s="218"/>
      <c r="I17" s="218"/>
      <c r="J17" s="218"/>
      <c r="K17" s="218"/>
      <c r="L17" s="218"/>
      <c r="M17" s="219"/>
      <c r="N17" s="67" t="s">
        <v>44</v>
      </c>
      <c r="O17" s="206">
        <f>COUNTIFS($K$163:$K$164,N17)+COUNTIFS($K$166:$K$171,N17)+COUNTIFS($K$173:$K$177,N17)+COUNTIFS($K$179:$K$184,N17)+COUNTIFS($K$186:$K$190,N17)</f>
        <v>24</v>
      </c>
      <c r="P17" s="67"/>
      <c r="Q17" s="67" t="s">
        <v>153</v>
      </c>
      <c r="R17" s="67">
        <f>COUNTIFS(Critères!$D$18:$D$374,'Résultats et Actions'!Q17)</f>
        <v>0</v>
      </c>
      <c r="S17" s="67"/>
      <c r="T17" s="67"/>
    </row>
    <row r="18" spans="1:20">
      <c r="A18" s="50"/>
      <c r="B18" s="51"/>
      <c r="C18" s="51"/>
      <c r="D18" s="51"/>
      <c r="E18" s="51"/>
      <c r="F18" s="52"/>
      <c r="G18" s="217"/>
      <c r="H18" s="218"/>
      <c r="I18" s="218"/>
      <c r="J18" s="218"/>
      <c r="K18" s="218"/>
      <c r="L18" s="218"/>
      <c r="M18" s="219"/>
      <c r="N18" s="67" t="s">
        <v>46</v>
      </c>
      <c r="O18" s="206">
        <f t="shared" ref="O18:O20" si="0">COUNTIFS($K$163:$K$164,N18)+COUNTIFS($K$166:$K$171,N18)+COUNTIFS($K$173:$K$177,N18)+COUNTIFS($K$179:$K$184,N18)+COUNTIFS($K$186:$K$190,N18)</f>
        <v>0</v>
      </c>
      <c r="P18" s="67"/>
      <c r="Q18" s="68" t="b">
        <v>0</v>
      </c>
      <c r="R18" s="67">
        <f>COUNTIFS(Critères!$D$18:$D$374,'Résultats et Actions'!Q18)</f>
        <v>0</v>
      </c>
      <c r="S18" s="67"/>
      <c r="T18" s="67"/>
    </row>
    <row r="19" spans="1:20">
      <c r="A19" s="50"/>
      <c r="B19" s="51"/>
      <c r="C19" s="51"/>
      <c r="D19" s="51"/>
      <c r="E19" s="51"/>
      <c r="F19" s="52"/>
      <c r="G19" s="217"/>
      <c r="H19" s="218"/>
      <c r="I19" s="218"/>
      <c r="J19" s="218"/>
      <c r="K19" s="218"/>
      <c r="L19" s="218"/>
      <c r="M19" s="219"/>
      <c r="N19" s="67" t="s">
        <v>48</v>
      </c>
      <c r="O19" s="206">
        <f t="shared" si="0"/>
        <v>0</v>
      </c>
      <c r="P19" s="67"/>
      <c r="Q19" s="67" t="s">
        <v>32</v>
      </c>
      <c r="R19" s="67">
        <f>COUNTIFS(Critères!$D$18:$D$374,'Résultats et Actions'!Q19)</f>
        <v>0</v>
      </c>
      <c r="S19" s="67"/>
      <c r="T19" s="67"/>
    </row>
    <row r="20" spans="1:20">
      <c r="A20" s="50"/>
      <c r="B20" s="51"/>
      <c r="C20" s="51"/>
      <c r="D20" s="51"/>
      <c r="E20" s="51"/>
      <c r="F20" s="52"/>
      <c r="G20" s="217"/>
      <c r="H20" s="218"/>
      <c r="I20" s="218"/>
      <c r="J20" s="218"/>
      <c r="K20" s="218"/>
      <c r="L20" s="218"/>
      <c r="M20" s="219"/>
      <c r="N20" s="67" t="s">
        <v>51</v>
      </c>
      <c r="O20" s="206">
        <f t="shared" si="0"/>
        <v>0</v>
      </c>
      <c r="P20" s="67"/>
      <c r="Q20" s="67" t="s">
        <v>35</v>
      </c>
      <c r="R20" s="67">
        <f>COUNTIFS(Critères!$D$18:$D$374,'Résultats et Actions'!Q20)</f>
        <v>0</v>
      </c>
      <c r="S20" s="67"/>
      <c r="T20" s="67"/>
    </row>
    <row r="21" spans="1:20">
      <c r="A21" s="50"/>
      <c r="B21" s="51"/>
      <c r="C21" s="51"/>
      <c r="D21" s="51"/>
      <c r="E21" s="51"/>
      <c r="F21" s="52"/>
      <c r="G21" s="217"/>
      <c r="H21" s="218"/>
      <c r="I21" s="218"/>
      <c r="J21" s="218"/>
      <c r="K21" s="218"/>
      <c r="L21" s="218"/>
      <c r="M21" s="219"/>
      <c r="N21" s="67"/>
      <c r="O21" s="220"/>
      <c r="P21" s="67"/>
      <c r="Q21" s="67" t="b">
        <v>1</v>
      </c>
      <c r="R21" s="67">
        <f>COUNTIFS(Critères!$D$18:$D$374,'Résultats et Actions'!Q21)</f>
        <v>0</v>
      </c>
      <c r="S21" s="67"/>
      <c r="T21" s="67"/>
    </row>
    <row r="22" spans="1:20">
      <c r="A22" s="50"/>
      <c r="B22" s="51"/>
      <c r="C22" s="51"/>
      <c r="D22" s="51"/>
      <c r="E22" s="51"/>
      <c r="F22" s="52"/>
      <c r="G22" s="217"/>
      <c r="H22" s="218"/>
      <c r="I22" s="218"/>
      <c r="J22" s="218"/>
      <c r="K22" s="218"/>
      <c r="L22" s="218"/>
      <c r="M22" s="219"/>
      <c r="N22" s="67"/>
      <c r="O22" s="67"/>
      <c r="P22" s="67"/>
      <c r="Q22" s="67" t="s">
        <v>38</v>
      </c>
      <c r="R22" s="67">
        <f>COUNTIFS(Critères!$D$18:$D$374,'Résultats et Actions'!Q22)</f>
        <v>0</v>
      </c>
      <c r="S22" s="67"/>
      <c r="T22" s="67"/>
    </row>
    <row r="23" spans="1:20">
      <c r="A23" s="50"/>
      <c r="B23" s="51"/>
      <c r="C23" s="51"/>
      <c r="D23" s="51"/>
      <c r="E23" s="51"/>
      <c r="F23" s="52"/>
      <c r="G23" s="217"/>
      <c r="H23" s="218"/>
      <c r="I23" s="218"/>
      <c r="J23" s="218"/>
      <c r="K23" s="218"/>
      <c r="L23" s="218"/>
      <c r="M23" s="219"/>
      <c r="N23" s="67"/>
      <c r="O23" s="67"/>
      <c r="P23" s="67"/>
      <c r="Q23" s="67"/>
      <c r="R23" s="67"/>
      <c r="S23" s="67"/>
      <c r="T23" s="67"/>
    </row>
    <row r="24" spans="1:20">
      <c r="A24" s="50"/>
      <c r="B24" s="51"/>
      <c r="C24" s="51"/>
      <c r="D24" s="51"/>
      <c r="E24" s="51"/>
      <c r="F24" s="52"/>
      <c r="G24" s="217"/>
      <c r="H24" s="218"/>
      <c r="I24" s="218"/>
      <c r="J24" s="218"/>
      <c r="K24" s="218"/>
      <c r="L24" s="218"/>
      <c r="M24" s="219"/>
      <c r="N24" s="67"/>
      <c r="O24" s="67"/>
      <c r="P24" s="67"/>
      <c r="Q24" s="67"/>
      <c r="R24" s="67"/>
      <c r="S24" s="67"/>
      <c r="T24" s="67"/>
    </row>
    <row r="25" spans="1:20">
      <c r="A25" s="50"/>
      <c r="B25" s="51"/>
      <c r="C25" s="51"/>
      <c r="D25" s="51"/>
      <c r="E25" s="51"/>
      <c r="F25" s="52"/>
      <c r="G25" s="50"/>
      <c r="H25" s="51"/>
      <c r="I25" s="51"/>
      <c r="J25" s="51"/>
      <c r="K25" s="51"/>
      <c r="L25" s="51"/>
      <c r="M25" s="52"/>
      <c r="N25" s="67"/>
      <c r="O25" s="67"/>
      <c r="P25" s="67"/>
      <c r="Q25" s="67"/>
      <c r="R25" s="67"/>
      <c r="S25" s="67"/>
      <c r="T25" s="67"/>
    </row>
    <row r="26" spans="1:20">
      <c r="A26" s="50"/>
      <c r="B26" s="51"/>
      <c r="C26" s="51"/>
      <c r="D26" s="51"/>
      <c r="E26" s="51"/>
      <c r="F26" s="52"/>
      <c r="G26" s="50"/>
      <c r="H26" s="51"/>
      <c r="I26" s="51"/>
      <c r="J26" s="51"/>
      <c r="K26" s="51"/>
      <c r="L26" s="51"/>
      <c r="M26" s="52"/>
      <c r="N26" s="67"/>
      <c r="O26" s="67"/>
      <c r="P26" s="67"/>
      <c r="Q26" s="67"/>
      <c r="R26" s="67"/>
      <c r="S26" s="67"/>
      <c r="T26" s="67"/>
    </row>
    <row r="27" spans="1:20" ht="14">
      <c r="A27" s="471" t="s">
        <v>737</v>
      </c>
      <c r="B27" s="472"/>
      <c r="C27" s="472"/>
      <c r="D27" s="472"/>
      <c r="E27" s="472"/>
      <c r="F27" s="473"/>
      <c r="G27" s="51"/>
      <c r="H27" s="51"/>
      <c r="I27" s="51"/>
      <c r="J27" s="51"/>
      <c r="K27" s="51"/>
      <c r="L27" s="51"/>
      <c r="M27" s="52"/>
      <c r="N27" s="221"/>
      <c r="O27" s="221"/>
      <c r="P27" s="221"/>
      <c r="Q27" s="221"/>
      <c r="R27" s="221"/>
      <c r="S27" s="221"/>
      <c r="T27" s="67"/>
    </row>
    <row r="28" spans="1:20">
      <c r="A28" s="50"/>
      <c r="B28" s="51"/>
      <c r="C28" s="51"/>
      <c r="D28" s="51"/>
      <c r="E28" s="51"/>
      <c r="F28" s="52"/>
      <c r="G28" s="50"/>
      <c r="H28" s="51"/>
      <c r="I28" s="51"/>
      <c r="J28" s="51"/>
      <c r="K28" s="51"/>
      <c r="L28" s="51"/>
      <c r="M28" s="52"/>
      <c r="N28" s="221"/>
      <c r="O28" s="221"/>
      <c r="P28" s="221"/>
      <c r="Q28" s="221"/>
      <c r="R28" s="221"/>
      <c r="S28" s="221"/>
      <c r="T28" s="67"/>
    </row>
    <row r="29" spans="1:20">
      <c r="A29" s="50"/>
      <c r="B29" s="51"/>
      <c r="C29" s="51"/>
      <c r="D29" s="51"/>
      <c r="E29" s="51"/>
      <c r="F29" s="52"/>
      <c r="G29" s="50"/>
      <c r="H29" s="51"/>
      <c r="I29" s="51"/>
      <c r="J29" s="51"/>
      <c r="K29" s="51"/>
      <c r="L29" s="51"/>
      <c r="M29" s="52"/>
      <c r="N29" s="67"/>
      <c r="O29" s="67"/>
      <c r="P29" s="67"/>
      <c r="Q29" s="67"/>
      <c r="R29" s="67"/>
      <c r="S29" s="67"/>
      <c r="T29" s="67"/>
    </row>
    <row r="30" spans="1:20">
      <c r="A30" s="50"/>
      <c r="B30" s="51"/>
      <c r="C30" s="51"/>
      <c r="D30" s="51"/>
      <c r="E30" s="51"/>
      <c r="F30" s="52"/>
      <c r="G30" s="50"/>
      <c r="H30" s="51"/>
      <c r="I30" s="51"/>
      <c r="J30" s="51"/>
      <c r="K30" s="51"/>
      <c r="L30" s="51"/>
      <c r="M30" s="52"/>
      <c r="N30" s="67"/>
      <c r="O30" s="67"/>
      <c r="P30" s="67"/>
      <c r="Q30" s="67"/>
      <c r="R30" s="67"/>
      <c r="S30" s="67"/>
      <c r="T30" s="67"/>
    </row>
    <row r="31" spans="1:20">
      <c r="A31" s="50"/>
      <c r="B31" s="51"/>
      <c r="C31" s="51"/>
      <c r="D31" s="51"/>
      <c r="E31" s="51"/>
      <c r="F31" s="52"/>
      <c r="G31" s="50"/>
      <c r="H31" s="51"/>
      <c r="I31" s="51"/>
      <c r="J31" s="51"/>
      <c r="K31" s="51"/>
      <c r="L31" s="51"/>
      <c r="M31" s="52"/>
    </row>
    <row r="32" spans="1:20">
      <c r="A32" s="50"/>
      <c r="B32" s="51"/>
      <c r="C32" s="51"/>
      <c r="D32" s="51"/>
      <c r="E32" s="51"/>
      <c r="F32" s="52"/>
      <c r="G32" s="50"/>
      <c r="H32" s="51"/>
      <c r="I32" s="51"/>
      <c r="J32" s="51"/>
      <c r="K32" s="51"/>
      <c r="L32" s="51"/>
      <c r="M32" s="52"/>
    </row>
    <row r="33" spans="1:24">
      <c r="A33" s="50"/>
      <c r="B33" s="51"/>
      <c r="C33" s="51"/>
      <c r="D33" s="51"/>
      <c r="E33" s="51"/>
      <c r="F33" s="52"/>
      <c r="G33" s="50"/>
      <c r="H33" s="51"/>
      <c r="I33" s="51"/>
      <c r="J33" s="51"/>
      <c r="K33" s="51"/>
      <c r="L33" s="51"/>
      <c r="M33" s="52"/>
    </row>
    <row r="34" spans="1:24">
      <c r="A34" s="50"/>
      <c r="B34" s="51"/>
      <c r="C34" s="51"/>
      <c r="D34" s="51"/>
      <c r="E34" s="51"/>
      <c r="F34" s="52"/>
      <c r="G34" s="50"/>
      <c r="H34" s="51"/>
      <c r="I34" s="51"/>
      <c r="J34" s="51"/>
      <c r="K34" s="51"/>
      <c r="L34" s="51"/>
      <c r="M34" s="52"/>
    </row>
    <row r="35" spans="1:24">
      <c r="A35" s="50"/>
      <c r="B35" s="51"/>
      <c r="C35" s="51"/>
      <c r="D35" s="51"/>
      <c r="E35" s="51"/>
      <c r="F35" s="52"/>
      <c r="G35" s="50"/>
      <c r="H35" s="51"/>
      <c r="I35" s="51"/>
      <c r="J35" s="51"/>
      <c r="K35" s="51"/>
      <c r="L35" s="51"/>
      <c r="M35" s="52"/>
    </row>
    <row r="36" spans="1:24">
      <c r="A36" s="50"/>
      <c r="B36" s="51"/>
      <c r="C36" s="51"/>
      <c r="D36" s="51"/>
      <c r="E36" s="51"/>
      <c r="F36" s="52"/>
      <c r="G36" s="50"/>
      <c r="H36" s="51"/>
      <c r="I36" s="51"/>
      <c r="J36" s="51"/>
      <c r="K36" s="51"/>
      <c r="L36" s="51"/>
      <c r="M36" s="52"/>
    </row>
    <row r="37" spans="1:24">
      <c r="A37" s="53"/>
      <c r="B37" s="54"/>
      <c r="C37" s="54"/>
      <c r="D37" s="54"/>
      <c r="E37" s="54"/>
      <c r="F37" s="55"/>
      <c r="G37" s="53"/>
      <c r="H37" s="54"/>
      <c r="I37" s="54"/>
      <c r="J37" s="54"/>
      <c r="K37" s="54"/>
      <c r="L37" s="54"/>
      <c r="M37" s="55"/>
    </row>
    <row r="38" spans="1:24">
      <c r="A38" s="497" t="s">
        <v>54</v>
      </c>
      <c r="B38" s="498"/>
      <c r="C38" s="498"/>
      <c r="D38" s="498"/>
      <c r="E38" s="498"/>
      <c r="F38" s="498"/>
      <c r="G38" s="498"/>
      <c r="H38" s="498"/>
      <c r="I38" s="498"/>
      <c r="J38" s="498"/>
      <c r="K38" s="498"/>
      <c r="L38" s="498"/>
      <c r="M38" s="499"/>
    </row>
    <row r="39" spans="1:24" ht="12.75" customHeight="1">
      <c r="A39" s="425" t="s">
        <v>754</v>
      </c>
      <c r="B39" s="426"/>
      <c r="C39" s="426"/>
      <c r="D39" s="426"/>
      <c r="E39" s="426"/>
      <c r="F39" s="426"/>
      <c r="G39" s="426"/>
      <c r="H39" s="426"/>
      <c r="I39" s="426"/>
      <c r="J39" s="426"/>
      <c r="K39" s="426"/>
      <c r="L39" s="426"/>
      <c r="M39" s="427"/>
    </row>
    <row r="40" spans="1:24" ht="12.75" customHeight="1">
      <c r="A40" s="45"/>
      <c r="B40" s="46"/>
      <c r="C40" s="46"/>
      <c r="D40" s="428" t="str">
        <f>'Mode d''emploi'!D11:G11</f>
        <v>Nom de l'établissement</v>
      </c>
      <c r="E40" s="428"/>
      <c r="F40" s="428"/>
      <c r="G40" s="428"/>
      <c r="H40" s="428"/>
      <c r="I40" s="428"/>
      <c r="J40" s="428"/>
      <c r="K40" s="428"/>
      <c r="L40" s="46"/>
      <c r="M40" s="35"/>
    </row>
    <row r="41" spans="1:24" ht="12.75" customHeight="1">
      <c r="A41" s="45"/>
      <c r="B41" s="46"/>
      <c r="C41" s="46"/>
      <c r="D41" s="428"/>
      <c r="E41" s="428"/>
      <c r="F41" s="428"/>
      <c r="G41" s="428"/>
      <c r="H41" s="428"/>
      <c r="I41" s="428"/>
      <c r="J41" s="428"/>
      <c r="K41" s="428"/>
      <c r="L41" s="46"/>
      <c r="M41" s="35"/>
    </row>
    <row r="42" spans="1:24" ht="12.75" customHeight="1">
      <c r="A42" s="45"/>
      <c r="B42" s="46"/>
      <c r="C42" s="46"/>
      <c r="D42" s="46"/>
      <c r="E42" s="46"/>
      <c r="F42" s="46"/>
      <c r="G42" s="46"/>
      <c r="H42" s="46"/>
      <c r="I42" s="46"/>
      <c r="J42" s="46"/>
      <c r="K42" s="46"/>
      <c r="L42" s="46"/>
      <c r="M42" s="35"/>
      <c r="N42" s="67"/>
      <c r="O42" s="67"/>
      <c r="P42" s="67"/>
      <c r="Q42" s="67"/>
      <c r="R42" s="67"/>
      <c r="S42" s="67"/>
      <c r="T42" s="67"/>
      <c r="U42" s="67"/>
      <c r="V42" s="67"/>
      <c r="W42" s="67"/>
      <c r="X42" s="67"/>
    </row>
    <row r="43" spans="1:24" ht="12.75" customHeight="1">
      <c r="A43" s="13"/>
      <c r="B43" s="14"/>
      <c r="C43" s="14"/>
      <c r="D43" s="14"/>
      <c r="E43" s="14"/>
      <c r="F43" s="14"/>
      <c r="G43" s="14"/>
      <c r="H43" s="14"/>
      <c r="I43" s="14"/>
      <c r="J43" s="14"/>
      <c r="K43" s="14"/>
      <c r="L43" s="14"/>
      <c r="M43" s="15"/>
      <c r="N43" s="69">
        <v>1</v>
      </c>
      <c r="O43" s="69">
        <v>0</v>
      </c>
      <c r="P43" s="69">
        <v>0</v>
      </c>
      <c r="Q43" s="69">
        <v>0</v>
      </c>
      <c r="R43" s="69">
        <v>1</v>
      </c>
      <c r="S43" s="67"/>
      <c r="T43" s="69">
        <v>1</v>
      </c>
      <c r="U43" s="69">
        <v>0</v>
      </c>
      <c r="V43" s="69">
        <v>0</v>
      </c>
      <c r="W43" s="69">
        <v>0</v>
      </c>
      <c r="X43" s="69">
        <v>1</v>
      </c>
    </row>
    <row r="44" spans="1:24" ht="12" customHeight="1">
      <c r="A44" s="522"/>
      <c r="B44" s="522"/>
      <c r="C44" s="522"/>
      <c r="D44" s="522"/>
      <c r="E44" s="522"/>
      <c r="F44" s="522"/>
      <c r="G44" s="522"/>
      <c r="H44" s="522"/>
      <c r="I44" s="522"/>
      <c r="J44" s="522"/>
      <c r="K44" s="522"/>
      <c r="L44" s="522"/>
      <c r="M44" s="522"/>
      <c r="N44" s="69">
        <v>1</v>
      </c>
      <c r="O44" s="69">
        <v>0</v>
      </c>
      <c r="P44" s="69">
        <v>0</v>
      </c>
      <c r="Q44" s="69">
        <v>0</v>
      </c>
      <c r="R44" s="69">
        <v>0</v>
      </c>
      <c r="S44" s="67"/>
      <c r="T44" s="69">
        <v>1</v>
      </c>
      <c r="U44" s="69">
        <v>0</v>
      </c>
      <c r="V44" s="69">
        <v>0</v>
      </c>
      <c r="W44" s="69">
        <v>0</v>
      </c>
      <c r="X44" s="69">
        <v>0</v>
      </c>
    </row>
    <row r="45" spans="1:24" ht="13">
      <c r="A45" s="480" t="s">
        <v>632</v>
      </c>
      <c r="B45" s="481"/>
      <c r="C45" s="481"/>
      <c r="D45" s="481"/>
      <c r="E45" s="481"/>
      <c r="F45" s="481"/>
      <c r="G45" s="481"/>
      <c r="H45" s="481"/>
      <c r="I45" s="481"/>
      <c r="J45" s="481"/>
      <c r="K45" s="481"/>
      <c r="L45" s="481"/>
      <c r="M45" s="482"/>
      <c r="N45" s="70"/>
      <c r="O45" s="70"/>
      <c r="P45" s="70"/>
      <c r="Q45" s="71"/>
      <c r="R45" s="71"/>
      <c r="S45" s="69"/>
      <c r="T45" s="70"/>
      <c r="U45" s="70"/>
      <c r="V45" s="70"/>
      <c r="W45" s="71"/>
      <c r="X45" s="71"/>
    </row>
    <row r="46" spans="1:24" ht="18" customHeight="1">
      <c r="A46" s="543" t="s">
        <v>738</v>
      </c>
      <c r="B46" s="543"/>
      <c r="C46" s="543"/>
      <c r="D46" s="543"/>
      <c r="E46" s="543"/>
      <c r="F46" s="543"/>
      <c r="G46" s="543"/>
      <c r="H46" s="543"/>
      <c r="I46" s="543"/>
      <c r="J46" s="543"/>
      <c r="K46" s="543"/>
      <c r="L46" s="543"/>
      <c r="M46" s="543"/>
      <c r="N46" s="69">
        <v>1</v>
      </c>
      <c r="O46" s="69">
        <v>1</v>
      </c>
      <c r="P46" s="69">
        <v>0</v>
      </c>
      <c r="Q46" s="69">
        <v>0</v>
      </c>
      <c r="R46" s="69">
        <v>0</v>
      </c>
      <c r="S46" s="69"/>
      <c r="T46" s="69">
        <v>1</v>
      </c>
      <c r="U46" s="69">
        <v>1</v>
      </c>
      <c r="V46" s="69">
        <v>0</v>
      </c>
      <c r="W46" s="69">
        <v>0</v>
      </c>
      <c r="X46" s="69">
        <v>0</v>
      </c>
    </row>
    <row r="47" spans="1:24">
      <c r="A47" s="11"/>
      <c r="B47" s="12"/>
      <c r="C47" s="12"/>
      <c r="D47" s="12"/>
      <c r="E47" s="12"/>
      <c r="F47" s="48"/>
      <c r="G47" s="48"/>
      <c r="H47" s="48"/>
      <c r="I47" s="12"/>
      <c r="J47" s="12"/>
      <c r="K47" s="48"/>
      <c r="L47" s="12"/>
      <c r="M47" s="49"/>
      <c r="N47" s="69">
        <v>0</v>
      </c>
      <c r="O47" s="69">
        <v>1</v>
      </c>
      <c r="P47" s="69">
        <v>0</v>
      </c>
      <c r="Q47" s="69">
        <v>0</v>
      </c>
      <c r="R47" s="69">
        <v>0</v>
      </c>
      <c r="S47" s="71"/>
      <c r="T47" s="69">
        <v>0</v>
      </c>
      <c r="U47" s="69">
        <v>1</v>
      </c>
      <c r="V47" s="69">
        <v>0</v>
      </c>
      <c r="W47" s="69">
        <v>0</v>
      </c>
      <c r="X47" s="69">
        <v>0</v>
      </c>
    </row>
    <row r="48" spans="1:24">
      <c r="A48" s="11"/>
      <c r="B48" s="12"/>
      <c r="C48" s="12"/>
      <c r="D48" s="12"/>
      <c r="E48" s="12"/>
      <c r="F48" s="48"/>
      <c r="G48" s="48"/>
      <c r="H48" s="48"/>
      <c r="I48" s="12"/>
      <c r="J48" s="12"/>
      <c r="K48" s="48"/>
      <c r="L48" s="12"/>
      <c r="M48" s="49"/>
      <c r="N48" s="69">
        <v>0</v>
      </c>
      <c r="O48" s="69">
        <v>1</v>
      </c>
      <c r="P48" s="69">
        <v>0</v>
      </c>
      <c r="Q48" s="69">
        <v>0</v>
      </c>
      <c r="R48" s="69">
        <v>0</v>
      </c>
      <c r="S48" s="69"/>
      <c r="T48" s="69">
        <v>0</v>
      </c>
      <c r="U48" s="69">
        <v>1</v>
      </c>
      <c r="V48" s="69">
        <v>0</v>
      </c>
      <c r="W48" s="69">
        <v>0</v>
      </c>
      <c r="X48" s="69">
        <v>0</v>
      </c>
    </row>
    <row r="49" spans="1:25">
      <c r="A49" s="11"/>
      <c r="B49" s="12"/>
      <c r="C49" s="12"/>
      <c r="D49" s="12"/>
      <c r="E49" s="12"/>
      <c r="F49" s="48"/>
      <c r="G49" s="48"/>
      <c r="H49" s="48"/>
      <c r="I49" s="12"/>
      <c r="J49" s="12"/>
      <c r="K49" s="48"/>
      <c r="L49" s="12"/>
      <c r="M49" s="49"/>
      <c r="N49" s="69">
        <v>0</v>
      </c>
      <c r="O49" s="69">
        <v>1</v>
      </c>
      <c r="P49" s="69">
        <v>0</v>
      </c>
      <c r="Q49" s="69">
        <v>0</v>
      </c>
      <c r="R49" s="69">
        <v>0</v>
      </c>
      <c r="S49" s="69"/>
      <c r="T49" s="69">
        <v>0</v>
      </c>
      <c r="U49" s="69">
        <v>1</v>
      </c>
      <c r="V49" s="69">
        <v>0</v>
      </c>
      <c r="W49" s="69">
        <v>0</v>
      </c>
      <c r="X49" s="69">
        <v>0</v>
      </c>
    </row>
    <row r="50" spans="1:25">
      <c r="A50" s="520"/>
      <c r="B50" s="521"/>
      <c r="C50" s="521"/>
      <c r="D50" s="521"/>
      <c r="E50" s="521"/>
      <c r="F50" s="521"/>
      <c r="G50" s="521"/>
      <c r="H50" s="521"/>
      <c r="I50" s="521"/>
      <c r="J50" s="521"/>
      <c r="K50" s="521"/>
      <c r="L50" s="521"/>
      <c r="M50" s="544"/>
      <c r="N50" s="69">
        <v>0</v>
      </c>
      <c r="O50" s="69">
        <v>1</v>
      </c>
      <c r="P50" s="69">
        <v>0</v>
      </c>
      <c r="Q50" s="69">
        <v>0</v>
      </c>
      <c r="R50" s="69">
        <v>0</v>
      </c>
      <c r="S50" s="69"/>
      <c r="T50" s="69">
        <v>0</v>
      </c>
      <c r="U50" s="69">
        <v>1</v>
      </c>
      <c r="V50" s="69">
        <v>0</v>
      </c>
      <c r="W50" s="69">
        <v>0</v>
      </c>
      <c r="X50" s="69">
        <v>0</v>
      </c>
    </row>
    <row r="51" spans="1:25">
      <c r="A51" s="520"/>
      <c r="B51" s="521"/>
      <c r="C51" s="521"/>
      <c r="D51" s="521"/>
      <c r="E51" s="521"/>
      <c r="F51" s="521"/>
      <c r="G51" s="521"/>
      <c r="H51" s="521"/>
      <c r="I51" s="521"/>
      <c r="J51" s="521"/>
      <c r="K51" s="521"/>
      <c r="L51" s="521"/>
      <c r="M51" s="544"/>
      <c r="N51" s="69">
        <v>0</v>
      </c>
      <c r="O51" s="69">
        <v>1</v>
      </c>
      <c r="P51" s="69">
        <v>0</v>
      </c>
      <c r="Q51" s="69">
        <v>0</v>
      </c>
      <c r="R51" s="69">
        <v>0</v>
      </c>
      <c r="S51" s="69"/>
      <c r="T51" s="69">
        <v>0</v>
      </c>
      <c r="U51" s="69">
        <v>1</v>
      </c>
      <c r="V51" s="69">
        <v>0</v>
      </c>
      <c r="W51" s="69">
        <v>0</v>
      </c>
      <c r="X51" s="69">
        <v>0</v>
      </c>
    </row>
    <row r="52" spans="1:25">
      <c r="A52" s="520"/>
      <c r="B52" s="521"/>
      <c r="C52" s="521"/>
      <c r="D52" s="521"/>
      <c r="E52" s="521"/>
      <c r="F52" s="521"/>
      <c r="G52" s="521"/>
      <c r="H52" s="521"/>
      <c r="I52" s="521"/>
      <c r="J52" s="521"/>
      <c r="K52" s="521"/>
      <c r="L52" s="521"/>
      <c r="M52" s="544"/>
      <c r="N52" s="70"/>
      <c r="O52" s="70"/>
      <c r="P52" s="70"/>
      <c r="Q52" s="71"/>
      <c r="R52" s="71"/>
      <c r="S52" s="69"/>
      <c r="T52" s="70"/>
      <c r="U52" s="70"/>
      <c r="V52" s="70"/>
      <c r="W52" s="71"/>
      <c r="X52" s="71"/>
    </row>
    <row r="53" spans="1:25">
      <c r="A53" s="520"/>
      <c r="B53" s="521"/>
      <c r="C53" s="521"/>
      <c r="D53" s="521"/>
      <c r="E53" s="521"/>
      <c r="F53" s="521"/>
      <c r="G53" s="521"/>
      <c r="H53" s="521"/>
      <c r="I53" s="521"/>
      <c r="J53" s="521"/>
      <c r="K53" s="521"/>
      <c r="L53" s="521"/>
      <c r="M53" s="544"/>
      <c r="N53" s="69">
        <v>0</v>
      </c>
      <c r="O53" s="69">
        <v>1</v>
      </c>
      <c r="P53" s="69">
        <v>1</v>
      </c>
      <c r="Q53" s="69">
        <v>0</v>
      </c>
      <c r="R53" s="69">
        <v>0</v>
      </c>
      <c r="S53" s="69"/>
      <c r="T53" s="69">
        <v>0</v>
      </c>
      <c r="U53" s="69">
        <v>1</v>
      </c>
      <c r="V53" s="69">
        <v>1</v>
      </c>
      <c r="W53" s="69">
        <v>0</v>
      </c>
      <c r="X53" s="69">
        <v>0</v>
      </c>
    </row>
    <row r="54" spans="1:25">
      <c r="A54" s="520"/>
      <c r="B54" s="521"/>
      <c r="C54" s="521"/>
      <c r="D54" s="521"/>
      <c r="E54" s="521"/>
      <c r="F54" s="521"/>
      <c r="G54" s="521"/>
      <c r="H54" s="521"/>
      <c r="I54" s="521"/>
      <c r="J54" s="521"/>
      <c r="K54" s="521"/>
      <c r="L54" s="521"/>
      <c r="M54" s="544"/>
      <c r="N54" s="69">
        <v>0</v>
      </c>
      <c r="O54" s="69">
        <v>0</v>
      </c>
      <c r="P54" s="69">
        <v>1</v>
      </c>
      <c r="Q54" s="69">
        <v>0</v>
      </c>
      <c r="R54" s="69">
        <v>0</v>
      </c>
      <c r="S54" s="71"/>
      <c r="T54" s="69">
        <v>0</v>
      </c>
      <c r="U54" s="69">
        <v>0</v>
      </c>
      <c r="V54" s="69">
        <v>1</v>
      </c>
      <c r="W54" s="69">
        <v>0</v>
      </c>
      <c r="X54" s="69">
        <v>0</v>
      </c>
    </row>
    <row r="55" spans="1:25">
      <c r="A55" s="520"/>
      <c r="B55" s="521"/>
      <c r="C55" s="521"/>
      <c r="D55" s="521"/>
      <c r="E55" s="521"/>
      <c r="F55" s="521"/>
      <c r="G55" s="521"/>
      <c r="H55" s="521"/>
      <c r="I55" s="521"/>
      <c r="J55" s="521"/>
      <c r="K55" s="521"/>
      <c r="L55" s="521"/>
      <c r="M55" s="544"/>
      <c r="N55" s="69">
        <v>0</v>
      </c>
      <c r="O55" s="69">
        <v>0</v>
      </c>
      <c r="P55" s="69">
        <v>1</v>
      </c>
      <c r="Q55" s="69">
        <v>0</v>
      </c>
      <c r="R55" s="69">
        <v>0</v>
      </c>
      <c r="S55" s="69"/>
      <c r="T55" s="69">
        <v>0</v>
      </c>
      <c r="U55" s="69">
        <v>0</v>
      </c>
      <c r="V55" s="69">
        <v>1</v>
      </c>
      <c r="W55" s="69">
        <v>0</v>
      </c>
      <c r="X55" s="69">
        <v>0</v>
      </c>
    </row>
    <row r="56" spans="1:25">
      <c r="A56" s="520"/>
      <c r="B56" s="521"/>
      <c r="C56" s="521"/>
      <c r="D56" s="521"/>
      <c r="E56" s="521"/>
      <c r="F56" s="521"/>
      <c r="G56" s="521"/>
      <c r="H56" s="521"/>
      <c r="I56" s="521"/>
      <c r="J56" s="521"/>
      <c r="K56" s="521"/>
      <c r="L56" s="521"/>
      <c r="M56" s="544"/>
      <c r="N56" s="69">
        <v>0</v>
      </c>
      <c r="O56" s="69">
        <v>0</v>
      </c>
      <c r="P56" s="69">
        <v>1</v>
      </c>
      <c r="Q56" s="69">
        <v>0</v>
      </c>
      <c r="R56" s="69">
        <v>0</v>
      </c>
      <c r="S56" s="69"/>
      <c r="T56" s="69">
        <v>0</v>
      </c>
      <c r="U56" s="69">
        <v>0</v>
      </c>
      <c r="V56" s="69">
        <v>1</v>
      </c>
      <c r="W56" s="69">
        <v>0</v>
      </c>
      <c r="X56" s="69">
        <v>0</v>
      </c>
    </row>
    <row r="57" spans="1:25">
      <c r="A57" s="520"/>
      <c r="B57" s="521"/>
      <c r="C57" s="521"/>
      <c r="D57" s="521"/>
      <c r="E57" s="521"/>
      <c r="F57" s="521"/>
      <c r="G57" s="521"/>
      <c r="H57" s="521"/>
      <c r="I57" s="521"/>
      <c r="J57" s="521"/>
      <c r="K57" s="521"/>
      <c r="L57" s="521"/>
      <c r="M57" s="544"/>
      <c r="N57" s="70"/>
      <c r="O57" s="70"/>
      <c r="P57" s="70"/>
      <c r="Q57" s="71"/>
      <c r="R57" s="71"/>
      <c r="S57" s="69"/>
      <c r="T57" s="69">
        <v>0</v>
      </c>
      <c r="U57" s="69">
        <v>0</v>
      </c>
      <c r="V57" s="69">
        <v>1</v>
      </c>
      <c r="W57" s="69">
        <v>0</v>
      </c>
      <c r="X57" s="69">
        <v>0</v>
      </c>
    </row>
    <row r="58" spans="1:25" ht="12.75" customHeight="1">
      <c r="A58" s="520"/>
      <c r="B58" s="521"/>
      <c r="C58" s="521"/>
      <c r="D58" s="521"/>
      <c r="E58" s="521"/>
      <c r="F58" s="521"/>
      <c r="G58" s="521"/>
      <c r="H58" s="521"/>
      <c r="I58" s="521"/>
      <c r="J58" s="521"/>
      <c r="K58" s="521"/>
      <c r="L58" s="521"/>
      <c r="M58" s="544"/>
      <c r="N58" s="69">
        <v>0</v>
      </c>
      <c r="O58" s="69">
        <v>0</v>
      </c>
      <c r="P58" s="69">
        <v>1</v>
      </c>
      <c r="Q58" s="69">
        <v>1</v>
      </c>
      <c r="R58" s="69">
        <v>0</v>
      </c>
      <c r="S58" s="69"/>
      <c r="T58" s="67"/>
      <c r="U58" s="67"/>
      <c r="V58" s="67"/>
      <c r="W58" s="67"/>
      <c r="X58" s="67"/>
    </row>
    <row r="59" spans="1:25">
      <c r="A59" s="520"/>
      <c r="B59" s="521"/>
      <c r="C59" s="521"/>
      <c r="D59" s="521"/>
      <c r="E59" s="521"/>
      <c r="F59" s="521"/>
      <c r="G59" s="521"/>
      <c r="H59" s="521"/>
      <c r="I59" s="521"/>
      <c r="J59" s="521"/>
      <c r="K59" s="521"/>
      <c r="L59" s="521"/>
      <c r="M59" s="544"/>
      <c r="N59" s="69">
        <v>0</v>
      </c>
      <c r="O59" s="69">
        <v>0</v>
      </c>
      <c r="P59" s="69">
        <v>0</v>
      </c>
      <c r="Q59" s="69">
        <v>1</v>
      </c>
      <c r="R59" s="69">
        <v>0</v>
      </c>
      <c r="S59" s="71"/>
      <c r="T59" s="69">
        <v>0</v>
      </c>
      <c r="U59" s="69">
        <v>0</v>
      </c>
      <c r="V59" s="69">
        <v>1</v>
      </c>
      <c r="W59" s="69">
        <v>1</v>
      </c>
      <c r="X59" s="69">
        <v>0</v>
      </c>
    </row>
    <row r="60" spans="1:25" ht="12.75" customHeight="1">
      <c r="A60" s="520"/>
      <c r="B60" s="521"/>
      <c r="C60" s="521"/>
      <c r="D60" s="521"/>
      <c r="E60" s="521"/>
      <c r="F60" s="521"/>
      <c r="G60" s="521"/>
      <c r="H60" s="521"/>
      <c r="I60" s="521"/>
      <c r="J60" s="521"/>
      <c r="K60" s="521"/>
      <c r="L60" s="521"/>
      <c r="M60" s="544"/>
      <c r="N60" s="69">
        <v>0</v>
      </c>
      <c r="O60" s="69">
        <v>0</v>
      </c>
      <c r="P60" s="69">
        <v>0</v>
      </c>
      <c r="Q60" s="69">
        <v>1</v>
      </c>
      <c r="R60" s="69">
        <v>0</v>
      </c>
      <c r="S60" s="69"/>
      <c r="T60" s="69">
        <v>0</v>
      </c>
      <c r="U60" s="69">
        <v>0</v>
      </c>
      <c r="V60" s="69">
        <v>0</v>
      </c>
      <c r="W60" s="69">
        <v>1</v>
      </c>
      <c r="X60" s="69">
        <v>0</v>
      </c>
      <c r="Y60" s="67"/>
    </row>
    <row r="61" spans="1:25">
      <c r="A61" s="520"/>
      <c r="B61" s="521"/>
      <c r="C61" s="521"/>
      <c r="D61" s="521"/>
      <c r="E61" s="521"/>
      <c r="F61" s="521"/>
      <c r="G61" s="521"/>
      <c r="H61" s="521"/>
      <c r="I61" s="521"/>
      <c r="J61" s="521"/>
      <c r="K61" s="521"/>
      <c r="L61" s="521"/>
      <c r="M61" s="544"/>
      <c r="N61" s="69">
        <v>0</v>
      </c>
      <c r="O61" s="69">
        <v>0</v>
      </c>
      <c r="P61" s="69">
        <v>0</v>
      </c>
      <c r="Q61" s="69">
        <v>1</v>
      </c>
      <c r="R61" s="69">
        <v>0</v>
      </c>
      <c r="S61" s="69"/>
      <c r="T61" s="69">
        <v>0</v>
      </c>
      <c r="U61" s="69">
        <v>0</v>
      </c>
      <c r="V61" s="69">
        <v>0</v>
      </c>
      <c r="W61" s="69">
        <v>1</v>
      </c>
      <c r="X61" s="69">
        <v>0</v>
      </c>
      <c r="Y61" s="67"/>
    </row>
    <row r="62" spans="1:25">
      <c r="A62" s="520"/>
      <c r="B62" s="521"/>
      <c r="C62" s="521"/>
      <c r="D62" s="521"/>
      <c r="E62" s="521"/>
      <c r="F62" s="521"/>
      <c r="G62" s="521"/>
      <c r="H62" s="521"/>
      <c r="I62" s="521"/>
      <c r="J62" s="521"/>
      <c r="K62" s="521"/>
      <c r="L62" s="521"/>
      <c r="M62" s="544"/>
      <c r="N62" s="69">
        <v>0</v>
      </c>
      <c r="O62" s="69">
        <v>0</v>
      </c>
      <c r="P62" s="69">
        <v>0</v>
      </c>
      <c r="Q62" s="69">
        <v>1</v>
      </c>
      <c r="R62" s="69">
        <v>0</v>
      </c>
      <c r="S62" s="69"/>
      <c r="T62" s="69">
        <v>0</v>
      </c>
      <c r="U62" s="69">
        <v>0</v>
      </c>
      <c r="V62" s="69">
        <v>0</v>
      </c>
      <c r="W62" s="69">
        <v>1</v>
      </c>
      <c r="X62" s="69">
        <v>0</v>
      </c>
      <c r="Y62" s="69">
        <v>0</v>
      </c>
    </row>
    <row r="63" spans="1:25">
      <c r="A63" s="520"/>
      <c r="B63" s="521"/>
      <c r="C63" s="521"/>
      <c r="D63" s="521"/>
      <c r="E63" s="521"/>
      <c r="F63" s="521"/>
      <c r="G63" s="521"/>
      <c r="H63" s="521"/>
      <c r="I63" s="521"/>
      <c r="J63" s="521"/>
      <c r="K63" s="521"/>
      <c r="L63" s="521"/>
      <c r="M63" s="544"/>
      <c r="N63" s="69">
        <v>0</v>
      </c>
      <c r="O63" s="69">
        <v>0</v>
      </c>
      <c r="P63" s="69">
        <v>0</v>
      </c>
      <c r="Q63" s="69">
        <v>1</v>
      </c>
      <c r="R63" s="69">
        <v>0</v>
      </c>
      <c r="S63" s="69"/>
      <c r="T63" s="69">
        <v>0</v>
      </c>
      <c r="U63" s="69">
        <v>0</v>
      </c>
      <c r="V63" s="69">
        <v>0</v>
      </c>
      <c r="W63" s="69">
        <v>1</v>
      </c>
      <c r="X63" s="69">
        <v>0</v>
      </c>
      <c r="Y63" s="67"/>
    </row>
    <row r="64" spans="1:25">
      <c r="A64" s="520"/>
      <c r="B64" s="521"/>
      <c r="C64" s="521"/>
      <c r="D64" s="521"/>
      <c r="E64" s="521"/>
      <c r="F64" s="521"/>
      <c r="G64" s="521"/>
      <c r="H64" s="521"/>
      <c r="I64" s="521"/>
      <c r="J64" s="521"/>
      <c r="K64" s="521"/>
      <c r="L64" s="521"/>
      <c r="M64" s="544"/>
      <c r="N64" s="69"/>
      <c r="O64" s="69"/>
      <c r="P64" s="69"/>
      <c r="Q64" s="69"/>
      <c r="R64" s="69"/>
      <c r="S64" s="69"/>
      <c r="T64" s="69">
        <v>0</v>
      </c>
      <c r="U64" s="69">
        <v>0</v>
      </c>
      <c r="V64" s="69">
        <v>0</v>
      </c>
      <c r="W64" s="69">
        <v>1</v>
      </c>
      <c r="X64" s="69">
        <v>0</v>
      </c>
      <c r="Y64" s="67"/>
    </row>
    <row r="65" spans="1:25" ht="12.75" customHeight="1">
      <c r="A65" s="520"/>
      <c r="B65" s="521"/>
      <c r="C65" s="521"/>
      <c r="D65" s="521"/>
      <c r="E65" s="521"/>
      <c r="F65" s="521"/>
      <c r="G65" s="521"/>
      <c r="H65" s="521"/>
      <c r="I65" s="521"/>
      <c r="J65" s="521"/>
      <c r="K65" s="521"/>
      <c r="L65" s="521"/>
      <c r="M65" s="544"/>
      <c r="N65" s="69">
        <v>0</v>
      </c>
      <c r="O65" s="69">
        <v>0</v>
      </c>
      <c r="P65" s="69">
        <v>0</v>
      </c>
      <c r="Q65" s="69">
        <v>1</v>
      </c>
      <c r="R65" s="69">
        <v>1</v>
      </c>
      <c r="S65" s="69"/>
      <c r="T65" s="69"/>
      <c r="U65" s="69"/>
      <c r="V65" s="69"/>
      <c r="W65" s="69"/>
      <c r="X65" s="69"/>
      <c r="Y65" s="67"/>
    </row>
    <row r="66" spans="1:25">
      <c r="A66" s="520"/>
      <c r="B66" s="521"/>
      <c r="C66" s="521"/>
      <c r="D66" s="521"/>
      <c r="E66" s="521"/>
      <c r="F66" s="521"/>
      <c r="G66" s="521"/>
      <c r="H66" s="521"/>
      <c r="I66" s="521"/>
      <c r="J66" s="521"/>
      <c r="K66" s="521"/>
      <c r="L66" s="521"/>
      <c r="M66" s="544"/>
      <c r="N66" s="69">
        <v>0</v>
      </c>
      <c r="O66" s="69">
        <v>0</v>
      </c>
      <c r="P66" s="69">
        <v>0</v>
      </c>
      <c r="Q66" s="69">
        <v>0</v>
      </c>
      <c r="R66" s="69">
        <v>1</v>
      </c>
      <c r="S66" s="69"/>
      <c r="T66" s="69">
        <v>0</v>
      </c>
      <c r="U66" s="69">
        <v>0</v>
      </c>
      <c r="V66" s="69">
        <v>0</v>
      </c>
      <c r="W66" s="69">
        <v>1</v>
      </c>
      <c r="X66" s="69">
        <v>1</v>
      </c>
      <c r="Y66" s="67"/>
    </row>
    <row r="67" spans="1:25">
      <c r="A67" s="520"/>
      <c r="B67" s="521"/>
      <c r="C67" s="521"/>
      <c r="D67" s="521"/>
      <c r="E67" s="521"/>
      <c r="F67" s="521"/>
      <c r="G67" s="521"/>
      <c r="H67" s="521"/>
      <c r="I67" s="521"/>
      <c r="J67" s="521"/>
      <c r="K67" s="521"/>
      <c r="L67" s="521"/>
      <c r="M67" s="544"/>
      <c r="N67" s="69">
        <v>0</v>
      </c>
      <c r="O67" s="69">
        <v>0</v>
      </c>
      <c r="P67" s="69">
        <v>0</v>
      </c>
      <c r="Q67" s="69">
        <v>0</v>
      </c>
      <c r="R67" s="69">
        <v>1</v>
      </c>
      <c r="S67" s="69"/>
      <c r="T67" s="69">
        <v>0</v>
      </c>
      <c r="U67" s="69">
        <v>0</v>
      </c>
      <c r="V67" s="69">
        <v>0</v>
      </c>
      <c r="W67" s="69">
        <v>0</v>
      </c>
      <c r="X67" s="69">
        <v>1</v>
      </c>
      <c r="Y67" s="67"/>
    </row>
    <row r="68" spans="1:25">
      <c r="A68" s="520"/>
      <c r="B68" s="521"/>
      <c r="C68" s="521"/>
      <c r="D68" s="521"/>
      <c r="E68" s="521"/>
      <c r="F68" s="521"/>
      <c r="G68" s="521"/>
      <c r="H68" s="521"/>
      <c r="I68" s="521"/>
      <c r="J68" s="521"/>
      <c r="K68" s="521"/>
      <c r="L68" s="521"/>
      <c r="M68" s="544"/>
      <c r="N68" s="69">
        <v>0</v>
      </c>
      <c r="O68" s="69">
        <v>0</v>
      </c>
      <c r="P68" s="69">
        <v>0</v>
      </c>
      <c r="Q68" s="69">
        <v>0</v>
      </c>
      <c r="R68" s="69">
        <v>1</v>
      </c>
      <c r="S68" s="69"/>
      <c r="T68" s="69">
        <v>0</v>
      </c>
      <c r="U68" s="69">
        <v>0</v>
      </c>
      <c r="V68" s="69">
        <v>0</v>
      </c>
      <c r="W68" s="69">
        <v>0</v>
      </c>
      <c r="X68" s="69">
        <v>1</v>
      </c>
      <c r="Y68" s="67"/>
    </row>
    <row r="69" spans="1:25">
      <c r="A69" s="520"/>
      <c r="B69" s="521"/>
      <c r="C69" s="521"/>
      <c r="D69" s="521"/>
      <c r="E69" s="521"/>
      <c r="F69" s="521"/>
      <c r="G69" s="521"/>
      <c r="H69" s="521"/>
      <c r="I69" s="521"/>
      <c r="J69" s="521"/>
      <c r="K69" s="521"/>
      <c r="L69" s="521"/>
      <c r="M69" s="544"/>
      <c r="N69" s="69">
        <v>0</v>
      </c>
      <c r="O69" s="69">
        <v>0</v>
      </c>
      <c r="P69" s="69">
        <v>0</v>
      </c>
      <c r="Q69" s="69">
        <v>0</v>
      </c>
      <c r="R69" s="69">
        <v>1</v>
      </c>
      <c r="S69" s="69"/>
      <c r="T69" s="69">
        <v>0</v>
      </c>
      <c r="U69" s="69">
        <v>0</v>
      </c>
      <c r="V69" s="69">
        <v>0</v>
      </c>
      <c r="W69" s="69">
        <v>0</v>
      </c>
      <c r="X69" s="69">
        <v>1</v>
      </c>
      <c r="Y69" s="67"/>
    </row>
    <row r="70" spans="1:25">
      <c r="A70" s="520"/>
      <c r="B70" s="521"/>
      <c r="C70" s="521"/>
      <c r="D70" s="521"/>
      <c r="E70" s="521"/>
      <c r="F70" s="521"/>
      <c r="G70" s="521"/>
      <c r="H70" s="521"/>
      <c r="I70" s="521"/>
      <c r="J70" s="521"/>
      <c r="K70" s="521"/>
      <c r="L70" s="521"/>
      <c r="M70" s="544"/>
      <c r="N70" s="67"/>
      <c r="O70" s="67"/>
      <c r="P70" s="67"/>
      <c r="Q70" s="67"/>
      <c r="R70" s="67"/>
      <c r="S70" s="67"/>
      <c r="T70" s="69">
        <v>0</v>
      </c>
      <c r="U70" s="69">
        <v>0</v>
      </c>
      <c r="V70" s="69">
        <v>0</v>
      </c>
      <c r="W70" s="69">
        <v>0</v>
      </c>
      <c r="X70" s="69">
        <v>1</v>
      </c>
    </row>
    <row r="71" spans="1:25" ht="12.75" customHeight="1">
      <c r="A71" s="520"/>
      <c r="B71" s="521"/>
      <c r="C71" s="521"/>
      <c r="D71" s="521"/>
      <c r="E71" s="521"/>
      <c r="F71" s="521"/>
      <c r="G71" s="521"/>
      <c r="H71" s="521"/>
      <c r="I71" s="521"/>
      <c r="J71" s="521"/>
      <c r="K71" s="521"/>
      <c r="L71" s="521"/>
      <c r="M71" s="544"/>
      <c r="N71" s="67"/>
      <c r="O71" s="67"/>
      <c r="P71" s="67"/>
      <c r="Q71" s="67"/>
      <c r="R71" s="67"/>
      <c r="S71" s="67"/>
      <c r="T71" s="67"/>
      <c r="U71" s="67"/>
      <c r="V71" s="67"/>
      <c r="W71" s="67"/>
      <c r="X71" s="67"/>
    </row>
    <row r="72" spans="1:25">
      <c r="A72" s="520"/>
      <c r="B72" s="521"/>
      <c r="C72" s="521"/>
      <c r="D72" s="521"/>
      <c r="E72" s="521"/>
      <c r="F72" s="521"/>
      <c r="G72" s="521"/>
      <c r="H72" s="521"/>
      <c r="I72" s="521"/>
      <c r="J72" s="521"/>
      <c r="K72" s="521"/>
      <c r="L72" s="521"/>
      <c r="M72" s="544"/>
      <c r="N72" s="67"/>
      <c r="O72" s="67"/>
      <c r="P72" s="67"/>
      <c r="Q72" s="67"/>
      <c r="R72" s="67"/>
      <c r="S72" s="67"/>
      <c r="T72" s="67"/>
      <c r="U72" s="67"/>
      <c r="V72" s="67"/>
      <c r="W72" s="67"/>
      <c r="X72" s="67"/>
    </row>
    <row r="73" spans="1:25">
      <c r="A73" s="520"/>
      <c r="B73" s="521"/>
      <c r="C73" s="521"/>
      <c r="D73" s="521"/>
      <c r="E73" s="521"/>
      <c r="F73" s="521"/>
      <c r="G73" s="521"/>
      <c r="H73" s="521"/>
      <c r="I73" s="521"/>
      <c r="J73" s="521"/>
      <c r="K73" s="521"/>
      <c r="L73" s="521"/>
      <c r="M73" s="544"/>
      <c r="N73" s="67"/>
      <c r="O73" s="67"/>
      <c r="P73" s="67"/>
      <c r="Q73" s="67"/>
      <c r="R73" s="67"/>
      <c r="S73" s="67"/>
      <c r="T73" s="67"/>
      <c r="U73" s="67"/>
      <c r="V73" s="67"/>
      <c r="W73" s="67"/>
      <c r="X73" s="67"/>
    </row>
    <row r="74" spans="1:25" ht="24.75" customHeight="1">
      <c r="A74" s="524"/>
      <c r="B74" s="525"/>
      <c r="C74" s="525"/>
      <c r="D74" s="525"/>
      <c r="E74" s="525"/>
      <c r="F74" s="525"/>
      <c r="G74" s="525"/>
      <c r="H74" s="525"/>
      <c r="I74" s="525"/>
      <c r="J74" s="525"/>
      <c r="K74" s="525"/>
      <c r="L74" s="525"/>
      <c r="M74" s="526"/>
    </row>
    <row r="75" spans="1:25">
      <c r="A75" s="497" t="s">
        <v>54</v>
      </c>
      <c r="B75" s="498"/>
      <c r="C75" s="498"/>
      <c r="D75" s="498"/>
      <c r="E75" s="498"/>
      <c r="F75" s="498"/>
      <c r="G75" s="498"/>
      <c r="H75" s="498"/>
      <c r="I75" s="498"/>
      <c r="J75" s="498"/>
      <c r="K75" s="498"/>
      <c r="L75" s="498"/>
      <c r="M75" s="499"/>
    </row>
    <row r="76" spans="1:25" ht="16">
      <c r="A76" s="304" t="s">
        <v>754</v>
      </c>
      <c r="B76" s="305"/>
      <c r="C76" s="305"/>
      <c r="D76" s="305"/>
      <c r="E76" s="305"/>
      <c r="F76" s="305"/>
      <c r="G76" s="305"/>
      <c r="H76" s="305"/>
      <c r="I76" s="305"/>
      <c r="J76" s="305"/>
      <c r="K76" s="305"/>
      <c r="L76" s="305"/>
      <c r="M76" s="306"/>
    </row>
    <row r="77" spans="1:25" ht="11.25" customHeight="1">
      <c r="A77" s="45"/>
      <c r="B77" s="46"/>
      <c r="C77" s="46"/>
      <c r="D77" s="428" t="str">
        <f>'Mode d''emploi'!D11:G11</f>
        <v>Nom de l'établissement</v>
      </c>
      <c r="E77" s="428"/>
      <c r="F77" s="428"/>
      <c r="G77" s="428"/>
      <c r="H77" s="428"/>
      <c r="I77" s="428"/>
      <c r="J77" s="428"/>
      <c r="K77" s="428"/>
      <c r="L77" s="46"/>
      <c r="M77" s="35"/>
    </row>
    <row r="78" spans="1:25" ht="9.75" customHeight="1">
      <c r="A78" s="45"/>
      <c r="B78" s="46"/>
      <c r="C78" s="46"/>
      <c r="D78" s="428"/>
      <c r="E78" s="428"/>
      <c r="F78" s="428"/>
      <c r="G78" s="428"/>
      <c r="H78" s="428"/>
      <c r="I78" s="428"/>
      <c r="J78" s="428"/>
      <c r="K78" s="428"/>
      <c r="L78" s="46"/>
      <c r="M78" s="35"/>
    </row>
    <row r="79" spans="1:25" ht="16">
      <c r="A79" s="45"/>
      <c r="B79" s="46"/>
      <c r="C79" s="46"/>
      <c r="D79" s="46"/>
      <c r="E79" s="46"/>
      <c r="F79" s="46"/>
      <c r="G79" s="46"/>
      <c r="H79" s="46"/>
      <c r="I79" s="46"/>
      <c r="J79" s="46"/>
      <c r="K79" s="46"/>
      <c r="L79" s="46"/>
      <c r="M79" s="35"/>
    </row>
    <row r="80" spans="1:25" ht="7.5" customHeight="1">
      <c r="A80" s="13"/>
      <c r="B80" s="14"/>
      <c r="C80" s="14"/>
      <c r="D80" s="14"/>
      <c r="E80" s="14"/>
      <c r="F80" s="14"/>
      <c r="G80" s="14"/>
      <c r="H80" s="14"/>
      <c r="I80" s="14"/>
      <c r="J80" s="14"/>
      <c r="K80" s="14"/>
      <c r="L80" s="14"/>
      <c r="M80" s="15"/>
    </row>
    <row r="81" spans="1:13" ht="12.75" customHeight="1">
      <c r="A81" s="522"/>
      <c r="B81" s="522"/>
      <c r="C81" s="522"/>
      <c r="D81" s="522"/>
      <c r="E81" s="522"/>
      <c r="F81" s="522"/>
      <c r="G81" s="522"/>
      <c r="H81" s="522"/>
      <c r="I81" s="522"/>
      <c r="J81" s="522"/>
      <c r="K81" s="522"/>
      <c r="L81" s="522"/>
      <c r="M81" s="522"/>
    </row>
    <row r="82" spans="1:13" ht="14" thickBot="1">
      <c r="A82" s="551" t="s">
        <v>633</v>
      </c>
      <c r="B82" s="552"/>
      <c r="C82" s="552"/>
      <c r="D82" s="552"/>
      <c r="E82" s="552"/>
      <c r="F82" s="552"/>
      <c r="G82" s="552"/>
      <c r="H82" s="552"/>
      <c r="I82" s="552"/>
      <c r="J82" s="552"/>
      <c r="K82" s="552"/>
      <c r="L82" s="552"/>
      <c r="M82" s="553"/>
    </row>
    <row r="83" spans="1:13" ht="16.5" customHeight="1">
      <c r="A83" s="554" t="s">
        <v>756</v>
      </c>
      <c r="B83" s="555"/>
      <c r="C83" s="555"/>
      <c r="D83" s="555"/>
      <c r="E83" s="555"/>
      <c r="F83" s="555"/>
      <c r="G83" s="555"/>
      <c r="H83" s="555"/>
      <c r="I83" s="555"/>
      <c r="J83" s="555"/>
      <c r="K83" s="555"/>
      <c r="L83" s="555"/>
      <c r="M83" s="556"/>
    </row>
    <row r="84" spans="1:13">
      <c r="A84" s="47"/>
      <c r="B84" s="48"/>
      <c r="C84" s="48"/>
      <c r="D84" s="48"/>
      <c r="E84" s="48"/>
      <c r="F84" s="48"/>
      <c r="G84" s="49"/>
      <c r="H84" s="47"/>
      <c r="I84" s="48"/>
      <c r="J84" s="48"/>
      <c r="K84" s="48"/>
      <c r="L84" s="48"/>
      <c r="M84" s="48"/>
    </row>
    <row r="85" spans="1:13">
      <c r="A85" s="47"/>
      <c r="B85" s="48"/>
      <c r="C85" s="48"/>
      <c r="D85" s="48"/>
      <c r="E85" s="48"/>
      <c r="F85" s="48"/>
      <c r="G85" s="49"/>
      <c r="H85" s="47"/>
      <c r="I85" s="48"/>
      <c r="J85" s="48"/>
      <c r="K85" s="48"/>
      <c r="L85" s="48"/>
      <c r="M85" s="48"/>
    </row>
    <row r="86" spans="1:13">
      <c r="A86" s="47"/>
      <c r="B86" s="48"/>
      <c r="C86" s="48"/>
      <c r="D86" s="48"/>
      <c r="E86" s="48"/>
      <c r="F86" s="48"/>
      <c r="G86" s="49"/>
      <c r="H86" s="47"/>
      <c r="I86" s="48"/>
      <c r="J86" s="48"/>
      <c r="K86" s="48"/>
      <c r="L86" s="48"/>
      <c r="M86" s="48"/>
    </row>
    <row r="87" spans="1:13">
      <c r="A87" s="47"/>
      <c r="B87" s="48"/>
      <c r="C87" s="48"/>
      <c r="D87" s="48"/>
      <c r="E87" s="48"/>
      <c r="F87" s="48"/>
      <c r="G87" s="49"/>
      <c r="H87" s="47"/>
      <c r="I87" s="48"/>
      <c r="J87" s="48"/>
      <c r="K87" s="48"/>
      <c r="L87" s="48"/>
      <c r="M87" s="48"/>
    </row>
    <row r="88" spans="1:13">
      <c r="A88" s="47"/>
      <c r="B88" s="48"/>
      <c r="C88" s="48"/>
      <c r="D88" s="48"/>
      <c r="E88" s="48"/>
      <c r="F88" s="48"/>
      <c r="G88" s="49"/>
      <c r="H88" s="47"/>
      <c r="I88" s="48"/>
      <c r="J88" s="48"/>
      <c r="K88" s="48"/>
      <c r="L88" s="48"/>
      <c r="M88" s="48"/>
    </row>
    <row r="89" spans="1:13">
      <c r="A89" s="47"/>
      <c r="B89" s="48"/>
      <c r="C89" s="48"/>
      <c r="D89" s="48"/>
      <c r="E89" s="48"/>
      <c r="F89" s="48"/>
      <c r="G89" s="49"/>
      <c r="H89" s="47"/>
      <c r="I89" s="48"/>
      <c r="J89" s="48"/>
      <c r="K89" s="48"/>
      <c r="L89" s="48"/>
      <c r="M89" s="48"/>
    </row>
    <row r="90" spans="1:13">
      <c r="A90" s="47"/>
      <c r="B90" s="48"/>
      <c r="C90" s="48"/>
      <c r="D90" s="48"/>
      <c r="E90" s="48"/>
      <c r="F90" s="48"/>
      <c r="G90" s="49"/>
      <c r="H90" s="47"/>
      <c r="I90" s="48"/>
      <c r="J90" s="48"/>
      <c r="K90" s="48"/>
      <c r="L90" s="48"/>
      <c r="M90" s="48"/>
    </row>
    <row r="91" spans="1:13">
      <c r="A91" s="47"/>
      <c r="B91" s="48"/>
      <c r="C91" s="48"/>
      <c r="D91" s="48"/>
      <c r="E91" s="48"/>
      <c r="F91" s="48"/>
      <c r="G91" s="49"/>
      <c r="H91" s="47"/>
      <c r="I91" s="48"/>
      <c r="J91" s="48"/>
      <c r="K91" s="48"/>
      <c r="L91" s="48"/>
      <c r="M91" s="48"/>
    </row>
    <row r="92" spans="1:13">
      <c r="A92" s="47"/>
      <c r="B92" s="48"/>
      <c r="C92" s="48"/>
      <c r="D92" s="48"/>
      <c r="E92" s="48"/>
      <c r="F92" s="48"/>
      <c r="G92" s="48"/>
      <c r="H92" s="23"/>
      <c r="I92" s="24"/>
      <c r="J92" s="24"/>
      <c r="K92" s="24"/>
      <c r="L92" s="24"/>
      <c r="M92" s="24"/>
    </row>
    <row r="93" spans="1:13">
      <c r="A93" s="47"/>
      <c r="B93" s="48"/>
      <c r="C93" s="48"/>
      <c r="D93" s="48"/>
      <c r="E93" s="48"/>
      <c r="F93" s="48"/>
      <c r="G93" s="48"/>
      <c r="H93" s="23"/>
      <c r="I93" s="24"/>
      <c r="J93" s="24"/>
      <c r="K93" s="24"/>
      <c r="L93" s="24"/>
      <c r="M93" s="24"/>
    </row>
    <row r="94" spans="1:13">
      <c r="A94" s="47"/>
      <c r="B94" s="48"/>
      <c r="C94" s="48"/>
      <c r="D94" s="48"/>
      <c r="E94" s="48"/>
      <c r="F94" s="48"/>
      <c r="G94" s="48"/>
      <c r="H94" s="23"/>
      <c r="I94" s="24"/>
      <c r="J94" s="24"/>
      <c r="K94" s="24"/>
      <c r="L94" s="24"/>
      <c r="M94" s="24"/>
    </row>
    <row r="95" spans="1:13">
      <c r="A95" s="47"/>
      <c r="B95" s="48"/>
      <c r="C95" s="48"/>
      <c r="D95" s="48"/>
      <c r="E95" s="48"/>
      <c r="F95" s="48"/>
      <c r="G95" s="48"/>
      <c r="H95" s="25"/>
      <c r="I95" s="26"/>
      <c r="J95" s="26"/>
      <c r="K95" s="26"/>
      <c r="L95" s="26"/>
      <c r="M95" s="26"/>
    </row>
    <row r="96" spans="1:13">
      <c r="A96" s="47"/>
      <c r="B96" s="48"/>
      <c r="C96" s="48"/>
      <c r="D96" s="48"/>
      <c r="E96" s="48"/>
      <c r="F96" s="48"/>
      <c r="G96" s="48"/>
      <c r="H96" s="27"/>
      <c r="I96" s="24"/>
      <c r="J96" s="28"/>
      <c r="K96" s="28"/>
      <c r="L96" s="24"/>
      <c r="M96" s="9"/>
    </row>
    <row r="97" spans="1:13">
      <c r="A97" s="47"/>
      <c r="B97" s="48"/>
      <c r="C97" s="48"/>
      <c r="D97" s="48"/>
      <c r="E97" s="48"/>
      <c r="F97" s="48"/>
      <c r="G97" s="48"/>
      <c r="H97" s="29"/>
      <c r="I97" s="30"/>
      <c r="J97" s="24"/>
      <c r="K97" s="24"/>
      <c r="L97" s="24"/>
      <c r="M97" s="56"/>
    </row>
    <row r="98" spans="1:13">
      <c r="A98" s="47"/>
      <c r="B98" s="48"/>
      <c r="C98" s="48"/>
      <c r="D98" s="48"/>
      <c r="E98" s="48"/>
      <c r="F98" s="48"/>
      <c r="G98" s="48"/>
      <c r="H98" s="29"/>
      <c r="I98" s="30"/>
      <c r="J98" s="24"/>
      <c r="K98" s="24"/>
      <c r="L98" s="24"/>
      <c r="M98" s="56"/>
    </row>
    <row r="99" spans="1:13">
      <c r="A99" s="47"/>
      <c r="B99" s="48"/>
      <c r="C99" s="48"/>
      <c r="D99" s="48"/>
      <c r="E99" s="48"/>
      <c r="F99" s="48"/>
      <c r="G99" s="48"/>
      <c r="H99" s="29"/>
      <c r="I99" s="30"/>
      <c r="J99" s="24"/>
      <c r="K99" s="24"/>
      <c r="L99" s="24"/>
      <c r="M99" s="56"/>
    </row>
    <row r="100" spans="1:13">
      <c r="A100" s="47"/>
      <c r="B100" s="48"/>
      <c r="C100" s="48"/>
      <c r="D100" s="48"/>
      <c r="E100" s="48"/>
      <c r="F100" s="48"/>
      <c r="G100" s="48"/>
      <c r="H100" s="29"/>
      <c r="I100" s="30"/>
      <c r="J100" s="24"/>
      <c r="K100" s="24"/>
      <c r="L100" s="24"/>
      <c r="M100" s="56"/>
    </row>
    <row r="101" spans="1:13">
      <c r="A101" s="47"/>
      <c r="B101" s="48"/>
      <c r="C101" s="48"/>
      <c r="D101" s="48"/>
      <c r="E101" s="48"/>
      <c r="F101" s="48"/>
      <c r="G101" s="48"/>
      <c r="H101" s="29"/>
      <c r="I101" s="30"/>
      <c r="J101" s="24"/>
      <c r="K101" s="24"/>
      <c r="L101" s="24"/>
      <c r="M101" s="56"/>
    </row>
    <row r="102" spans="1:13">
      <c r="A102" s="47"/>
      <c r="B102" s="48"/>
      <c r="C102" s="48"/>
      <c r="D102" s="48"/>
      <c r="E102" s="48"/>
      <c r="F102" s="48"/>
      <c r="G102" s="48"/>
      <c r="H102" s="29"/>
      <c r="I102" s="30"/>
      <c r="J102" s="24"/>
      <c r="K102" s="24"/>
      <c r="L102" s="24"/>
      <c r="M102" s="56"/>
    </row>
    <row r="103" spans="1:13">
      <c r="A103" s="47"/>
      <c r="B103" s="48"/>
      <c r="C103" s="48"/>
      <c r="D103" s="48"/>
      <c r="E103" s="48"/>
      <c r="F103" s="48"/>
      <c r="G103" s="48"/>
      <c r="H103" s="29"/>
      <c r="I103" s="30"/>
      <c r="J103" s="24"/>
      <c r="K103" s="24"/>
      <c r="L103" s="24"/>
      <c r="M103" s="56"/>
    </row>
    <row r="104" spans="1:13">
      <c r="A104" s="47"/>
      <c r="B104" s="48"/>
      <c r="C104" s="48"/>
      <c r="D104" s="48"/>
      <c r="E104" s="48"/>
      <c r="F104" s="48"/>
      <c r="G104" s="48"/>
      <c r="H104" s="29"/>
      <c r="I104" s="30"/>
      <c r="J104" s="24"/>
      <c r="K104" s="24"/>
      <c r="L104" s="24"/>
      <c r="M104" s="56"/>
    </row>
    <row r="105" spans="1:13">
      <c r="A105" s="47"/>
      <c r="B105" s="48"/>
      <c r="C105" s="48"/>
      <c r="D105" s="48"/>
      <c r="E105" s="48"/>
      <c r="F105" s="48"/>
      <c r="G105" s="48"/>
      <c r="H105" s="29"/>
      <c r="I105" s="30"/>
      <c r="J105" s="24"/>
      <c r="K105" s="24"/>
      <c r="L105" s="24"/>
      <c r="M105" s="56"/>
    </row>
    <row r="106" spans="1:13">
      <c r="A106" s="47"/>
      <c r="B106" s="48"/>
      <c r="C106" s="48"/>
      <c r="D106" s="48"/>
      <c r="E106" s="48"/>
      <c r="F106" s="48"/>
      <c r="G106" s="48"/>
      <c r="H106" s="29"/>
      <c r="I106" s="30"/>
      <c r="J106" s="24"/>
      <c r="K106" s="24"/>
      <c r="L106" s="24"/>
      <c r="M106" s="56"/>
    </row>
    <row r="107" spans="1:13">
      <c r="A107" s="47"/>
      <c r="B107" s="48"/>
      <c r="C107" s="48"/>
      <c r="D107" s="48"/>
      <c r="E107" s="48"/>
      <c r="F107" s="48"/>
      <c r="G107" s="48"/>
      <c r="H107" s="29"/>
      <c r="I107" s="30"/>
      <c r="J107" s="24"/>
      <c r="K107" s="24"/>
      <c r="L107" s="24"/>
      <c r="M107" s="56"/>
    </row>
    <row r="108" spans="1:13">
      <c r="A108" s="47"/>
      <c r="B108" s="48"/>
      <c r="C108" s="48"/>
      <c r="D108" s="48"/>
      <c r="E108" s="48"/>
      <c r="F108" s="48"/>
      <c r="G108" s="48"/>
      <c r="H108" s="29"/>
      <c r="I108" s="30"/>
      <c r="J108" s="24"/>
      <c r="K108" s="24"/>
      <c r="L108" s="24"/>
      <c r="M108" s="56"/>
    </row>
    <row r="109" spans="1:13">
      <c r="A109" s="47"/>
      <c r="B109" s="48"/>
      <c r="C109" s="48"/>
      <c r="D109" s="48"/>
      <c r="E109" s="48"/>
      <c r="F109" s="48"/>
      <c r="G109" s="48"/>
      <c r="H109" s="29"/>
      <c r="I109" s="30"/>
      <c r="J109" s="24"/>
      <c r="K109" s="24"/>
      <c r="L109" s="24"/>
      <c r="M109" s="56"/>
    </row>
    <row r="110" spans="1:13">
      <c r="A110" s="47"/>
      <c r="B110" s="48"/>
      <c r="C110" s="48"/>
      <c r="D110" s="48"/>
      <c r="E110" s="48"/>
      <c r="F110" s="48"/>
      <c r="G110" s="48"/>
      <c r="H110" s="29"/>
      <c r="I110" s="30"/>
      <c r="J110" s="24"/>
      <c r="K110" s="24"/>
      <c r="L110" s="24"/>
      <c r="M110" s="56"/>
    </row>
    <row r="111" spans="1:13">
      <c r="A111" s="520"/>
      <c r="B111" s="521"/>
      <c r="C111" s="521"/>
      <c r="D111" s="521"/>
      <c r="E111" s="521"/>
      <c r="F111" s="521"/>
      <c r="G111" s="521"/>
      <c r="H111" s="521"/>
      <c r="I111" s="521"/>
      <c r="J111" s="521"/>
      <c r="K111" s="521"/>
      <c r="L111" s="521"/>
      <c r="M111" s="521"/>
    </row>
    <row r="112" spans="1:13" s="3" customFormat="1">
      <c r="A112" s="500" t="s">
        <v>54</v>
      </c>
      <c r="B112" s="501"/>
      <c r="C112" s="501"/>
      <c r="D112" s="501"/>
      <c r="E112" s="501"/>
      <c r="F112" s="501"/>
      <c r="G112" s="501"/>
      <c r="H112" s="501"/>
      <c r="I112" s="501"/>
      <c r="J112" s="501"/>
      <c r="K112" s="501"/>
      <c r="L112" s="501"/>
      <c r="M112" s="502"/>
    </row>
    <row r="113" spans="1:13" s="3" customFormat="1" ht="16.5" customHeight="1">
      <c r="A113" s="304" t="s">
        <v>754</v>
      </c>
      <c r="B113" s="305"/>
      <c r="C113" s="305"/>
      <c r="D113" s="305"/>
      <c r="E113" s="305"/>
      <c r="F113" s="305"/>
      <c r="G113" s="305"/>
      <c r="H113" s="305"/>
      <c r="I113" s="305"/>
      <c r="J113" s="305"/>
      <c r="K113" s="305"/>
      <c r="L113" s="305"/>
      <c r="M113" s="306"/>
    </row>
    <row r="114" spans="1:13" s="3" customFormat="1" ht="16">
      <c r="A114" s="33"/>
      <c r="B114" s="34"/>
      <c r="C114" s="34"/>
      <c r="D114" s="428" t="str">
        <f>'Mode d''emploi'!D11:G11</f>
        <v>Nom de l'établissement</v>
      </c>
      <c r="E114" s="428"/>
      <c r="F114" s="428"/>
      <c r="G114" s="428"/>
      <c r="H114" s="428"/>
      <c r="I114" s="428"/>
      <c r="J114" s="428"/>
      <c r="K114" s="428"/>
      <c r="L114" s="34"/>
      <c r="M114" s="35"/>
    </row>
    <row r="115" spans="1:13" s="3" customFormat="1" ht="16">
      <c r="A115" s="33"/>
      <c r="B115" s="34"/>
      <c r="C115" s="34"/>
      <c r="D115" s="428"/>
      <c r="E115" s="428"/>
      <c r="F115" s="428"/>
      <c r="G115" s="428"/>
      <c r="H115" s="428"/>
      <c r="I115" s="428"/>
      <c r="J115" s="428"/>
      <c r="K115" s="428"/>
      <c r="L115" s="34"/>
      <c r="M115" s="35"/>
    </row>
    <row r="116" spans="1:13" s="3" customFormat="1" ht="16">
      <c r="A116" s="33"/>
      <c r="B116" s="34"/>
      <c r="C116" s="34"/>
      <c r="D116" s="428"/>
      <c r="E116" s="428"/>
      <c r="F116" s="428"/>
      <c r="G116" s="428"/>
      <c r="H116" s="428"/>
      <c r="I116" s="428"/>
      <c r="J116" s="428"/>
      <c r="K116" s="428"/>
      <c r="L116" s="34"/>
      <c r="M116" s="35"/>
    </row>
    <row r="117" spans="1:13" s="3" customFormat="1" ht="16">
      <c r="A117" s="45"/>
      <c r="B117" s="14"/>
      <c r="C117" s="14"/>
      <c r="D117" s="14"/>
      <c r="E117" s="14"/>
      <c r="F117" s="14"/>
      <c r="G117" s="14"/>
      <c r="H117" s="14"/>
      <c r="I117" s="14"/>
      <c r="J117" s="14"/>
      <c r="K117" s="14"/>
      <c r="L117" s="14"/>
      <c r="M117" s="15"/>
    </row>
    <row r="118" spans="1:13" s="3" customFormat="1" ht="16">
      <c r="A118" s="548"/>
      <c r="B118" s="549"/>
      <c r="C118" s="549"/>
      <c r="D118" s="549"/>
      <c r="E118" s="549"/>
      <c r="F118" s="549"/>
      <c r="G118" s="549"/>
      <c r="H118" s="549"/>
      <c r="I118" s="549"/>
      <c r="J118" s="549"/>
      <c r="K118" s="549"/>
      <c r="L118" s="549"/>
      <c r="M118" s="550"/>
    </row>
    <row r="119" spans="1:13" s="3" customFormat="1" ht="13">
      <c r="A119" s="503" t="s">
        <v>71</v>
      </c>
      <c r="B119" s="481"/>
      <c r="C119" s="481"/>
      <c r="D119" s="481"/>
      <c r="E119" s="481"/>
      <c r="F119" s="481"/>
      <c r="G119" s="481"/>
      <c r="H119" s="481"/>
      <c r="I119" s="481"/>
      <c r="J119" s="481"/>
      <c r="K119" s="481"/>
      <c r="L119" s="481"/>
      <c r="M119" s="482"/>
    </row>
    <row r="120" spans="1:13" s="3" customFormat="1" ht="12.75" customHeight="1">
      <c r="A120" s="531" t="s">
        <v>72</v>
      </c>
      <c r="B120" s="531"/>
      <c r="C120" s="531"/>
      <c r="D120" s="531"/>
      <c r="E120" s="531"/>
      <c r="F120" s="531"/>
      <c r="G120" s="531"/>
      <c r="H120" s="531"/>
      <c r="I120" s="531"/>
      <c r="J120" s="531"/>
      <c r="K120" s="531"/>
      <c r="L120" s="531"/>
      <c r="M120" s="531"/>
    </row>
    <row r="121" spans="1:13" s="3" customFormat="1">
      <c r="A121" s="533" t="s">
        <v>73</v>
      </c>
      <c r="B121" s="534"/>
      <c r="C121" s="534"/>
      <c r="D121" s="534"/>
      <c r="E121" s="534"/>
      <c r="F121" s="535"/>
      <c r="G121" s="233" t="s">
        <v>74</v>
      </c>
      <c r="H121" s="233"/>
      <c r="I121" s="233"/>
      <c r="J121" s="233"/>
      <c r="K121" s="233" t="s">
        <v>75</v>
      </c>
      <c r="L121" s="233"/>
      <c r="M121" s="233"/>
    </row>
    <row r="122" spans="1:13" s="3" customFormat="1" ht="16.5" customHeight="1">
      <c r="A122" s="450" t="s">
        <v>77</v>
      </c>
      <c r="B122" s="451"/>
      <c r="C122" s="451"/>
      <c r="D122" s="451"/>
      <c r="E122" s="451"/>
      <c r="F122" s="452"/>
      <c r="G122" s="504"/>
      <c r="H122" s="505"/>
      <c r="I122" s="505"/>
      <c r="J122" s="506"/>
      <c r="K122" s="456" t="s">
        <v>76</v>
      </c>
      <c r="L122" s="456"/>
      <c r="M122" s="456"/>
    </row>
    <row r="123" spans="1:13" s="3" customFormat="1">
      <c r="A123" s="450"/>
      <c r="B123" s="451"/>
      <c r="C123" s="451"/>
      <c r="D123" s="451"/>
      <c r="E123" s="451"/>
      <c r="F123" s="452"/>
      <c r="G123" s="507"/>
      <c r="H123" s="508"/>
      <c r="I123" s="508"/>
      <c r="J123" s="509"/>
      <c r="K123" s="456"/>
      <c r="L123" s="456"/>
      <c r="M123" s="456"/>
    </row>
    <row r="124" spans="1:13" s="3" customFormat="1">
      <c r="A124" s="450"/>
      <c r="B124" s="451"/>
      <c r="C124" s="451"/>
      <c r="D124" s="451"/>
      <c r="E124" s="451"/>
      <c r="F124" s="452"/>
      <c r="G124" s="507"/>
      <c r="H124" s="508"/>
      <c r="I124" s="508"/>
      <c r="J124" s="509"/>
      <c r="K124" s="456"/>
      <c r="L124" s="456"/>
      <c r="M124" s="456"/>
    </row>
    <row r="125" spans="1:13" s="3" customFormat="1">
      <c r="A125" s="450"/>
      <c r="B125" s="451"/>
      <c r="C125" s="451"/>
      <c r="D125" s="451"/>
      <c r="E125" s="451"/>
      <c r="F125" s="452"/>
      <c r="G125" s="507"/>
      <c r="H125" s="508"/>
      <c r="I125" s="508"/>
      <c r="J125" s="509"/>
      <c r="K125" s="456"/>
      <c r="L125" s="456"/>
      <c r="M125" s="456"/>
    </row>
    <row r="126" spans="1:13" s="3" customFormat="1">
      <c r="A126" s="450"/>
      <c r="B126" s="451"/>
      <c r="C126" s="451"/>
      <c r="D126" s="451"/>
      <c r="E126" s="451"/>
      <c r="F126" s="452"/>
      <c r="G126" s="507"/>
      <c r="H126" s="508"/>
      <c r="I126" s="508"/>
      <c r="J126" s="509"/>
      <c r="K126" s="456"/>
      <c r="L126" s="456"/>
      <c r="M126" s="456"/>
    </row>
    <row r="127" spans="1:13" s="3" customFormat="1">
      <c r="A127" s="453"/>
      <c r="B127" s="454"/>
      <c r="C127" s="454"/>
      <c r="D127" s="454"/>
      <c r="E127" s="454"/>
      <c r="F127" s="455"/>
      <c r="G127" s="510"/>
      <c r="H127" s="511"/>
      <c r="I127" s="511"/>
      <c r="J127" s="512"/>
      <c r="K127" s="456"/>
      <c r="L127" s="456"/>
      <c r="M127" s="456"/>
    </row>
    <row r="128" spans="1:13" s="3" customFormat="1" ht="12.75" customHeight="1">
      <c r="A128" s="447" t="s">
        <v>78</v>
      </c>
      <c r="B128" s="448"/>
      <c r="C128" s="448"/>
      <c r="D128" s="448"/>
      <c r="E128" s="448"/>
      <c r="F128" s="449"/>
      <c r="G128" s="504"/>
      <c r="H128" s="505"/>
      <c r="I128" s="505"/>
      <c r="J128" s="506"/>
      <c r="K128" s="457" t="s">
        <v>76</v>
      </c>
      <c r="L128" s="458"/>
      <c r="M128" s="459"/>
    </row>
    <row r="129" spans="1:13" s="3" customFormat="1">
      <c r="A129" s="450"/>
      <c r="B129" s="451"/>
      <c r="C129" s="451"/>
      <c r="D129" s="451"/>
      <c r="E129" s="451"/>
      <c r="F129" s="452"/>
      <c r="G129" s="507"/>
      <c r="H129" s="508"/>
      <c r="I129" s="508"/>
      <c r="J129" s="509"/>
      <c r="K129" s="460"/>
      <c r="L129" s="461"/>
      <c r="M129" s="462"/>
    </row>
    <row r="130" spans="1:13" s="3" customFormat="1" ht="12.75" customHeight="1">
      <c r="A130" s="450"/>
      <c r="B130" s="451"/>
      <c r="C130" s="451"/>
      <c r="D130" s="451"/>
      <c r="E130" s="451"/>
      <c r="F130" s="452"/>
      <c r="G130" s="507"/>
      <c r="H130" s="508"/>
      <c r="I130" s="508"/>
      <c r="J130" s="509"/>
      <c r="K130" s="460"/>
      <c r="L130" s="461"/>
      <c r="M130" s="462"/>
    </row>
    <row r="131" spans="1:13" s="3" customFormat="1">
      <c r="A131" s="450"/>
      <c r="B131" s="451"/>
      <c r="C131" s="451"/>
      <c r="D131" s="451"/>
      <c r="E131" s="451"/>
      <c r="F131" s="452"/>
      <c r="G131" s="507"/>
      <c r="H131" s="508"/>
      <c r="I131" s="508"/>
      <c r="J131" s="509"/>
      <c r="K131" s="460"/>
      <c r="L131" s="461"/>
      <c r="M131" s="462"/>
    </row>
    <row r="132" spans="1:13" s="3" customFormat="1">
      <c r="A132" s="450"/>
      <c r="B132" s="451"/>
      <c r="C132" s="451"/>
      <c r="D132" s="451"/>
      <c r="E132" s="451"/>
      <c r="F132" s="452"/>
      <c r="G132" s="507"/>
      <c r="H132" s="508"/>
      <c r="I132" s="508"/>
      <c r="J132" s="509"/>
      <c r="K132" s="460"/>
      <c r="L132" s="461"/>
      <c r="M132" s="462"/>
    </row>
    <row r="133" spans="1:13" s="3" customFormat="1">
      <c r="A133" s="453"/>
      <c r="B133" s="454"/>
      <c r="C133" s="454"/>
      <c r="D133" s="454"/>
      <c r="E133" s="454"/>
      <c r="F133" s="455"/>
      <c r="G133" s="510"/>
      <c r="H133" s="511"/>
      <c r="I133" s="511"/>
      <c r="J133" s="512"/>
      <c r="K133" s="463"/>
      <c r="L133" s="464"/>
      <c r="M133" s="465"/>
    </row>
    <row r="134" spans="1:13" s="3" customFormat="1" ht="12.75" customHeight="1">
      <c r="A134" s="447" t="s">
        <v>79</v>
      </c>
      <c r="B134" s="448"/>
      <c r="C134" s="448"/>
      <c r="D134" s="448"/>
      <c r="E134" s="448"/>
      <c r="F134" s="448"/>
      <c r="G134" s="504"/>
      <c r="H134" s="505"/>
      <c r="I134" s="505"/>
      <c r="J134" s="506"/>
      <c r="K134" s="457" t="s">
        <v>76</v>
      </c>
      <c r="L134" s="458"/>
      <c r="M134" s="459"/>
    </row>
    <row r="135" spans="1:13" s="3" customFormat="1">
      <c r="A135" s="450"/>
      <c r="B135" s="451"/>
      <c r="C135" s="451"/>
      <c r="D135" s="451"/>
      <c r="E135" s="451"/>
      <c r="F135" s="451"/>
      <c r="G135" s="507"/>
      <c r="H135" s="508"/>
      <c r="I135" s="508"/>
      <c r="J135" s="509"/>
      <c r="K135" s="460"/>
      <c r="L135" s="461"/>
      <c r="M135" s="462"/>
    </row>
    <row r="136" spans="1:13" s="3" customFormat="1">
      <c r="A136" s="450"/>
      <c r="B136" s="451"/>
      <c r="C136" s="451"/>
      <c r="D136" s="451"/>
      <c r="E136" s="451"/>
      <c r="F136" s="451"/>
      <c r="G136" s="507"/>
      <c r="H136" s="508"/>
      <c r="I136" s="508"/>
      <c r="J136" s="509"/>
      <c r="K136" s="460"/>
      <c r="L136" s="461"/>
      <c r="M136" s="462"/>
    </row>
    <row r="137" spans="1:13" s="3" customFormat="1">
      <c r="A137" s="450"/>
      <c r="B137" s="451"/>
      <c r="C137" s="451"/>
      <c r="D137" s="451"/>
      <c r="E137" s="451"/>
      <c r="F137" s="451"/>
      <c r="G137" s="507"/>
      <c r="H137" s="508"/>
      <c r="I137" s="508"/>
      <c r="J137" s="509"/>
      <c r="K137" s="460"/>
      <c r="L137" s="461"/>
      <c r="M137" s="462"/>
    </row>
    <row r="138" spans="1:13" s="3" customFormat="1">
      <c r="A138" s="450"/>
      <c r="B138" s="451"/>
      <c r="C138" s="451"/>
      <c r="D138" s="451"/>
      <c r="E138" s="451"/>
      <c r="F138" s="451"/>
      <c r="G138" s="507"/>
      <c r="H138" s="508"/>
      <c r="I138" s="508"/>
      <c r="J138" s="509"/>
      <c r="K138" s="460"/>
      <c r="L138" s="461"/>
      <c r="M138" s="462"/>
    </row>
    <row r="139" spans="1:13" s="3" customFormat="1">
      <c r="A139" s="453"/>
      <c r="B139" s="454"/>
      <c r="C139" s="454"/>
      <c r="D139" s="454"/>
      <c r="E139" s="454"/>
      <c r="F139" s="454"/>
      <c r="G139" s="510"/>
      <c r="H139" s="511"/>
      <c r="I139" s="511"/>
      <c r="J139" s="512"/>
      <c r="K139" s="463"/>
      <c r="L139" s="464"/>
      <c r="M139" s="465"/>
    </row>
    <row r="140" spans="1:13" s="3" customFormat="1">
      <c r="A140" s="12"/>
      <c r="B140" s="12"/>
      <c r="C140" s="12"/>
      <c r="D140" s="12"/>
      <c r="E140" s="12"/>
      <c r="F140" s="48"/>
      <c r="G140" s="12"/>
      <c r="H140" s="36"/>
      <c r="I140" s="36"/>
      <c r="J140" s="12"/>
      <c r="K140" s="48"/>
      <c r="L140" s="22"/>
      <c r="M140" s="22"/>
    </row>
    <row r="141" spans="1:13" s="3" customFormat="1">
      <c r="A141" s="12"/>
      <c r="B141" s="12"/>
      <c r="C141" s="12"/>
      <c r="D141" s="12"/>
      <c r="E141" s="12"/>
      <c r="F141" s="48"/>
      <c r="G141" s="12"/>
      <c r="H141" s="36"/>
      <c r="I141" s="36"/>
      <c r="J141" s="12"/>
      <c r="K141" s="48"/>
      <c r="L141" s="12"/>
      <c r="M141" s="31"/>
    </row>
    <row r="142" spans="1:13" s="3" customFormat="1">
      <c r="A142" s="12"/>
      <c r="B142" s="12"/>
      <c r="C142" s="12"/>
      <c r="D142" s="12"/>
      <c r="E142" s="12"/>
      <c r="F142" s="48"/>
      <c r="G142" s="12"/>
      <c r="H142" s="36"/>
      <c r="I142" s="36"/>
      <c r="J142" s="12"/>
      <c r="K142" s="48"/>
      <c r="L142" s="12"/>
      <c r="M142" s="31"/>
    </row>
    <row r="143" spans="1:13" s="3" customFormat="1">
      <c r="A143" s="12"/>
      <c r="B143" s="12"/>
      <c r="C143" s="12"/>
      <c r="D143" s="12"/>
      <c r="E143" s="12"/>
      <c r="F143" s="48"/>
      <c r="G143" s="12"/>
      <c r="H143" s="36"/>
      <c r="I143" s="36"/>
      <c r="J143" s="12"/>
      <c r="K143" s="48"/>
      <c r="L143" s="12"/>
      <c r="M143" s="31"/>
    </row>
    <row r="144" spans="1:13" s="3" customFormat="1">
      <c r="A144" s="12"/>
      <c r="B144" s="12"/>
      <c r="C144" s="12"/>
      <c r="D144" s="12"/>
      <c r="E144" s="12"/>
      <c r="F144" s="48"/>
      <c r="G144" s="12"/>
      <c r="H144" s="36"/>
      <c r="I144" s="36"/>
      <c r="J144" s="12"/>
      <c r="K144" s="48"/>
      <c r="L144" s="12"/>
      <c r="M144" s="31"/>
    </row>
    <row r="145" spans="1:19" s="3" customFormat="1">
      <c r="A145" s="12"/>
      <c r="B145" s="12"/>
      <c r="C145" s="12"/>
      <c r="D145" s="12"/>
      <c r="E145" s="12"/>
      <c r="F145" s="48"/>
      <c r="G145" s="12"/>
      <c r="H145" s="36"/>
      <c r="I145" s="36"/>
      <c r="J145" s="12"/>
      <c r="K145" s="48"/>
      <c r="L145" s="12"/>
      <c r="M145" s="31"/>
    </row>
    <row r="146" spans="1:19" s="3" customFormat="1">
      <c r="A146" s="12"/>
      <c r="B146" s="12"/>
      <c r="C146" s="12"/>
      <c r="D146" s="12"/>
      <c r="E146" s="12"/>
      <c r="F146" s="48"/>
      <c r="G146" s="12"/>
      <c r="H146" s="36"/>
      <c r="I146" s="36"/>
      <c r="J146" s="12"/>
      <c r="K146" s="48"/>
      <c r="L146" s="12"/>
      <c r="M146" s="31"/>
    </row>
    <row r="147" spans="1:19" s="3" customFormat="1">
      <c r="A147" s="12"/>
      <c r="B147" s="12"/>
      <c r="C147" s="12"/>
      <c r="D147" s="12"/>
      <c r="E147" s="12"/>
      <c r="F147" s="48"/>
      <c r="G147" s="12"/>
      <c r="H147" s="36"/>
      <c r="I147" s="36"/>
      <c r="J147" s="12"/>
      <c r="K147" s="48"/>
      <c r="L147" s="12"/>
      <c r="M147" s="31"/>
    </row>
    <row r="148" spans="1:19" s="3" customFormat="1">
      <c r="A148" s="12"/>
      <c r="B148" s="12"/>
      <c r="C148" s="12"/>
      <c r="D148" s="12"/>
      <c r="E148" s="12"/>
      <c r="F148" s="48"/>
      <c r="G148" s="12"/>
      <c r="H148" s="36"/>
      <c r="I148" s="36"/>
      <c r="J148" s="12"/>
      <c r="K148" s="48"/>
      <c r="L148" s="12"/>
      <c r="M148" s="31"/>
    </row>
    <row r="149" spans="1:19">
      <c r="A149" s="479" t="s">
        <v>54</v>
      </c>
      <c r="B149" s="479"/>
      <c r="C149" s="479"/>
      <c r="D149" s="479"/>
      <c r="E149" s="479"/>
      <c r="F149" s="479"/>
      <c r="G149" s="479"/>
      <c r="H149" s="479"/>
      <c r="I149" s="479"/>
      <c r="J149" s="479"/>
      <c r="K149" s="479"/>
      <c r="L149" s="479"/>
      <c r="M149" s="479"/>
    </row>
    <row r="150" spans="1:19" ht="16.5" customHeight="1">
      <c r="A150" s="304" t="s">
        <v>754</v>
      </c>
      <c r="B150" s="305"/>
      <c r="C150" s="305"/>
      <c r="D150" s="305"/>
      <c r="E150" s="305"/>
      <c r="F150" s="305"/>
      <c r="G150" s="305"/>
      <c r="H150" s="305"/>
      <c r="I150" s="305"/>
      <c r="J150" s="305"/>
      <c r="K150" s="305"/>
      <c r="L150" s="305"/>
      <c r="M150" s="306"/>
      <c r="N150" s="44"/>
      <c r="O150" s="69"/>
      <c r="P150" s="69"/>
      <c r="Q150" s="69"/>
      <c r="R150" s="69"/>
      <c r="S150" s="69"/>
    </row>
    <row r="151" spans="1:19" ht="12.75" customHeight="1">
      <c r="A151" s="139"/>
      <c r="B151" s="140"/>
      <c r="C151" s="140"/>
      <c r="D151" s="429" t="str">
        <f>'Mode d''emploi'!D11:G11</f>
        <v>Nom de l'établissement</v>
      </c>
      <c r="E151" s="429"/>
      <c r="F151" s="429"/>
      <c r="G151" s="429"/>
      <c r="H151" s="429"/>
      <c r="I151" s="429"/>
      <c r="J151" s="429"/>
      <c r="K151" s="429"/>
      <c r="L151" s="140"/>
      <c r="M151" s="141"/>
      <c r="N151" s="523"/>
      <c r="O151" s="69">
        <v>0</v>
      </c>
      <c r="P151" s="69">
        <v>0</v>
      </c>
      <c r="Q151" s="69">
        <v>0</v>
      </c>
      <c r="R151" s="69">
        <v>0</v>
      </c>
      <c r="S151" s="69">
        <v>1</v>
      </c>
    </row>
    <row r="152" spans="1:19" ht="12.75" customHeight="1">
      <c r="A152" s="139"/>
      <c r="B152" s="140"/>
      <c r="C152" s="140"/>
      <c r="D152" s="429"/>
      <c r="E152" s="429"/>
      <c r="F152" s="429"/>
      <c r="G152" s="429"/>
      <c r="H152" s="429"/>
      <c r="I152" s="429"/>
      <c r="J152" s="429"/>
      <c r="K152" s="429"/>
      <c r="L152" s="140"/>
      <c r="M152" s="141"/>
      <c r="N152" s="523"/>
      <c r="O152" s="69">
        <v>0</v>
      </c>
      <c r="P152" s="69">
        <v>0</v>
      </c>
      <c r="Q152" s="69">
        <v>0</v>
      </c>
      <c r="R152" s="69">
        <v>0</v>
      </c>
      <c r="S152" s="69">
        <v>1</v>
      </c>
    </row>
    <row r="153" spans="1:19" ht="12.75" customHeight="1">
      <c r="A153" s="139"/>
      <c r="B153" s="140"/>
      <c r="C153" s="140"/>
      <c r="D153" s="140"/>
      <c r="E153" s="140"/>
      <c r="F153" s="140"/>
      <c r="G153" s="140"/>
      <c r="H153" s="140"/>
      <c r="I153" s="140"/>
      <c r="J153" s="140"/>
      <c r="K153" s="140"/>
      <c r="L153" s="140"/>
      <c r="M153" s="141"/>
      <c r="N153" s="523"/>
      <c r="O153" s="67"/>
      <c r="P153" s="67"/>
      <c r="Q153" s="67"/>
      <c r="R153" s="67"/>
      <c r="S153" s="67"/>
    </row>
    <row r="154" spans="1:19" ht="12.75" customHeight="1">
      <c r="A154" s="139"/>
      <c r="B154" s="140"/>
      <c r="C154" s="140"/>
      <c r="D154" s="140"/>
      <c r="E154" s="140"/>
      <c r="F154" s="140"/>
      <c r="G154" s="140"/>
      <c r="H154" s="140"/>
      <c r="I154" s="140"/>
      <c r="J154" s="140"/>
      <c r="K154" s="140"/>
      <c r="L154" s="140"/>
      <c r="M154" s="141"/>
      <c r="N154" s="523"/>
      <c r="O154" s="67"/>
      <c r="P154" s="67"/>
      <c r="Q154" s="67"/>
      <c r="R154" s="67"/>
      <c r="S154" s="67"/>
    </row>
    <row r="155" spans="1:19">
      <c r="A155" s="524"/>
      <c r="B155" s="525"/>
      <c r="C155" s="525"/>
      <c r="D155" s="525"/>
      <c r="E155" s="525"/>
      <c r="F155" s="525"/>
      <c r="G155" s="525"/>
      <c r="H155" s="525"/>
      <c r="I155" s="525"/>
      <c r="J155" s="525"/>
      <c r="K155" s="525"/>
      <c r="L155" s="525"/>
      <c r="M155" s="526"/>
      <c r="O155" s="67"/>
      <c r="P155" s="67"/>
      <c r="Q155" s="67"/>
      <c r="R155" s="67"/>
      <c r="S155" s="67"/>
    </row>
    <row r="156" spans="1:19" ht="16" thickBot="1">
      <c r="A156" s="540" t="s">
        <v>736</v>
      </c>
      <c r="B156" s="541"/>
      <c r="C156" s="541"/>
      <c r="D156" s="541"/>
      <c r="E156" s="541"/>
      <c r="F156" s="541"/>
      <c r="G156" s="541"/>
      <c r="H156" s="541"/>
      <c r="I156" s="541"/>
      <c r="J156" s="541"/>
      <c r="K156" s="541"/>
      <c r="L156" s="541"/>
      <c r="M156" s="542"/>
      <c r="O156" s="67"/>
      <c r="P156" s="67"/>
      <c r="Q156" s="67"/>
      <c r="R156" s="67"/>
      <c r="S156" s="67"/>
    </row>
    <row r="157" spans="1:19" ht="13">
      <c r="A157" s="430" t="s">
        <v>61</v>
      </c>
      <c r="B157" s="431"/>
      <c r="C157" s="431"/>
      <c r="D157" s="431"/>
      <c r="E157" s="431"/>
      <c r="F157" s="431"/>
      <c r="G157" s="431"/>
      <c r="H157" s="431"/>
      <c r="I157" s="431"/>
      <c r="J157" s="431"/>
      <c r="K157" s="431"/>
      <c r="L157" s="431"/>
      <c r="M157" s="431"/>
    </row>
    <row r="158" spans="1:19">
      <c r="A158" s="43" t="s">
        <v>631</v>
      </c>
      <c r="B158" s="233" t="s">
        <v>630</v>
      </c>
      <c r="C158" s="233"/>
      <c r="D158" s="233"/>
      <c r="E158" s="233" t="s">
        <v>730</v>
      </c>
      <c r="F158" s="233"/>
      <c r="G158" s="233" t="s">
        <v>42</v>
      </c>
      <c r="H158" s="233"/>
      <c r="I158" s="233"/>
      <c r="J158" s="233" t="s">
        <v>80</v>
      </c>
      <c r="K158" s="233"/>
      <c r="L158" s="233"/>
      <c r="M158" s="233"/>
    </row>
    <row r="159" spans="1:19" ht="25.5" customHeight="1">
      <c r="A159" s="197">
        <f>Critères!A15</f>
        <v>0</v>
      </c>
      <c r="B159" s="436" t="str">
        <f>Critères!B15</f>
        <v>Insuffisant</v>
      </c>
      <c r="C159" s="436"/>
      <c r="D159" s="436"/>
      <c r="E159" s="239">
        <f>Critères!C15</f>
        <v>0</v>
      </c>
      <c r="F159" s="239"/>
      <c r="G159" s="240" t="str">
        <f>Critères!D15</f>
        <v>Insuffisant</v>
      </c>
      <c r="H159" s="240"/>
      <c r="I159" s="240"/>
      <c r="J159" s="545" t="str">
        <f>Critères!G15</f>
        <v>Il est nécessaire de formaliser les activités</v>
      </c>
      <c r="K159" s="546"/>
      <c r="L159" s="546"/>
      <c r="M159" s="547"/>
    </row>
    <row r="160" spans="1:19">
      <c r="A160" s="433"/>
      <c r="B160" s="434"/>
      <c r="C160" s="434"/>
      <c r="D160" s="434"/>
      <c r="E160" s="434"/>
      <c r="F160" s="434"/>
      <c r="G160" s="434"/>
      <c r="H160" s="434"/>
      <c r="I160" s="434"/>
      <c r="J160" s="434"/>
      <c r="K160" s="434"/>
      <c r="L160" s="434"/>
      <c r="M160" s="435"/>
    </row>
    <row r="161" spans="1:30" ht="52.5" customHeight="1">
      <c r="A161" s="32" t="s">
        <v>720</v>
      </c>
      <c r="B161" s="437" t="s">
        <v>83</v>
      </c>
      <c r="C161" s="438"/>
      <c r="D161" s="438"/>
      <c r="E161" s="438"/>
      <c r="F161" s="438"/>
      <c r="G161" s="439"/>
      <c r="H161" s="21" t="s">
        <v>722</v>
      </c>
      <c r="I161" s="21" t="s">
        <v>626</v>
      </c>
      <c r="J161" s="21" t="s">
        <v>728</v>
      </c>
      <c r="K161" s="57" t="s">
        <v>729</v>
      </c>
      <c r="L161" s="442" t="s">
        <v>82</v>
      </c>
      <c r="M161" s="443"/>
    </row>
    <row r="162" spans="1:30" s="4" customFormat="1" ht="38.25" customHeight="1">
      <c r="A162" s="99" t="str">
        <f>Critères!A18</f>
        <v xml:space="preserve">Article NF 4 </v>
      </c>
      <c r="B162" s="432" t="str">
        <f>Critères!B18</f>
        <v>Système de management de la qualité de la maintenance et de la gestion des risques associés</v>
      </c>
      <c r="C162" s="432"/>
      <c r="D162" s="432"/>
      <c r="E162" s="432"/>
      <c r="F162" s="432"/>
      <c r="G162" s="432"/>
      <c r="H162" s="78">
        <f>Critères!E18</f>
        <v>0</v>
      </c>
      <c r="I162" s="100" t="str">
        <f>Critères!D18</f>
        <v>Insuffisant</v>
      </c>
      <c r="J162" s="101">
        <f>Critères!F18</f>
        <v>0</v>
      </c>
      <c r="K162" s="102" t="str">
        <f>Critères!G18</f>
        <v>Insuffisant</v>
      </c>
      <c r="L162" s="440" t="str">
        <f>Critères!H18</f>
        <v>Il est nécessaire de formaliser les activités</v>
      </c>
      <c r="M162" s="441"/>
      <c r="N162" s="41"/>
      <c r="O162" s="41"/>
      <c r="P162" s="41"/>
      <c r="Q162" s="41"/>
      <c r="R162" s="41"/>
      <c r="S162" s="41"/>
      <c r="T162" s="41"/>
      <c r="U162" s="41"/>
      <c r="V162" s="41"/>
      <c r="W162" s="41"/>
      <c r="X162" s="41"/>
      <c r="Y162" s="41"/>
      <c r="Z162" s="41"/>
      <c r="AA162" s="41"/>
      <c r="AB162" s="41"/>
      <c r="AC162" s="41"/>
      <c r="AD162" s="41"/>
    </row>
    <row r="163" spans="1:30" s="4" customFormat="1" ht="38.25" customHeight="1">
      <c r="A163" s="103">
        <v>4.0999999999999996</v>
      </c>
      <c r="B163" s="532" t="str">
        <f>Critères!B19</f>
        <v>Exigences générales</v>
      </c>
      <c r="C163" s="532"/>
      <c r="D163" s="532"/>
      <c r="E163" s="532"/>
      <c r="F163" s="532"/>
      <c r="G163" s="532"/>
      <c r="H163" s="104">
        <f>Critères!E19</f>
        <v>0</v>
      </c>
      <c r="I163" s="105" t="str">
        <f>Critères!D19</f>
        <v>Insuffisant</v>
      </c>
      <c r="J163" s="106">
        <f>Critères!F19</f>
        <v>0</v>
      </c>
      <c r="K163" s="127" t="str">
        <f>Critères!G19</f>
        <v>Insuffisant</v>
      </c>
      <c r="L163" s="476" t="str">
        <f>Critères!H19</f>
        <v>Il est nécessaire de formaliser les activités</v>
      </c>
      <c r="M163" s="476"/>
      <c r="N163" s="41"/>
      <c r="O163" s="41"/>
      <c r="P163" s="41"/>
      <c r="Q163" s="41"/>
      <c r="R163" s="41"/>
      <c r="S163" s="41"/>
      <c r="T163" s="41"/>
      <c r="U163" s="41"/>
      <c r="V163" s="41"/>
      <c r="W163" s="41"/>
      <c r="X163" s="41"/>
      <c r="Y163" s="41"/>
      <c r="Z163" s="41"/>
      <c r="AA163" s="41"/>
      <c r="AB163" s="41"/>
      <c r="AC163" s="41"/>
      <c r="AD163" s="41"/>
    </row>
    <row r="164" spans="1:30" s="4" customFormat="1" ht="38.25" customHeight="1">
      <c r="A164" s="103">
        <v>4.2</v>
      </c>
      <c r="B164" s="474" t="str">
        <f>Critères!B35</f>
        <v>Exigences relatives à la documentation</v>
      </c>
      <c r="C164" s="474"/>
      <c r="D164" s="474"/>
      <c r="E164" s="474"/>
      <c r="F164" s="474"/>
      <c r="G164" s="474"/>
      <c r="H164" s="104">
        <f>Critères!E35</f>
        <v>0</v>
      </c>
      <c r="I164" s="105" t="str">
        <f>Critères!D35</f>
        <v>Insuffisant</v>
      </c>
      <c r="J164" s="106">
        <f>Critères!F35</f>
        <v>0</v>
      </c>
      <c r="K164" s="127" t="str">
        <f>Critères!G35</f>
        <v>Insuffisant</v>
      </c>
      <c r="L164" s="476" t="str">
        <f>Critères!H35</f>
        <v>Il est nécessaire de formaliser les activités</v>
      </c>
      <c r="M164" s="476">
        <f>Critères!L129</f>
        <v>0</v>
      </c>
      <c r="N164" s="41"/>
      <c r="O164" s="41"/>
      <c r="P164" s="41"/>
      <c r="Q164" s="41"/>
      <c r="R164" s="41"/>
      <c r="S164" s="41"/>
      <c r="T164" s="41"/>
      <c r="U164" s="41"/>
      <c r="V164" s="41"/>
      <c r="W164" s="41"/>
      <c r="X164" s="41"/>
      <c r="Y164" s="41"/>
      <c r="Z164" s="41"/>
      <c r="AA164" s="41"/>
      <c r="AB164" s="41"/>
      <c r="AC164" s="41"/>
      <c r="AD164" s="41"/>
    </row>
    <row r="165" spans="1:30" s="4" customFormat="1" ht="38.25" customHeight="1">
      <c r="A165" s="108" t="str">
        <f>Critères!A69</f>
        <v>Article NF 5</v>
      </c>
      <c r="B165" s="475" t="str">
        <f>Critères!B69</f>
        <v>Responsabilité de la direction</v>
      </c>
      <c r="C165" s="475"/>
      <c r="D165" s="475"/>
      <c r="E165" s="475"/>
      <c r="F165" s="475"/>
      <c r="G165" s="475"/>
      <c r="H165" s="109">
        <f>Critères!E69</f>
        <v>0</v>
      </c>
      <c r="I165" s="110" t="str">
        <f>Critères!D69</f>
        <v>insuffisant</v>
      </c>
      <c r="J165" s="111">
        <f>Critères!F69</f>
        <v>0</v>
      </c>
      <c r="K165" s="112" t="str">
        <f>Critères!G69</f>
        <v>Insuffisant</v>
      </c>
      <c r="L165" s="477" t="str">
        <f>Critères!H69</f>
        <v>Il est nécessaire de formaliser les activités</v>
      </c>
      <c r="M165" s="477">
        <f>Critères!L130</f>
        <v>0</v>
      </c>
      <c r="N165" s="41"/>
      <c r="O165" s="41"/>
      <c r="P165" s="41"/>
      <c r="Q165" s="41"/>
      <c r="R165" s="41"/>
      <c r="S165" s="41"/>
      <c r="T165" s="41"/>
      <c r="U165" s="41"/>
      <c r="V165" s="41"/>
      <c r="W165" s="41"/>
      <c r="X165" s="41"/>
      <c r="Y165" s="41"/>
      <c r="Z165" s="41"/>
      <c r="AA165" s="41"/>
      <c r="AB165" s="41"/>
      <c r="AC165" s="41"/>
      <c r="AD165" s="41"/>
    </row>
    <row r="166" spans="1:30" s="4" customFormat="1" ht="38.25" customHeight="1">
      <c r="A166" s="103">
        <v>5.0999999999999996</v>
      </c>
      <c r="B166" s="474" t="str">
        <f>Critères!B70</f>
        <v>Engagement de la direction</v>
      </c>
      <c r="C166" s="474"/>
      <c r="D166" s="474"/>
      <c r="E166" s="474"/>
      <c r="F166" s="474"/>
      <c r="G166" s="474"/>
      <c r="H166" s="104">
        <f>Critères!E70</f>
        <v>0</v>
      </c>
      <c r="I166" s="105" t="str">
        <f>Critères!D70</f>
        <v>Insuffisant</v>
      </c>
      <c r="J166" s="106">
        <f>Critères!F70</f>
        <v>0</v>
      </c>
      <c r="K166" s="127" t="str">
        <f>Critères!G70</f>
        <v>Insuffisant</v>
      </c>
      <c r="L166" s="476" t="str">
        <f>Critères!H70</f>
        <v>Il est nécessaire de formaliser les activités</v>
      </c>
      <c r="M166" s="476" t="str">
        <f>Critères!L131</f>
        <v/>
      </c>
      <c r="N166" s="41"/>
      <c r="O166" s="41"/>
      <c r="P166" s="41"/>
      <c r="Q166" s="41"/>
      <c r="R166" s="41"/>
      <c r="S166" s="41"/>
      <c r="T166" s="41"/>
      <c r="U166" s="41"/>
      <c r="V166" s="41"/>
      <c r="W166" s="41"/>
      <c r="X166" s="41"/>
      <c r="Y166" s="41"/>
      <c r="Z166" s="41"/>
      <c r="AA166" s="41"/>
      <c r="AB166" s="41"/>
      <c r="AC166" s="41"/>
      <c r="AD166" s="41"/>
    </row>
    <row r="167" spans="1:30" s="4" customFormat="1" ht="38.25" customHeight="1">
      <c r="A167" s="103">
        <v>5.2</v>
      </c>
      <c r="B167" s="474" t="str">
        <f>Critères!B84</f>
        <v>Ecoute client</v>
      </c>
      <c r="C167" s="474"/>
      <c r="D167" s="474"/>
      <c r="E167" s="474"/>
      <c r="F167" s="474"/>
      <c r="G167" s="474"/>
      <c r="H167" s="104">
        <f>Critères!E84</f>
        <v>0</v>
      </c>
      <c r="I167" s="105" t="str">
        <f>Critères!D84</f>
        <v>Insuffisant</v>
      </c>
      <c r="J167" s="106">
        <f>Critères!F84</f>
        <v>0</v>
      </c>
      <c r="K167" s="127" t="str">
        <f>Critères!G84</f>
        <v>Insuffisant</v>
      </c>
      <c r="L167" s="476" t="str">
        <f>Critères!H84</f>
        <v>Il est nécessaire de formaliser les activités</v>
      </c>
      <c r="M167" s="476" t="str">
        <f>Critères!L132</f>
        <v/>
      </c>
      <c r="N167" s="41"/>
      <c r="O167" s="41"/>
      <c r="P167" s="41"/>
      <c r="Q167" s="41"/>
      <c r="R167" s="41"/>
      <c r="S167" s="41"/>
      <c r="T167" s="41"/>
      <c r="U167" s="41"/>
      <c r="V167" s="41"/>
      <c r="W167" s="41"/>
      <c r="X167" s="41"/>
      <c r="Y167" s="41"/>
      <c r="Z167" s="41"/>
      <c r="AA167" s="41"/>
      <c r="AB167" s="41"/>
      <c r="AC167" s="41"/>
      <c r="AD167" s="41"/>
    </row>
    <row r="168" spans="1:30" s="4" customFormat="1" ht="38.25" customHeight="1">
      <c r="A168" s="103">
        <v>5.3</v>
      </c>
      <c r="B168" s="532" t="str">
        <f>Critères!B88</f>
        <v>Politique de maintenance de DM et de la maîtrise des risques associés</v>
      </c>
      <c r="C168" s="532"/>
      <c r="D168" s="532"/>
      <c r="E168" s="532"/>
      <c r="F168" s="532"/>
      <c r="G168" s="532"/>
      <c r="H168" s="104">
        <f>Critères!E88</f>
        <v>0</v>
      </c>
      <c r="I168" s="105" t="str">
        <f>Critères!D88</f>
        <v>Insuffisant</v>
      </c>
      <c r="J168" s="106">
        <f>Critères!F88</f>
        <v>0</v>
      </c>
      <c r="K168" s="127" t="str">
        <f>Critères!G88</f>
        <v>Insuffisant</v>
      </c>
      <c r="L168" s="476" t="str">
        <f>Critères!H88</f>
        <v>Il est nécessaire de formaliser les activités</v>
      </c>
      <c r="M168" s="476" t="str">
        <f>Critères!L133</f>
        <v/>
      </c>
      <c r="N168" s="41"/>
      <c r="O168" s="41"/>
      <c r="P168" s="41"/>
      <c r="Q168" s="41"/>
      <c r="R168" s="41"/>
      <c r="S168" s="41"/>
      <c r="T168" s="41"/>
      <c r="U168" s="41"/>
      <c r="V168" s="41"/>
      <c r="W168" s="41"/>
      <c r="X168" s="41"/>
      <c r="Y168" s="41"/>
      <c r="Z168" s="41"/>
      <c r="AA168" s="41"/>
      <c r="AB168" s="41"/>
      <c r="AC168" s="41"/>
      <c r="AD168" s="41"/>
    </row>
    <row r="169" spans="1:30" s="4" customFormat="1" ht="38.25" customHeight="1">
      <c r="A169" s="103">
        <v>5.4</v>
      </c>
      <c r="B169" s="474" t="str">
        <f>Critères!B92</f>
        <v>Planification</v>
      </c>
      <c r="C169" s="474"/>
      <c r="D169" s="474"/>
      <c r="E169" s="474"/>
      <c r="F169" s="474"/>
      <c r="G169" s="474"/>
      <c r="H169" s="104">
        <f>Critères!E92</f>
        <v>0</v>
      </c>
      <c r="I169" s="105" t="str">
        <f>Critères!D92</f>
        <v>Insuffisant</v>
      </c>
      <c r="J169" s="106">
        <f>Critères!F92</f>
        <v>0</v>
      </c>
      <c r="K169" s="127" t="str">
        <f>Critères!G92</f>
        <v>Insuffisant</v>
      </c>
      <c r="L169" s="476" t="str">
        <f>Critères!H92</f>
        <v>Il est nécessaire de formaliser les activités</v>
      </c>
      <c r="M169" s="476">
        <f>Critères!L134</f>
        <v>0</v>
      </c>
      <c r="N169" s="41"/>
      <c r="O169" s="41"/>
      <c r="P169" s="41"/>
      <c r="Q169" s="41"/>
      <c r="R169" s="41"/>
      <c r="S169" s="41"/>
      <c r="T169" s="41"/>
      <c r="U169" s="41"/>
      <c r="V169" s="41"/>
      <c r="W169" s="41"/>
      <c r="X169" s="41"/>
      <c r="Y169" s="41"/>
      <c r="Z169" s="41"/>
      <c r="AA169" s="41"/>
      <c r="AB169" s="41"/>
      <c r="AC169" s="41"/>
      <c r="AD169" s="41"/>
    </row>
    <row r="170" spans="1:30" s="4" customFormat="1" ht="38.25" customHeight="1">
      <c r="A170" s="103">
        <v>5.5</v>
      </c>
      <c r="B170" s="474" t="str">
        <f>Critères!B103</f>
        <v>Responsabilité, autorité et communication</v>
      </c>
      <c r="C170" s="474"/>
      <c r="D170" s="474"/>
      <c r="E170" s="474"/>
      <c r="F170" s="474"/>
      <c r="G170" s="474"/>
      <c r="H170" s="104">
        <f>Critères!E103</f>
        <v>0</v>
      </c>
      <c r="I170" s="105" t="str">
        <f>Critères!D103</f>
        <v>Insuffisant</v>
      </c>
      <c r="J170" s="106">
        <f>Critères!F103</f>
        <v>0</v>
      </c>
      <c r="K170" s="127" t="str">
        <f>Critères!G103</f>
        <v>Insuffisant</v>
      </c>
      <c r="L170" s="476" t="str">
        <f>Critères!H103</f>
        <v>Il est nécessaire de formaliser les activités</v>
      </c>
      <c r="M170" s="476" t="str">
        <f>Critères!L135</f>
        <v/>
      </c>
      <c r="N170" s="41"/>
      <c r="O170" s="41"/>
      <c r="P170" s="41"/>
      <c r="Q170" s="41"/>
      <c r="R170" s="41"/>
      <c r="S170" s="41"/>
      <c r="T170" s="41"/>
      <c r="U170" s="41"/>
      <c r="V170" s="41"/>
      <c r="W170" s="41"/>
      <c r="X170" s="41"/>
      <c r="Y170" s="41"/>
      <c r="Z170" s="41"/>
      <c r="AA170" s="41"/>
      <c r="AB170" s="41"/>
      <c r="AC170" s="41"/>
      <c r="AD170" s="41"/>
    </row>
    <row r="171" spans="1:30" s="4" customFormat="1" ht="38.25" customHeight="1">
      <c r="A171" s="103">
        <v>5.6</v>
      </c>
      <c r="B171" s="474" t="str">
        <f>Critères!B111</f>
        <v>Revue de direction</v>
      </c>
      <c r="C171" s="474"/>
      <c r="D171" s="474"/>
      <c r="E171" s="474"/>
      <c r="F171" s="474"/>
      <c r="G171" s="474"/>
      <c r="H171" s="104">
        <f>Critères!E111</f>
        <v>0</v>
      </c>
      <c r="I171" s="105" t="str">
        <f>Critères!D111</f>
        <v>Insuffisant</v>
      </c>
      <c r="J171" s="106">
        <f>Critères!F111</f>
        <v>0</v>
      </c>
      <c r="K171" s="127" t="str">
        <f>Critères!G111</f>
        <v>Insuffisant</v>
      </c>
      <c r="L171" s="476" t="str">
        <f>Critères!H111</f>
        <v>Il est nécessaire de formaliser les activités</v>
      </c>
      <c r="M171" s="476" t="str">
        <f>Critères!L136</f>
        <v/>
      </c>
      <c r="N171" s="41"/>
      <c r="O171" s="41"/>
      <c r="P171" s="41"/>
      <c r="Q171" s="41"/>
      <c r="R171" s="41"/>
      <c r="S171" s="41"/>
      <c r="T171" s="41"/>
      <c r="U171" s="41"/>
      <c r="V171" s="41"/>
      <c r="W171" s="41"/>
      <c r="X171" s="41"/>
      <c r="Y171" s="41"/>
      <c r="Z171" s="41"/>
      <c r="AA171" s="41"/>
      <c r="AB171" s="41"/>
      <c r="AC171" s="41"/>
      <c r="AD171" s="41"/>
    </row>
    <row r="172" spans="1:30" s="4" customFormat="1" ht="38.25" customHeight="1">
      <c r="A172" s="108" t="str">
        <f>Critères!A129</f>
        <v>Article NF 6</v>
      </c>
      <c r="B172" s="475" t="str">
        <f>Critères!B129</f>
        <v>Management des ressources</v>
      </c>
      <c r="C172" s="475"/>
      <c r="D172" s="475"/>
      <c r="E172" s="475"/>
      <c r="F172" s="475"/>
      <c r="G172" s="475"/>
      <c r="H172" s="109">
        <f>Critères!E129</f>
        <v>0</v>
      </c>
      <c r="I172" s="110" t="str">
        <f>Critères!D129</f>
        <v>Insuffisant</v>
      </c>
      <c r="J172" s="111">
        <f>Critères!F129</f>
        <v>0</v>
      </c>
      <c r="K172" s="112" t="str">
        <f>Critères!G129</f>
        <v>Insuffisant</v>
      </c>
      <c r="L172" s="477" t="str">
        <f>Critères!H129</f>
        <v>Il est nécessaire de formaliser les activités</v>
      </c>
      <c r="M172" s="477" t="str">
        <f>Critères!L137</f>
        <v/>
      </c>
      <c r="N172" s="41"/>
      <c r="O172" s="41"/>
      <c r="P172" s="41"/>
      <c r="Q172" s="41"/>
      <c r="R172" s="41"/>
      <c r="S172" s="41"/>
      <c r="T172" s="41"/>
      <c r="U172" s="41"/>
      <c r="V172" s="41"/>
      <c r="W172" s="41"/>
      <c r="X172" s="41"/>
      <c r="Y172" s="41"/>
      <c r="Z172" s="41"/>
      <c r="AA172" s="41"/>
      <c r="AB172" s="41"/>
      <c r="AC172" s="41"/>
      <c r="AD172" s="41"/>
    </row>
    <row r="173" spans="1:30" s="4" customFormat="1" ht="38.25" customHeight="1">
      <c r="A173" s="103">
        <v>6.1</v>
      </c>
      <c r="B173" s="474" t="str">
        <f>Critères!B130</f>
        <v>Mise à disposition des ressources</v>
      </c>
      <c r="C173" s="474"/>
      <c r="D173" s="474"/>
      <c r="E173" s="474"/>
      <c r="F173" s="474"/>
      <c r="G173" s="474"/>
      <c r="H173" s="104">
        <f>Critères!E130</f>
        <v>0</v>
      </c>
      <c r="I173" s="105" t="str">
        <f>Critères!D130</f>
        <v>Insuffisant</v>
      </c>
      <c r="J173" s="106">
        <f>Critères!F130</f>
        <v>0</v>
      </c>
      <c r="K173" s="127" t="str">
        <f>Critères!G130</f>
        <v>Insuffisant</v>
      </c>
      <c r="L173" s="476" t="str">
        <f>Critères!H130</f>
        <v>Il est nécessaire de formaliser les activités</v>
      </c>
      <c r="M173" s="476" t="str">
        <f>Critères!L138</f>
        <v/>
      </c>
      <c r="N173" s="41"/>
      <c r="O173" s="41"/>
      <c r="P173" s="41"/>
      <c r="Q173" s="41"/>
      <c r="R173" s="41"/>
      <c r="S173" s="41"/>
      <c r="T173" s="41"/>
      <c r="U173" s="41"/>
      <c r="V173" s="41"/>
      <c r="W173" s="41"/>
      <c r="X173" s="41"/>
      <c r="Y173" s="41"/>
      <c r="Z173" s="41"/>
      <c r="AA173" s="41"/>
      <c r="AB173" s="41"/>
      <c r="AC173" s="41"/>
      <c r="AD173" s="41"/>
    </row>
    <row r="174" spans="1:30" s="4" customFormat="1" ht="38.25" customHeight="1">
      <c r="A174" s="103">
        <v>6.2</v>
      </c>
      <c r="B174" s="474" t="str">
        <f>Critères!B134</f>
        <v>Ressources humaines</v>
      </c>
      <c r="C174" s="474"/>
      <c r="D174" s="474"/>
      <c r="E174" s="474"/>
      <c r="F174" s="474"/>
      <c r="G174" s="474"/>
      <c r="H174" s="104">
        <f>Critères!E134</f>
        <v>0</v>
      </c>
      <c r="I174" s="105" t="str">
        <f>Critères!D134</f>
        <v>Insuffisant</v>
      </c>
      <c r="J174" s="106">
        <f>Critères!F134</f>
        <v>0</v>
      </c>
      <c r="K174" s="127" t="str">
        <f>Critères!G134</f>
        <v>Insuffisant</v>
      </c>
      <c r="L174" s="476" t="str">
        <f>Critères!H134</f>
        <v>Il est nécessaire de formaliser les activités</v>
      </c>
      <c r="M174" s="476" t="str">
        <f>Critères!L139</f>
        <v/>
      </c>
      <c r="N174" s="41"/>
      <c r="O174" s="41"/>
      <c r="P174" s="41"/>
      <c r="Q174" s="41"/>
      <c r="R174" s="41"/>
      <c r="S174" s="41"/>
      <c r="T174" s="41"/>
      <c r="U174" s="41"/>
      <c r="V174" s="41"/>
      <c r="W174" s="41"/>
      <c r="X174" s="41"/>
      <c r="Y174" s="41"/>
      <c r="Z174" s="41"/>
      <c r="AA174" s="41"/>
      <c r="AB174" s="41"/>
      <c r="AC174" s="41"/>
      <c r="AD174" s="41"/>
    </row>
    <row r="175" spans="1:30" s="4" customFormat="1" ht="38.25" customHeight="1">
      <c r="A175" s="103">
        <v>6.3</v>
      </c>
      <c r="B175" s="474" t="str">
        <f>Critères!B143</f>
        <v>Infrastructures</v>
      </c>
      <c r="C175" s="474"/>
      <c r="D175" s="474"/>
      <c r="E175" s="474"/>
      <c r="F175" s="474"/>
      <c r="G175" s="474"/>
      <c r="H175" s="104">
        <f>Critères!E143</f>
        <v>0</v>
      </c>
      <c r="I175" s="105" t="str">
        <f>Critères!D143</f>
        <v>Insuffisant</v>
      </c>
      <c r="J175" s="106">
        <f>Critères!F143</f>
        <v>0</v>
      </c>
      <c r="K175" s="127" t="str">
        <f>Critères!G143</f>
        <v>Insuffisant</v>
      </c>
      <c r="L175" s="476" t="str">
        <f>Critères!H147</f>
        <v>Il est nécessaire de formaliser les activités</v>
      </c>
      <c r="M175" s="476" t="str">
        <f>Critères!L148</f>
        <v/>
      </c>
      <c r="N175" s="41"/>
      <c r="O175" s="41"/>
      <c r="P175" s="41"/>
      <c r="Q175" s="41"/>
      <c r="R175" s="41"/>
      <c r="S175" s="41"/>
      <c r="T175" s="41"/>
      <c r="U175" s="41"/>
      <c r="V175" s="41"/>
      <c r="W175" s="41"/>
      <c r="X175" s="41"/>
      <c r="Y175" s="41"/>
      <c r="Z175" s="41"/>
      <c r="AA175" s="41"/>
      <c r="AB175" s="41"/>
      <c r="AC175" s="41"/>
      <c r="AD175" s="41"/>
    </row>
    <row r="176" spans="1:30" s="4" customFormat="1" ht="38.25" customHeight="1">
      <c r="A176" s="103">
        <v>6.4</v>
      </c>
      <c r="B176" s="474" t="str">
        <f>Critères!B147</f>
        <v>Environnement de travail</v>
      </c>
      <c r="C176" s="474"/>
      <c r="D176" s="474"/>
      <c r="E176" s="474"/>
      <c r="F176" s="474"/>
      <c r="G176" s="474"/>
      <c r="H176" s="104">
        <f>Critères!E147</f>
        <v>0</v>
      </c>
      <c r="I176" s="105" t="str">
        <f>Critères!D147</f>
        <v>Insuffisant</v>
      </c>
      <c r="J176" s="106">
        <f>Critères!F147</f>
        <v>0</v>
      </c>
      <c r="K176" s="127" t="str">
        <f>Critères!G147</f>
        <v>Insuffisant</v>
      </c>
      <c r="L176" s="476" t="str">
        <f>Critères!H144</f>
        <v>Libellé du critère quand il sera choisi</v>
      </c>
      <c r="M176" s="476" t="str">
        <f>Critères!L149</f>
        <v/>
      </c>
      <c r="N176" s="41"/>
      <c r="O176" s="41"/>
      <c r="P176" s="41"/>
      <c r="Q176" s="41"/>
      <c r="R176" s="41"/>
      <c r="S176" s="41"/>
      <c r="T176" s="41"/>
      <c r="U176" s="41"/>
      <c r="V176" s="41"/>
      <c r="W176" s="41"/>
      <c r="X176" s="41"/>
      <c r="Y176" s="41"/>
      <c r="Z176" s="41"/>
      <c r="AA176" s="41"/>
      <c r="AB176" s="41"/>
      <c r="AC176" s="41"/>
      <c r="AD176" s="41"/>
    </row>
    <row r="177" spans="1:30" s="4" customFormat="1" ht="38.25" customHeight="1">
      <c r="A177" s="103" t="s">
        <v>679</v>
      </c>
      <c r="B177" s="474" t="str">
        <f>Critères!B154</f>
        <v xml:space="preserve">Exigences de l'ISO qui n'apparaissent pas dans la NF </v>
      </c>
      <c r="C177" s="474"/>
      <c r="D177" s="474"/>
      <c r="E177" s="474"/>
      <c r="F177" s="474"/>
      <c r="G177" s="474"/>
      <c r="H177" s="104"/>
      <c r="I177" s="105"/>
      <c r="J177" s="106">
        <f>Critères!F154</f>
        <v>0</v>
      </c>
      <c r="K177" s="127" t="str">
        <f>Critères!G154</f>
        <v>Insuffisant</v>
      </c>
      <c r="L177" s="476" t="str">
        <f>Critères!H154</f>
        <v>Il est nécessaire de formaliser les activités</v>
      </c>
      <c r="M177" s="476" t="str">
        <f>Critères!L150</f>
        <v/>
      </c>
      <c r="N177" s="41"/>
      <c r="O177" s="41"/>
      <c r="P177" s="41"/>
      <c r="Q177" s="41"/>
      <c r="R177" s="41"/>
      <c r="S177" s="41"/>
      <c r="T177" s="41"/>
      <c r="U177" s="41"/>
      <c r="V177" s="41"/>
      <c r="W177" s="41"/>
      <c r="X177" s="41"/>
      <c r="Y177" s="41"/>
      <c r="Z177" s="41"/>
      <c r="AA177" s="41"/>
      <c r="AB177" s="41"/>
      <c r="AC177" s="41"/>
      <c r="AD177" s="41"/>
    </row>
    <row r="178" spans="1:30" s="4" customFormat="1" ht="38.25" customHeight="1">
      <c r="A178" s="108" t="str">
        <f>Critères!A181</f>
        <v>Article NF 7</v>
      </c>
      <c r="B178" s="475" t="str">
        <f>Critères!B181</f>
        <v>Réalisation de la maintenance</v>
      </c>
      <c r="C178" s="475"/>
      <c r="D178" s="475"/>
      <c r="E178" s="475"/>
      <c r="F178" s="475"/>
      <c r="G178" s="475"/>
      <c r="H178" s="109">
        <f>Critères!E181</f>
        <v>0</v>
      </c>
      <c r="I178" s="110" t="str">
        <f>Critères!D181</f>
        <v>Insuffisant</v>
      </c>
      <c r="J178" s="111">
        <f>Critères!F181</f>
        <v>0</v>
      </c>
      <c r="K178" s="112" t="str">
        <f>Critères!G181</f>
        <v>Insuffisant</v>
      </c>
      <c r="L178" s="477" t="str">
        <f>Critères!H181</f>
        <v>Il est nécessaire de formaliser les activités</v>
      </c>
      <c r="M178" s="477" t="str">
        <f>Critères!L186</f>
        <v/>
      </c>
      <c r="N178" s="41"/>
      <c r="O178" s="41"/>
      <c r="P178" s="41"/>
      <c r="Q178" s="41"/>
      <c r="R178" s="41"/>
      <c r="S178" s="41"/>
      <c r="T178" s="41"/>
      <c r="U178" s="41"/>
      <c r="V178" s="41"/>
      <c r="W178" s="41"/>
      <c r="X178" s="41"/>
      <c r="Y178" s="41"/>
      <c r="Z178" s="41"/>
      <c r="AA178" s="41"/>
      <c r="AB178" s="41"/>
      <c r="AC178" s="41"/>
      <c r="AD178" s="41"/>
    </row>
    <row r="179" spans="1:30" s="4" customFormat="1" ht="38.25" customHeight="1">
      <c r="A179" s="103">
        <v>7.1</v>
      </c>
      <c r="B179" s="474" t="str">
        <f>Critères!B182</f>
        <v>Processsus relatifs aux clients</v>
      </c>
      <c r="C179" s="474"/>
      <c r="D179" s="474"/>
      <c r="E179" s="474"/>
      <c r="F179" s="474"/>
      <c r="G179" s="474"/>
      <c r="H179" s="104">
        <f>Critères!E182</f>
        <v>0</v>
      </c>
      <c r="I179" s="105" t="str">
        <f>Critères!D182</f>
        <v>Insuffisant</v>
      </c>
      <c r="J179" s="106">
        <f>Critères!F182</f>
        <v>0</v>
      </c>
      <c r="K179" s="127" t="str">
        <f>Critères!G182</f>
        <v>Insuffisant</v>
      </c>
      <c r="L179" s="476" t="str">
        <f>Critères!H182</f>
        <v>Il est nécessaire de formaliser les activités</v>
      </c>
      <c r="M179" s="476" t="str">
        <f>Critères!L187</f>
        <v/>
      </c>
      <c r="N179" s="41"/>
      <c r="O179" s="41"/>
      <c r="P179" s="41"/>
      <c r="Q179" s="41"/>
      <c r="R179" s="41"/>
      <c r="S179" s="41"/>
      <c r="T179" s="41"/>
      <c r="U179" s="41"/>
      <c r="V179" s="41"/>
      <c r="W179" s="41"/>
      <c r="X179" s="41"/>
      <c r="Y179" s="41"/>
      <c r="Z179" s="41"/>
      <c r="AA179" s="41"/>
      <c r="AB179" s="41"/>
      <c r="AC179" s="41"/>
      <c r="AD179" s="41"/>
    </row>
    <row r="180" spans="1:30" s="4" customFormat="1" ht="38.25" customHeight="1">
      <c r="A180" s="103">
        <v>7.2</v>
      </c>
      <c r="B180" s="474" t="str">
        <f>Critères!B202</f>
        <v>Mise en œuvre de la politique de maintenance</v>
      </c>
      <c r="C180" s="474"/>
      <c r="D180" s="474"/>
      <c r="E180" s="474"/>
      <c r="F180" s="474"/>
      <c r="G180" s="474"/>
      <c r="H180" s="104">
        <f>Critères!E202</f>
        <v>0</v>
      </c>
      <c r="I180" s="105" t="str">
        <f>Critères!D202</f>
        <v>Insuffisant</v>
      </c>
      <c r="J180" s="106">
        <f>Critères!F202</f>
        <v>0</v>
      </c>
      <c r="K180" s="127" t="str">
        <f>Critères!G202</f>
        <v>Insuffisant</v>
      </c>
      <c r="L180" s="476" t="str">
        <f>Critères!H202</f>
        <v>Il est nécessaire de formaliser les activités</v>
      </c>
      <c r="M180" s="476" t="str">
        <f>Critères!L207</f>
        <v/>
      </c>
      <c r="N180" s="41"/>
      <c r="O180" s="41"/>
      <c r="P180" s="41"/>
      <c r="Q180" s="41"/>
      <c r="R180" s="41"/>
      <c r="S180" s="41"/>
      <c r="T180" s="41"/>
      <c r="U180" s="41"/>
      <c r="V180" s="41"/>
      <c r="W180" s="41"/>
      <c r="X180" s="41"/>
      <c r="Y180" s="41"/>
      <c r="Z180" s="41"/>
      <c r="AA180" s="41"/>
      <c r="AB180" s="41"/>
      <c r="AC180" s="41"/>
      <c r="AD180" s="41"/>
    </row>
    <row r="181" spans="1:30" s="4" customFormat="1" ht="38.25" customHeight="1">
      <c r="A181" s="103">
        <v>7.3</v>
      </c>
      <c r="B181" s="474" t="str">
        <f>Critères!B212</f>
        <v>Stratégie de maintenance</v>
      </c>
      <c r="C181" s="474"/>
      <c r="D181" s="474"/>
      <c r="E181" s="474"/>
      <c r="F181" s="474"/>
      <c r="G181" s="474"/>
      <c r="H181" s="104">
        <f>Critères!E212</f>
        <v>0</v>
      </c>
      <c r="I181" s="105" t="str">
        <f>Critères!D212</f>
        <v>Insuffisant</v>
      </c>
      <c r="J181" s="106">
        <f>Critères!F212</f>
        <v>0</v>
      </c>
      <c r="K181" s="127" t="str">
        <f>Critères!G212</f>
        <v>Insuffisant</v>
      </c>
      <c r="L181" s="476" t="str">
        <f>Critères!H212</f>
        <v>Il est nécessaire de formaliser les activités</v>
      </c>
      <c r="M181" s="476" t="str">
        <f>Critères!L217</f>
        <v/>
      </c>
      <c r="N181" s="41"/>
      <c r="O181" s="41"/>
      <c r="P181" s="41"/>
      <c r="Q181" s="41"/>
      <c r="R181" s="41"/>
      <c r="S181" s="41"/>
      <c r="T181" s="41"/>
      <c r="U181" s="41"/>
      <c r="V181" s="41"/>
      <c r="W181" s="41"/>
      <c r="X181" s="41"/>
      <c r="Y181" s="41"/>
      <c r="Z181" s="41"/>
      <c r="AA181" s="41"/>
      <c r="AB181" s="41"/>
      <c r="AC181" s="41"/>
      <c r="AD181" s="41"/>
    </row>
    <row r="182" spans="1:30" s="4" customFormat="1" ht="38.25" customHeight="1">
      <c r="A182" s="103">
        <v>7.4</v>
      </c>
      <c r="B182" s="474" t="str">
        <f>Critères!B240</f>
        <v>Achats</v>
      </c>
      <c r="C182" s="474"/>
      <c r="D182" s="474"/>
      <c r="E182" s="474"/>
      <c r="F182" s="474"/>
      <c r="G182" s="474"/>
      <c r="H182" s="104">
        <f>Critères!E240</f>
        <v>0</v>
      </c>
      <c r="I182" s="105" t="str">
        <f>Critères!D240</f>
        <v>Insuffisant</v>
      </c>
      <c r="J182" s="106">
        <f>Critères!F240</f>
        <v>0</v>
      </c>
      <c r="K182" s="127" t="str">
        <f>Critères!G240</f>
        <v>Insuffisant</v>
      </c>
      <c r="L182" s="476" t="str">
        <f>Critères!H240</f>
        <v>Il est nécessaire de formaliser les activités</v>
      </c>
      <c r="M182" s="476" t="str">
        <f>Critères!L245</f>
        <v/>
      </c>
      <c r="N182" s="41"/>
      <c r="O182" s="41"/>
      <c r="P182" s="41"/>
      <c r="Q182" s="41"/>
      <c r="R182" s="41"/>
      <c r="S182" s="41"/>
      <c r="T182" s="41"/>
      <c r="U182" s="41"/>
      <c r="V182" s="41"/>
      <c r="W182" s="41"/>
      <c r="X182" s="41"/>
      <c r="Y182" s="41"/>
      <c r="Z182" s="41"/>
      <c r="AA182" s="41"/>
      <c r="AB182" s="41"/>
      <c r="AC182" s="41"/>
      <c r="AD182" s="41"/>
    </row>
    <row r="183" spans="1:30" s="4" customFormat="1" ht="38.25" customHeight="1">
      <c r="A183" s="103">
        <v>7.5</v>
      </c>
      <c r="B183" s="474" t="str">
        <f>Critères!B253</f>
        <v>Réalisation de la maintenance</v>
      </c>
      <c r="C183" s="474"/>
      <c r="D183" s="474"/>
      <c r="E183" s="474"/>
      <c r="F183" s="474"/>
      <c r="G183" s="474"/>
      <c r="H183" s="104">
        <f>Critères!E253</f>
        <v>0</v>
      </c>
      <c r="I183" s="105" t="str">
        <f>Critères!D253</f>
        <v>Insuffisant</v>
      </c>
      <c r="J183" s="106">
        <f>Critères!F253</f>
        <v>0</v>
      </c>
      <c r="K183" s="127" t="str">
        <f>Critères!G253</f>
        <v>Insuffisant</v>
      </c>
      <c r="L183" s="476" t="str">
        <f>Critères!H253</f>
        <v>Il est nécessaire de formaliser les activités</v>
      </c>
      <c r="M183" s="476" t="str">
        <f>Critères!L258</f>
        <v/>
      </c>
      <c r="N183" s="41"/>
      <c r="O183" s="41"/>
      <c r="P183" s="41"/>
      <c r="Q183" s="41"/>
      <c r="R183" s="41"/>
      <c r="S183" s="41"/>
      <c r="T183" s="41"/>
      <c r="U183" s="41"/>
      <c r="V183" s="41"/>
      <c r="W183" s="41"/>
      <c r="X183" s="41"/>
      <c r="Y183" s="41"/>
      <c r="Z183" s="41"/>
      <c r="AA183" s="41"/>
      <c r="AB183" s="41"/>
      <c r="AC183" s="41"/>
      <c r="AD183" s="41"/>
    </row>
    <row r="184" spans="1:30" s="4" customFormat="1" ht="38.25" customHeight="1">
      <c r="A184" s="103">
        <v>7.6</v>
      </c>
      <c r="B184" s="474" t="str">
        <f>Critères!B277</f>
        <v>Maîtrise des équipements de surveillance et de mesure (ESM)</v>
      </c>
      <c r="C184" s="474"/>
      <c r="D184" s="474"/>
      <c r="E184" s="474"/>
      <c r="F184" s="474"/>
      <c r="G184" s="474"/>
      <c r="H184" s="104">
        <f>Critères!E277</f>
        <v>0</v>
      </c>
      <c r="I184" s="105" t="str">
        <f>Critères!D277</f>
        <v>Insuffisant</v>
      </c>
      <c r="J184" s="106">
        <f>Critères!F277</f>
        <v>0</v>
      </c>
      <c r="K184" s="127" t="str">
        <f>Critères!G277</f>
        <v>Insuffisant</v>
      </c>
      <c r="L184" s="476" t="str">
        <f>Critères!H277</f>
        <v>Il est nécessaire de formaliser les activités</v>
      </c>
      <c r="M184" s="476" t="str">
        <f>Critères!L283</f>
        <v/>
      </c>
      <c r="N184" s="41"/>
      <c r="O184" s="41"/>
      <c r="P184" s="41"/>
      <c r="Q184" s="41"/>
      <c r="R184" s="41"/>
      <c r="S184" s="41"/>
      <c r="T184" s="41"/>
      <c r="U184" s="41"/>
      <c r="V184" s="41"/>
      <c r="W184" s="41"/>
      <c r="X184" s="41"/>
      <c r="Y184" s="41"/>
      <c r="Z184" s="41"/>
      <c r="AA184" s="41"/>
      <c r="AB184" s="41"/>
      <c r="AC184" s="41"/>
      <c r="AD184" s="41"/>
    </row>
    <row r="185" spans="1:30" s="4" customFormat="1" ht="38.25" customHeight="1">
      <c r="A185" s="108" t="str">
        <f>Critères!A292</f>
        <v>Article NF 8</v>
      </c>
      <c r="B185" s="475" t="str">
        <f>Critères!B292</f>
        <v>Mesures, analyse et amélioration</v>
      </c>
      <c r="C185" s="475"/>
      <c r="D185" s="475"/>
      <c r="E185" s="475"/>
      <c r="F185" s="475"/>
      <c r="G185" s="475"/>
      <c r="H185" s="109">
        <f>Critères!E292</f>
        <v>0</v>
      </c>
      <c r="I185" s="110" t="str">
        <f>Critères!D292</f>
        <v>Insuffisant</v>
      </c>
      <c r="J185" s="111">
        <f>Critères!F292</f>
        <v>0</v>
      </c>
      <c r="K185" s="112" t="str">
        <f>Critères!G292</f>
        <v>Insuffisant</v>
      </c>
      <c r="L185" s="477" t="str">
        <f>Critères!H292</f>
        <v>Il est nécessaire de formaliser les activités</v>
      </c>
      <c r="M185" s="477" t="str">
        <f>Critères!L297</f>
        <v/>
      </c>
      <c r="N185" s="41"/>
      <c r="O185" s="41"/>
      <c r="P185" s="41"/>
      <c r="Q185" s="41"/>
      <c r="R185" s="41"/>
      <c r="S185" s="41"/>
      <c r="T185" s="41"/>
      <c r="U185" s="41"/>
      <c r="V185" s="41"/>
      <c r="W185" s="41"/>
      <c r="X185" s="41"/>
      <c r="Y185" s="41"/>
      <c r="Z185" s="41"/>
      <c r="AA185" s="41"/>
      <c r="AB185" s="41"/>
      <c r="AC185" s="41"/>
      <c r="AD185" s="41"/>
    </row>
    <row r="186" spans="1:30" s="4" customFormat="1" ht="38.25" customHeight="1">
      <c r="A186" s="103">
        <v>8.1</v>
      </c>
      <c r="B186" s="474" t="str">
        <f>Critères!B293</f>
        <v>Généralités</v>
      </c>
      <c r="C186" s="474"/>
      <c r="D186" s="474"/>
      <c r="E186" s="474"/>
      <c r="F186" s="474"/>
      <c r="G186" s="474"/>
      <c r="H186" s="104">
        <f>Critères!E293</f>
        <v>0</v>
      </c>
      <c r="I186" s="105" t="str">
        <f>Critères!D293</f>
        <v>Insuffisant</v>
      </c>
      <c r="J186" s="106">
        <f>Critères!F293</f>
        <v>0</v>
      </c>
      <c r="K186" s="127" t="str">
        <f>Critères!G293</f>
        <v>Insuffisant</v>
      </c>
      <c r="L186" s="476" t="str">
        <f>Critères!H293</f>
        <v>Il est nécessaire de formaliser les activités</v>
      </c>
      <c r="M186" s="476">
        <f>Critères!L300</f>
        <v>0</v>
      </c>
      <c r="N186" s="41"/>
      <c r="O186" s="41"/>
      <c r="P186" s="41"/>
      <c r="Q186" s="41"/>
      <c r="R186" s="41"/>
      <c r="S186" s="41"/>
      <c r="T186" s="41"/>
      <c r="U186" s="41"/>
      <c r="V186" s="41"/>
      <c r="W186" s="41"/>
      <c r="X186" s="41"/>
      <c r="Y186" s="41"/>
      <c r="Z186" s="41"/>
      <c r="AA186" s="41"/>
      <c r="AB186" s="41"/>
      <c r="AC186" s="41"/>
      <c r="AD186" s="41"/>
    </row>
    <row r="187" spans="1:30" s="4" customFormat="1" ht="38.25" customHeight="1">
      <c r="A187" s="103">
        <v>8.1999999999999993</v>
      </c>
      <c r="B187" s="474" t="str">
        <f>Critères!B300</f>
        <v>Surveillance et mesures</v>
      </c>
      <c r="C187" s="474"/>
      <c r="D187" s="474"/>
      <c r="E187" s="474"/>
      <c r="F187" s="474"/>
      <c r="G187" s="474"/>
      <c r="H187" s="104">
        <f>Critères!E300</f>
        <v>0</v>
      </c>
      <c r="I187" s="105" t="str">
        <f>Critères!D300</f>
        <v>Insuffisant</v>
      </c>
      <c r="J187" s="106">
        <f>Critères!F300</f>
        <v>0</v>
      </c>
      <c r="K187" s="127" t="str">
        <f>Critères!G300</f>
        <v>Insuffisant</v>
      </c>
      <c r="L187" s="476" t="str">
        <f>Critères!H300</f>
        <v>Il est nécessaire de formaliser les activités</v>
      </c>
      <c r="M187" s="476" t="str">
        <f>Critères!L306</f>
        <v/>
      </c>
      <c r="N187" s="41"/>
      <c r="O187" s="41"/>
      <c r="P187" s="41"/>
      <c r="Q187" s="41"/>
      <c r="R187" s="41"/>
      <c r="S187" s="41"/>
      <c r="T187" s="41"/>
      <c r="U187" s="41"/>
      <c r="V187" s="41"/>
      <c r="W187" s="41"/>
      <c r="X187" s="41"/>
      <c r="Y187" s="41"/>
      <c r="Z187" s="41"/>
      <c r="AA187" s="41"/>
      <c r="AB187" s="41"/>
      <c r="AC187" s="41"/>
      <c r="AD187" s="41"/>
    </row>
    <row r="188" spans="1:30" s="4" customFormat="1" ht="38.25" customHeight="1">
      <c r="A188" s="103">
        <v>8.3000000000000007</v>
      </c>
      <c r="B188" s="474" t="str">
        <f>Critères!B331</f>
        <v xml:space="preserve">Maîtrise de la non-conformité </v>
      </c>
      <c r="C188" s="474"/>
      <c r="D188" s="474"/>
      <c r="E188" s="474"/>
      <c r="F188" s="474"/>
      <c r="G188" s="474"/>
      <c r="H188" s="104">
        <f>Critères!E331</f>
        <v>0</v>
      </c>
      <c r="I188" s="105" t="str">
        <f>Critères!D331</f>
        <v>Insuffisant</v>
      </c>
      <c r="J188" s="106">
        <f>Critères!F331</f>
        <v>0</v>
      </c>
      <c r="K188" s="107" t="str">
        <f>Critères!G331</f>
        <v>Insuffisant</v>
      </c>
      <c r="L188" s="476" t="str">
        <f>Critères!H331</f>
        <v>Il est nécessaire de formaliser les activités</v>
      </c>
      <c r="M188" s="476" t="str">
        <f>Critères!L336</f>
        <v/>
      </c>
      <c r="N188" s="41"/>
      <c r="O188" s="41"/>
      <c r="P188" s="41"/>
      <c r="Q188" s="41"/>
      <c r="R188" s="41"/>
      <c r="S188" s="41"/>
      <c r="T188" s="41"/>
      <c r="U188" s="41"/>
      <c r="V188" s="41"/>
      <c r="W188" s="41"/>
      <c r="X188" s="41"/>
      <c r="Y188" s="41"/>
      <c r="Z188" s="41"/>
      <c r="AA188" s="41"/>
      <c r="AB188" s="41"/>
      <c r="AC188" s="41"/>
      <c r="AD188" s="41"/>
    </row>
    <row r="189" spans="1:30" s="4" customFormat="1" ht="38.25" customHeight="1">
      <c r="A189" s="103">
        <v>8.4</v>
      </c>
      <c r="B189" s="474" t="str">
        <f>Critères!B346</f>
        <v>Analyse des données</v>
      </c>
      <c r="C189" s="474"/>
      <c r="D189" s="474"/>
      <c r="E189" s="474"/>
      <c r="F189" s="474"/>
      <c r="G189" s="474"/>
      <c r="H189" s="104">
        <f>Critères!E346</f>
        <v>0</v>
      </c>
      <c r="I189" s="105" t="str">
        <f>Critères!D346</f>
        <v>Insuffisant</v>
      </c>
      <c r="J189" s="106">
        <f>Critères!F346</f>
        <v>0</v>
      </c>
      <c r="K189" s="107" t="str">
        <f>Critères!G346</f>
        <v>Insuffisant</v>
      </c>
      <c r="L189" s="476" t="str">
        <f>Critères!H346</f>
        <v>Il est nécessaire de formaliser les activités</v>
      </c>
      <c r="M189" s="476" t="str">
        <f>Critères!L351</f>
        <v/>
      </c>
      <c r="N189" s="41"/>
      <c r="O189" s="41"/>
      <c r="P189" s="41"/>
      <c r="Q189" s="41"/>
      <c r="R189" s="41"/>
      <c r="S189" s="41"/>
      <c r="T189" s="41"/>
      <c r="U189" s="41"/>
      <c r="V189" s="41"/>
      <c r="W189" s="41"/>
      <c r="X189" s="41"/>
      <c r="Y189" s="41"/>
      <c r="Z189" s="41"/>
      <c r="AA189" s="41"/>
      <c r="AB189" s="41"/>
      <c r="AC189" s="41"/>
      <c r="AD189" s="41"/>
    </row>
    <row r="190" spans="1:30" s="4" customFormat="1" ht="38.25" customHeight="1">
      <c r="A190" s="103">
        <v>8.5</v>
      </c>
      <c r="B190" s="474" t="str">
        <f>Critères!B356</f>
        <v>Amélioration</v>
      </c>
      <c r="C190" s="474"/>
      <c r="D190" s="474"/>
      <c r="E190" s="474"/>
      <c r="F190" s="474"/>
      <c r="G190" s="474"/>
      <c r="H190" s="104">
        <f>Critères!E356</f>
        <v>0</v>
      </c>
      <c r="I190" s="105" t="str">
        <f>Critères!D356</f>
        <v>Insuffisant</v>
      </c>
      <c r="J190" s="106">
        <f>Critères!F356</f>
        <v>0</v>
      </c>
      <c r="K190" s="127" t="str">
        <f>Critères!G356</f>
        <v>Insuffisant</v>
      </c>
      <c r="L190" s="476" t="str">
        <f>Critères!H356</f>
        <v>Il est nécessaire de formaliser les activités</v>
      </c>
      <c r="M190" s="476" t="str">
        <f>Critères!L361</f>
        <v/>
      </c>
      <c r="N190" s="41"/>
      <c r="O190" s="41"/>
      <c r="P190" s="41"/>
      <c r="Q190" s="41"/>
      <c r="R190" s="41"/>
      <c r="S190" s="41"/>
      <c r="T190" s="41"/>
      <c r="U190" s="41"/>
      <c r="V190" s="41"/>
      <c r="W190" s="41"/>
      <c r="X190" s="41"/>
      <c r="Y190" s="41"/>
      <c r="Z190" s="41"/>
      <c r="AA190" s="41"/>
      <c r="AB190" s="41"/>
      <c r="AC190" s="41"/>
      <c r="AD190" s="41"/>
    </row>
    <row r="191" spans="1:30">
      <c r="A191" s="9"/>
      <c r="B191" s="9"/>
      <c r="C191" s="9"/>
      <c r="D191" s="9"/>
      <c r="E191" s="9"/>
      <c r="F191" s="9"/>
      <c r="G191" s="9"/>
    </row>
    <row r="192" spans="1:30">
      <c r="A192" s="9"/>
    </row>
    <row r="193" spans="1:1">
      <c r="A193" s="10"/>
    </row>
    <row r="194" spans="1:1">
      <c r="A194" s="9"/>
    </row>
    <row r="195" spans="1:1">
      <c r="A195" s="9"/>
    </row>
    <row r="196" spans="1:1">
      <c r="A196" s="9"/>
    </row>
    <row r="197" spans="1:1">
      <c r="A197" s="10"/>
    </row>
    <row r="198" spans="1:1">
      <c r="A198" s="9"/>
    </row>
    <row r="199" spans="1:1">
      <c r="A199" s="9"/>
    </row>
    <row r="200" spans="1:1">
      <c r="A200" s="9"/>
    </row>
    <row r="201" spans="1:1">
      <c r="A201" s="10"/>
    </row>
    <row r="202" spans="1:1">
      <c r="A202" s="9"/>
    </row>
    <row r="203" spans="1:1">
      <c r="A203" s="9"/>
    </row>
    <row r="204" spans="1:1">
      <c r="A204" s="9"/>
    </row>
    <row r="205" spans="1:1">
      <c r="A205" s="10"/>
    </row>
    <row r="206" spans="1:1">
      <c r="A206" s="9"/>
    </row>
    <row r="207" spans="1:1">
      <c r="A207" s="9"/>
    </row>
    <row r="208" spans="1:1">
      <c r="A208" s="9"/>
    </row>
    <row r="209" spans="1:1">
      <c r="A209" s="10"/>
    </row>
  </sheetData>
  <sheetProtection sheet="1" objects="1" scenarios="1" formatColumns="0" formatRows="0" selectLockedCells="1"/>
  <mergeCells count="133">
    <mergeCell ref="A122:F127"/>
    <mergeCell ref="A121:F121"/>
    <mergeCell ref="D9:F9"/>
    <mergeCell ref="D10:F10"/>
    <mergeCell ref="B169:G169"/>
    <mergeCell ref="B170:G170"/>
    <mergeCell ref="A156:M156"/>
    <mergeCell ref="L184:M184"/>
    <mergeCell ref="L185:M185"/>
    <mergeCell ref="G121:J121"/>
    <mergeCell ref="B163:G163"/>
    <mergeCell ref="A44:M44"/>
    <mergeCell ref="A46:M46"/>
    <mergeCell ref="A50:M74"/>
    <mergeCell ref="E159:F159"/>
    <mergeCell ref="G158:I158"/>
    <mergeCell ref="G159:I159"/>
    <mergeCell ref="J158:M158"/>
    <mergeCell ref="J159:M159"/>
    <mergeCell ref="A118:M118"/>
    <mergeCell ref="A75:M75"/>
    <mergeCell ref="A76:M76"/>
    <mergeCell ref="A82:M82"/>
    <mergeCell ref="A83:M83"/>
    <mergeCell ref="A111:M111"/>
    <mergeCell ref="A81:M81"/>
    <mergeCell ref="N151:N154"/>
    <mergeCell ref="A155:M155"/>
    <mergeCell ref="A9:B10"/>
    <mergeCell ref="A11:B11"/>
    <mergeCell ref="A39:M39"/>
    <mergeCell ref="A120:M120"/>
    <mergeCell ref="L188:M188"/>
    <mergeCell ref="A150:M150"/>
    <mergeCell ref="B158:D158"/>
    <mergeCell ref="B181:G181"/>
    <mergeCell ref="B175:G175"/>
    <mergeCell ref="B178:G178"/>
    <mergeCell ref="B179:G179"/>
    <mergeCell ref="B171:G171"/>
    <mergeCell ref="B180:G180"/>
    <mergeCell ref="B177:G177"/>
    <mergeCell ref="B172:G172"/>
    <mergeCell ref="B173:G173"/>
    <mergeCell ref="B174:G174"/>
    <mergeCell ref="B176:G176"/>
    <mergeCell ref="L168:M168"/>
    <mergeCell ref="B168:G168"/>
    <mergeCell ref="L189:M189"/>
    <mergeCell ref="L190:M190"/>
    <mergeCell ref="L169:M169"/>
    <mergeCell ref="L170:M170"/>
    <mergeCell ref="L171:M171"/>
    <mergeCell ref="L172:M172"/>
    <mergeCell ref="L175:M175"/>
    <mergeCell ref="L176:M176"/>
    <mergeCell ref="L178:M178"/>
    <mergeCell ref="L179:M179"/>
    <mergeCell ref="L180:M180"/>
    <mergeCell ref="L186:M186"/>
    <mergeCell ref="L187:M187"/>
    <mergeCell ref="L173:M173"/>
    <mergeCell ref="L174:M174"/>
    <mergeCell ref="L181:M181"/>
    <mergeCell ref="L182:M182"/>
    <mergeCell ref="L183:M183"/>
    <mergeCell ref="L177:M177"/>
    <mergeCell ref="A1:M1"/>
    <mergeCell ref="A149:M149"/>
    <mergeCell ref="A45:M45"/>
    <mergeCell ref="A12:M12"/>
    <mergeCell ref="A13:M13"/>
    <mergeCell ref="G7:M7"/>
    <mergeCell ref="A8:B8"/>
    <mergeCell ref="G8:I8"/>
    <mergeCell ref="G9:I9"/>
    <mergeCell ref="G10:I10"/>
    <mergeCell ref="A38:M38"/>
    <mergeCell ref="A112:M112"/>
    <mergeCell ref="A113:M113"/>
    <mergeCell ref="A119:M119"/>
    <mergeCell ref="G122:J127"/>
    <mergeCell ref="G128:J133"/>
    <mergeCell ref="G134:J139"/>
    <mergeCell ref="A7:F7"/>
    <mergeCell ref="C8:F8"/>
    <mergeCell ref="C11:F11"/>
    <mergeCell ref="G11:I11"/>
    <mergeCell ref="J8:M8"/>
    <mergeCell ref="J9:M9"/>
    <mergeCell ref="J10:M10"/>
    <mergeCell ref="B190:G190"/>
    <mergeCell ref="B189:G189"/>
    <mergeCell ref="B188:G188"/>
    <mergeCell ref="B187:G187"/>
    <mergeCell ref="B186:G186"/>
    <mergeCell ref="B185:G185"/>
    <mergeCell ref="B184:G184"/>
    <mergeCell ref="B183:G183"/>
    <mergeCell ref="B182:G182"/>
    <mergeCell ref="B164:G164"/>
    <mergeCell ref="B165:G165"/>
    <mergeCell ref="B166:G166"/>
    <mergeCell ref="B167:G167"/>
    <mergeCell ref="L163:M163"/>
    <mergeCell ref="L164:M164"/>
    <mergeCell ref="L165:M165"/>
    <mergeCell ref="L166:M166"/>
    <mergeCell ref="L167:M167"/>
    <mergeCell ref="A2:M2"/>
    <mergeCell ref="D3:K4"/>
    <mergeCell ref="D40:K41"/>
    <mergeCell ref="D77:K78"/>
    <mergeCell ref="D114:K116"/>
    <mergeCell ref="D151:K152"/>
    <mergeCell ref="A157:M157"/>
    <mergeCell ref="B162:G162"/>
    <mergeCell ref="A160:M160"/>
    <mergeCell ref="B159:D159"/>
    <mergeCell ref="E158:F158"/>
    <mergeCell ref="B161:G161"/>
    <mergeCell ref="L162:M162"/>
    <mergeCell ref="L161:M161"/>
    <mergeCell ref="J11:M11"/>
    <mergeCell ref="A128:F133"/>
    <mergeCell ref="A134:F139"/>
    <mergeCell ref="K121:M121"/>
    <mergeCell ref="K122:M127"/>
    <mergeCell ref="K128:M133"/>
    <mergeCell ref="K134:M139"/>
    <mergeCell ref="A14:F14"/>
    <mergeCell ref="G14:M14"/>
    <mergeCell ref="A27:F27"/>
  </mergeCells>
  <phoneticPr fontId="23" type="noConversion"/>
  <printOptions horizontalCentered="1"/>
  <pageMargins left="0.50314960629921268" right="0.50314960629921268" top="0.55314960629921262" bottom="0.55314960629921262" header="0.30000000000000004" footer="0.30000000000000004"/>
  <pageSetup paperSize="9" orientation="landscape"/>
  <headerFooter>
    <oddHeader xml:space="preserve">&amp;C </oddHeader>
    <oddFooter xml:space="preserve">&amp;L
</oddFooter>
  </headerFooter>
  <rowBreaks count="4" manualBreakCount="4">
    <brk id="37" max="16383" man="1"/>
    <brk id="74" max="16383" man="1"/>
    <brk id="111" max="16383" man="1"/>
    <brk id="148" max="16383" man="1"/>
  </rowBreaks>
  <ignoredErrors>
    <ignoredError sqref="D9:D10 C8 J8:J11 C11" unlockedFormula="1"/>
  </ignoredErrors>
  <drawing r:id="rId1"/>
  <legacy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9"/>
  <sheetViews>
    <sheetView showGridLines="0" showRowColHeaders="0" view="pageLayout" topLeftCell="A9" zoomScaleNormal="80" zoomScalePageLayoutView="80" workbookViewId="0">
      <selection activeCell="D31" sqref="D31:G35"/>
    </sheetView>
  </sheetViews>
  <sheetFormatPr baseColWidth="10" defaultRowHeight="12" x14ac:dyDescent="0"/>
  <cols>
    <col min="4" max="4" width="11" customWidth="1"/>
    <col min="5" max="5" width="13.5" customWidth="1"/>
  </cols>
  <sheetData>
    <row r="1" spans="1:7">
      <c r="A1" s="557" t="s">
        <v>54</v>
      </c>
      <c r="B1" s="558"/>
      <c r="C1" s="558"/>
      <c r="D1" s="558"/>
      <c r="E1" s="558"/>
      <c r="F1" s="558"/>
      <c r="G1" s="559"/>
    </row>
    <row r="2" spans="1:7" ht="12.75" customHeight="1">
      <c r="A2" s="562" t="s">
        <v>84</v>
      </c>
      <c r="B2" s="563"/>
      <c r="C2" s="563"/>
      <c r="D2" s="563"/>
      <c r="E2" s="563"/>
      <c r="F2" s="563"/>
      <c r="G2" s="564"/>
    </row>
    <row r="3" spans="1:7">
      <c r="A3" s="565" t="s">
        <v>85</v>
      </c>
      <c r="B3" s="566"/>
      <c r="C3" s="566"/>
      <c r="D3" s="566"/>
      <c r="E3" s="566"/>
      <c r="F3" s="566"/>
      <c r="G3" s="567"/>
    </row>
    <row r="4" spans="1:7">
      <c r="A4" s="560" t="s">
        <v>86</v>
      </c>
      <c r="B4" s="560"/>
      <c r="C4" s="560"/>
      <c r="D4" s="560"/>
      <c r="E4" s="561" t="s">
        <v>87</v>
      </c>
      <c r="F4" s="561"/>
      <c r="G4" s="561"/>
    </row>
    <row r="5" spans="1:7">
      <c r="A5" s="560"/>
      <c r="B5" s="560"/>
      <c r="C5" s="560"/>
      <c r="D5" s="560"/>
      <c r="E5" s="561"/>
      <c r="F5" s="561"/>
      <c r="G5" s="561"/>
    </row>
    <row r="6" spans="1:7">
      <c r="A6" s="568" t="s">
        <v>88</v>
      </c>
      <c r="B6" s="569"/>
      <c r="C6" s="569"/>
      <c r="D6" s="570"/>
      <c r="E6" s="568" t="s">
        <v>89</v>
      </c>
      <c r="F6" s="569"/>
      <c r="G6" s="570"/>
    </row>
    <row r="7" spans="1:7">
      <c r="A7" s="483"/>
      <c r="B7" s="484"/>
      <c r="C7" s="484"/>
      <c r="D7" s="484"/>
      <c r="E7" s="484"/>
      <c r="F7" s="484"/>
      <c r="G7" s="485"/>
    </row>
    <row r="8" spans="1:7">
      <c r="A8" s="656" t="s">
        <v>739</v>
      </c>
      <c r="B8" s="657"/>
      <c r="C8" s="657"/>
      <c r="D8" s="657"/>
      <c r="E8" s="657"/>
      <c r="F8" s="657"/>
      <c r="G8" s="658"/>
    </row>
    <row r="9" spans="1:7">
      <c r="A9" s="659"/>
      <c r="B9" s="660"/>
      <c r="C9" s="660"/>
      <c r="D9" s="660"/>
      <c r="E9" s="660"/>
      <c r="F9" s="660"/>
      <c r="G9" s="661"/>
    </row>
    <row r="10" spans="1:7">
      <c r="A10" s="571" t="s">
        <v>90</v>
      </c>
      <c r="B10" s="571"/>
      <c r="C10" s="571"/>
      <c r="D10" s="653" t="str">
        <f>'Mode d''emploi'!D11</f>
        <v>Nom de l'établissement</v>
      </c>
      <c r="E10" s="654"/>
      <c r="F10" s="654"/>
      <c r="G10" s="655"/>
    </row>
    <row r="11" spans="1:7">
      <c r="A11" s="572"/>
      <c r="B11" s="572"/>
      <c r="C11" s="572"/>
      <c r="D11" s="573"/>
      <c r="E11" s="574"/>
      <c r="F11" s="574"/>
      <c r="G11" s="575"/>
    </row>
    <row r="12" spans="1:7">
      <c r="A12" s="483"/>
      <c r="B12" s="484"/>
      <c r="C12" s="484"/>
      <c r="D12" s="484"/>
      <c r="E12" s="484"/>
      <c r="F12" s="484"/>
      <c r="G12" s="485"/>
    </row>
    <row r="13" spans="1:7">
      <c r="A13" s="576" t="s">
        <v>740</v>
      </c>
      <c r="B13" s="577"/>
      <c r="C13" s="577"/>
      <c r="D13" s="577"/>
      <c r="E13" s="577"/>
      <c r="F13" s="577"/>
      <c r="G13" s="578"/>
    </row>
    <row r="14" spans="1:7">
      <c r="A14" s="576"/>
      <c r="B14" s="577"/>
      <c r="C14" s="577"/>
      <c r="D14" s="577"/>
      <c r="E14" s="577"/>
      <c r="F14" s="577"/>
      <c r="G14" s="578"/>
    </row>
    <row r="15" spans="1:7">
      <c r="A15" s="576"/>
      <c r="B15" s="577"/>
      <c r="C15" s="577"/>
      <c r="D15" s="577"/>
      <c r="E15" s="577"/>
      <c r="F15" s="577"/>
      <c r="G15" s="578"/>
    </row>
    <row r="16" spans="1:7">
      <c r="A16" s="576"/>
      <c r="B16" s="577"/>
      <c r="C16" s="577"/>
      <c r="D16" s="577"/>
      <c r="E16" s="577"/>
      <c r="F16" s="577"/>
      <c r="G16" s="578"/>
    </row>
    <row r="17" spans="1:7">
      <c r="A17" s="576"/>
      <c r="B17" s="577"/>
      <c r="C17" s="577"/>
      <c r="D17" s="577"/>
      <c r="E17" s="577"/>
      <c r="F17" s="577"/>
      <c r="G17" s="578"/>
    </row>
    <row r="18" spans="1:7" ht="13">
      <c r="A18" s="579" t="s">
        <v>92</v>
      </c>
      <c r="B18" s="579"/>
      <c r="C18" s="579"/>
      <c r="D18" s="579"/>
      <c r="E18" s="579"/>
      <c r="F18" s="579"/>
      <c r="G18" s="579"/>
    </row>
    <row r="19" spans="1:7">
      <c r="A19" s="580" t="s">
        <v>81</v>
      </c>
      <c r="B19" s="580"/>
      <c r="C19" s="580"/>
      <c r="D19" s="580" t="s">
        <v>93</v>
      </c>
      <c r="E19" s="580"/>
      <c r="F19" s="580"/>
      <c r="G19" s="580"/>
    </row>
    <row r="20" spans="1:7">
      <c r="A20" s="581">
        <f>AVERAGE(E22:E26)</f>
        <v>0</v>
      </c>
      <c r="B20" s="581"/>
      <c r="C20" s="581"/>
      <c r="D20" s="582" t="str">
        <f>IF(ROUNDDOWN(A20*10,0)=0, "Insuffisant",IFERROR(CHOOSE(ROUNDDOWN((A20*10),0),"Informel","Informel","Informel","Informel","Convaincant","Convaincant","Convaincant","Convaincant","Conforme","Conforme"),""))</f>
        <v>Insuffisant</v>
      </c>
      <c r="E20" s="582"/>
      <c r="F20" s="582"/>
      <c r="G20" s="582"/>
    </row>
    <row r="21" spans="1:7" ht="13">
      <c r="A21" s="489" t="s">
        <v>64</v>
      </c>
      <c r="B21" s="490"/>
      <c r="C21" s="490"/>
      <c r="D21" s="491"/>
      <c r="E21" s="16" t="s">
        <v>599</v>
      </c>
      <c r="F21" s="513" t="s">
        <v>91</v>
      </c>
      <c r="G21" s="515"/>
    </row>
    <row r="22" spans="1:7">
      <c r="A22" s="583" t="s">
        <v>94</v>
      </c>
      <c r="B22" s="583"/>
      <c r="C22" s="583"/>
      <c r="D22" s="583"/>
      <c r="E22" s="200">
        <f>Critères!E18</f>
        <v>0</v>
      </c>
      <c r="F22" s="584" t="str">
        <f>Critères!D18</f>
        <v>Insuffisant</v>
      </c>
      <c r="G22" s="582"/>
    </row>
    <row r="23" spans="1:7">
      <c r="A23" s="583" t="s">
        <v>95</v>
      </c>
      <c r="B23" s="583"/>
      <c r="C23" s="583"/>
      <c r="D23" s="583"/>
      <c r="E23" s="200">
        <f>Critères!E69</f>
        <v>0</v>
      </c>
      <c r="F23" s="584" t="str">
        <f>Critères!D69</f>
        <v>insuffisant</v>
      </c>
      <c r="G23" s="582"/>
    </row>
    <row r="24" spans="1:7">
      <c r="A24" s="583" t="s">
        <v>96</v>
      </c>
      <c r="B24" s="583"/>
      <c r="C24" s="583"/>
      <c r="D24" s="583"/>
      <c r="E24" s="200">
        <f>Critères!E129</f>
        <v>0</v>
      </c>
      <c r="F24" s="584" t="str">
        <f>Critères!D129</f>
        <v>Insuffisant</v>
      </c>
      <c r="G24" s="582"/>
    </row>
    <row r="25" spans="1:7">
      <c r="A25" s="583" t="s">
        <v>97</v>
      </c>
      <c r="B25" s="583"/>
      <c r="C25" s="583"/>
      <c r="D25" s="583"/>
      <c r="E25" s="200">
        <f>Critères!E181</f>
        <v>0</v>
      </c>
      <c r="F25" s="584" t="str">
        <f>Critères!D181</f>
        <v>Insuffisant</v>
      </c>
      <c r="G25" s="582"/>
    </row>
    <row r="26" spans="1:7">
      <c r="A26" s="583" t="s">
        <v>98</v>
      </c>
      <c r="B26" s="583"/>
      <c r="C26" s="583"/>
      <c r="D26" s="583"/>
      <c r="E26" s="200">
        <f>Critères!E292</f>
        <v>0</v>
      </c>
      <c r="F26" s="584" t="str">
        <f>Critères!D292</f>
        <v>Insuffisant</v>
      </c>
      <c r="G26" s="582"/>
    </row>
    <row r="27" spans="1:7">
      <c r="A27" s="520"/>
      <c r="B27" s="521"/>
      <c r="C27" s="521"/>
      <c r="D27" s="521"/>
      <c r="E27" s="521"/>
      <c r="F27" s="521"/>
      <c r="G27" s="544"/>
    </row>
    <row r="28" spans="1:7">
      <c r="A28" s="585" t="s">
        <v>99</v>
      </c>
      <c r="B28" s="586"/>
      <c r="C28" s="586"/>
      <c r="D28" s="586"/>
      <c r="E28" s="586"/>
      <c r="F28" s="586"/>
      <c r="G28" s="587"/>
    </row>
    <row r="29" spans="1:7" ht="13" thickBot="1">
      <c r="A29" s="588" t="s">
        <v>100</v>
      </c>
      <c r="B29" s="589"/>
      <c r="C29" s="589"/>
      <c r="D29" s="589"/>
      <c r="E29" s="589"/>
      <c r="F29" s="589"/>
      <c r="G29" s="590"/>
    </row>
    <row r="30" spans="1:7">
      <c r="A30" s="580" t="s">
        <v>101</v>
      </c>
      <c r="B30" s="580"/>
      <c r="C30" s="580"/>
      <c r="D30" s="580" t="s">
        <v>102</v>
      </c>
      <c r="E30" s="580"/>
      <c r="F30" s="580"/>
      <c r="G30" s="580"/>
    </row>
    <row r="31" spans="1:7">
      <c r="A31" s="591" t="s">
        <v>103</v>
      </c>
      <c r="B31" s="591"/>
      <c r="C31" s="591"/>
      <c r="D31" s="592" t="s">
        <v>104</v>
      </c>
      <c r="E31" s="592"/>
      <c r="F31" s="592"/>
      <c r="G31" s="592"/>
    </row>
    <row r="32" spans="1:7">
      <c r="A32" s="591"/>
      <c r="B32" s="591"/>
      <c r="C32" s="591"/>
      <c r="D32" s="592"/>
      <c r="E32" s="592"/>
      <c r="F32" s="592"/>
      <c r="G32" s="592"/>
    </row>
    <row r="33" spans="1:7">
      <c r="A33" s="591"/>
      <c r="B33" s="591"/>
      <c r="C33" s="591"/>
      <c r="D33" s="592"/>
      <c r="E33" s="592"/>
      <c r="F33" s="592"/>
      <c r="G33" s="592"/>
    </row>
    <row r="34" spans="1:7">
      <c r="A34" s="591"/>
      <c r="B34" s="591"/>
      <c r="C34" s="591"/>
      <c r="D34" s="592"/>
      <c r="E34" s="592"/>
      <c r="F34" s="592"/>
      <c r="G34" s="592"/>
    </row>
    <row r="35" spans="1:7">
      <c r="A35" s="591"/>
      <c r="B35" s="591"/>
      <c r="C35" s="591"/>
      <c r="D35" s="592"/>
      <c r="E35" s="592"/>
      <c r="F35" s="592"/>
      <c r="G35" s="592"/>
    </row>
    <row r="36" spans="1:7">
      <c r="A36" s="591" t="s">
        <v>105</v>
      </c>
      <c r="B36" s="591"/>
      <c r="C36" s="591"/>
      <c r="D36" s="592" t="s">
        <v>106</v>
      </c>
      <c r="E36" s="592"/>
      <c r="F36" s="592"/>
      <c r="G36" s="592"/>
    </row>
    <row r="37" spans="1:7">
      <c r="A37" s="591"/>
      <c r="B37" s="591"/>
      <c r="C37" s="591"/>
      <c r="D37" s="592"/>
      <c r="E37" s="592"/>
      <c r="F37" s="592"/>
      <c r="G37" s="592"/>
    </row>
    <row r="38" spans="1:7">
      <c r="A38" s="591"/>
      <c r="B38" s="591"/>
      <c r="C38" s="591"/>
      <c r="D38" s="592"/>
      <c r="E38" s="592"/>
      <c r="F38" s="592"/>
      <c r="G38" s="592"/>
    </row>
    <row r="39" spans="1:7">
      <c r="A39" s="591"/>
      <c r="B39" s="591"/>
      <c r="C39" s="591"/>
      <c r="D39" s="592"/>
      <c r="E39" s="592"/>
      <c r="F39" s="592"/>
      <c r="G39" s="592"/>
    </row>
    <row r="40" spans="1:7">
      <c r="A40" s="591"/>
      <c r="B40" s="591"/>
      <c r="C40" s="591"/>
      <c r="D40" s="592"/>
      <c r="E40" s="592"/>
      <c r="F40" s="592"/>
      <c r="G40" s="592"/>
    </row>
    <row r="41" spans="1:7">
      <c r="A41" s="591"/>
      <c r="B41" s="591"/>
      <c r="C41" s="591"/>
      <c r="D41" s="592"/>
      <c r="E41" s="592"/>
      <c r="F41" s="592"/>
      <c r="G41" s="592"/>
    </row>
    <row r="42" spans="1:7">
      <c r="A42" s="520"/>
      <c r="B42" s="521"/>
      <c r="C42" s="521"/>
      <c r="D42" s="521"/>
      <c r="E42" s="521"/>
      <c r="F42" s="521"/>
      <c r="G42" s="544"/>
    </row>
    <row r="43" spans="1:7" ht="13">
      <c r="A43" s="579" t="s">
        <v>107</v>
      </c>
      <c r="B43" s="579"/>
      <c r="C43" s="579"/>
      <c r="D43" s="579"/>
      <c r="E43" s="579"/>
      <c r="F43" s="579"/>
      <c r="G43" s="579"/>
    </row>
    <row r="44" spans="1:7">
      <c r="A44" s="593" t="s">
        <v>108</v>
      </c>
      <c r="B44" s="593"/>
      <c r="C44" s="593"/>
      <c r="D44" s="594" t="s">
        <v>761</v>
      </c>
      <c r="E44" s="594"/>
      <c r="F44" s="594"/>
      <c r="G44" s="594"/>
    </row>
    <row r="45" spans="1:7">
      <c r="A45" s="595"/>
      <c r="B45" s="596"/>
      <c r="C45" s="597"/>
      <c r="D45" s="598"/>
      <c r="E45" s="598"/>
      <c r="F45" s="598"/>
      <c r="G45" s="598"/>
    </row>
    <row r="46" spans="1:7">
      <c r="A46" s="599" t="s">
        <v>109</v>
      </c>
      <c r="B46" s="600"/>
      <c r="C46" s="601"/>
      <c r="D46" s="602" t="s">
        <v>113</v>
      </c>
      <c r="E46" s="602"/>
      <c r="F46" s="602"/>
      <c r="G46" s="602"/>
    </row>
    <row r="47" spans="1:7">
      <c r="A47" s="665"/>
      <c r="B47" s="666"/>
      <c r="C47" s="667"/>
      <c r="D47" s="668"/>
      <c r="E47" s="668"/>
      <c r="F47" s="668"/>
      <c r="G47" s="668"/>
    </row>
    <row r="48" spans="1:7">
      <c r="A48" s="662"/>
      <c r="B48" s="663"/>
      <c r="C48" s="664"/>
      <c r="D48" s="604"/>
      <c r="E48" s="604"/>
      <c r="F48" s="604"/>
      <c r="G48" s="604"/>
    </row>
    <row r="49" spans="1:7">
      <c r="A49" s="603" t="s">
        <v>762</v>
      </c>
      <c r="B49" s="603"/>
      <c r="C49" s="603"/>
      <c r="D49" s="603" t="s">
        <v>110</v>
      </c>
      <c r="E49" s="603"/>
      <c r="F49" s="603"/>
      <c r="G49" s="603"/>
    </row>
    <row r="50" spans="1:7">
      <c r="A50" s="598"/>
      <c r="B50" s="598"/>
      <c r="C50" s="598"/>
      <c r="D50" s="598"/>
      <c r="E50" s="598"/>
      <c r="F50" s="598"/>
      <c r="G50" s="598"/>
    </row>
    <row r="51" spans="1:7">
      <c r="A51" s="603" t="s">
        <v>111</v>
      </c>
      <c r="B51" s="603"/>
      <c r="C51" s="603"/>
      <c r="D51" s="603" t="s">
        <v>111</v>
      </c>
      <c r="E51" s="603"/>
      <c r="F51" s="603"/>
      <c r="G51" s="603"/>
    </row>
    <row r="52" spans="1:7">
      <c r="A52" s="598"/>
      <c r="B52" s="598"/>
      <c r="C52" s="598"/>
      <c r="D52" s="598"/>
      <c r="E52" s="598"/>
      <c r="F52" s="598"/>
      <c r="G52" s="598"/>
    </row>
    <row r="53" spans="1:7">
      <c r="A53" s="603" t="s">
        <v>112</v>
      </c>
      <c r="B53" s="603"/>
      <c r="C53" s="603"/>
      <c r="D53" s="603" t="s">
        <v>114</v>
      </c>
      <c r="E53" s="603"/>
      <c r="F53" s="603"/>
      <c r="G53" s="603"/>
    </row>
    <row r="54" spans="1:7">
      <c r="A54" s="598"/>
      <c r="B54" s="598"/>
      <c r="C54" s="598"/>
      <c r="D54" s="598"/>
      <c r="E54" s="598"/>
      <c r="F54" s="598"/>
      <c r="G54" s="598"/>
    </row>
    <row r="55" spans="1:7">
      <c r="A55" s="603" t="s">
        <v>115</v>
      </c>
      <c r="B55" s="603"/>
      <c r="C55" s="603"/>
      <c r="D55" s="603" t="s">
        <v>70</v>
      </c>
      <c r="E55" s="603"/>
      <c r="F55" s="603"/>
      <c r="G55" s="603"/>
    </row>
    <row r="56" spans="1:7">
      <c r="A56" s="598"/>
      <c r="B56" s="598"/>
      <c r="C56" s="598"/>
      <c r="D56" s="595"/>
      <c r="E56" s="596"/>
      <c r="F56" s="596"/>
      <c r="G56" s="597"/>
    </row>
    <row r="57" spans="1:7">
      <c r="A57" s="598"/>
      <c r="B57" s="598"/>
      <c r="C57" s="598"/>
      <c r="D57" s="603" t="s">
        <v>115</v>
      </c>
      <c r="E57" s="603"/>
      <c r="F57" s="603"/>
      <c r="G57" s="603"/>
    </row>
    <row r="58" spans="1:7">
      <c r="A58" s="598"/>
      <c r="B58" s="598"/>
      <c r="C58" s="598"/>
      <c r="D58" s="598"/>
      <c r="E58" s="598"/>
      <c r="F58" s="598"/>
      <c r="G58" s="598"/>
    </row>
    <row r="59" spans="1:7">
      <c r="A59" s="598"/>
      <c r="B59" s="598"/>
      <c r="C59" s="598"/>
      <c r="D59" s="598"/>
      <c r="E59" s="598"/>
      <c r="F59" s="598"/>
      <c r="G59" s="598"/>
    </row>
  </sheetData>
  <sheetProtection sheet="1" objects="1" scenarios="1" formatColumns="0" formatRows="0" selectLockedCells="1"/>
  <mergeCells count="69">
    <mergeCell ref="D55:G55"/>
    <mergeCell ref="D56:G56"/>
    <mergeCell ref="D57:G57"/>
    <mergeCell ref="D58:G59"/>
    <mergeCell ref="A55:C55"/>
    <mergeCell ref="A56:C59"/>
    <mergeCell ref="A54:C54"/>
    <mergeCell ref="D48:G48"/>
    <mergeCell ref="D49:G49"/>
    <mergeCell ref="D50:G50"/>
    <mergeCell ref="D51:G51"/>
    <mergeCell ref="D52:G52"/>
    <mergeCell ref="D53:G53"/>
    <mergeCell ref="D54:G54"/>
    <mergeCell ref="A48:C48"/>
    <mergeCell ref="A49:C49"/>
    <mergeCell ref="A50:C50"/>
    <mergeCell ref="A51:C51"/>
    <mergeCell ref="A52:C52"/>
    <mergeCell ref="A53:C53"/>
    <mergeCell ref="A45:C45"/>
    <mergeCell ref="D45:G45"/>
    <mergeCell ref="A46:C46"/>
    <mergeCell ref="D46:G46"/>
    <mergeCell ref="A47:C47"/>
    <mergeCell ref="D47:G47"/>
    <mergeCell ref="A36:C41"/>
    <mergeCell ref="D36:G41"/>
    <mergeCell ref="A42:G42"/>
    <mergeCell ref="A43:G43"/>
    <mergeCell ref="A44:C44"/>
    <mergeCell ref="D44:G44"/>
    <mergeCell ref="A28:G28"/>
    <mergeCell ref="A29:G29"/>
    <mergeCell ref="A30:C30"/>
    <mergeCell ref="D30:G30"/>
    <mergeCell ref="A31:C35"/>
    <mergeCell ref="D31:G35"/>
    <mergeCell ref="A23:D23"/>
    <mergeCell ref="A24:D24"/>
    <mergeCell ref="A25:D25"/>
    <mergeCell ref="A26:D26"/>
    <mergeCell ref="A27:G27"/>
    <mergeCell ref="F23:G23"/>
    <mergeCell ref="F24:G24"/>
    <mergeCell ref="F25:G25"/>
    <mergeCell ref="F26:G26"/>
    <mergeCell ref="A20:C20"/>
    <mergeCell ref="D20:G20"/>
    <mergeCell ref="A21:D21"/>
    <mergeCell ref="F21:G21"/>
    <mergeCell ref="A22:D22"/>
    <mergeCell ref="F22:G22"/>
    <mergeCell ref="A12:G12"/>
    <mergeCell ref="A13:G17"/>
    <mergeCell ref="A18:G18"/>
    <mergeCell ref="A19:C19"/>
    <mergeCell ref="D19:G19"/>
    <mergeCell ref="A6:D6"/>
    <mergeCell ref="E6:G6"/>
    <mergeCell ref="A8:G9"/>
    <mergeCell ref="A10:C11"/>
    <mergeCell ref="D10:G11"/>
    <mergeCell ref="A7:G7"/>
    <mergeCell ref="A1:G1"/>
    <mergeCell ref="A4:D5"/>
    <mergeCell ref="E4:G5"/>
    <mergeCell ref="A2:G2"/>
    <mergeCell ref="A3:G3"/>
  </mergeCells>
  <phoneticPr fontId="23" type="noConversion"/>
  <pageMargins left="0.7" right="0.7" top="0.75" bottom="0.75" header="0.3" footer="0.3"/>
  <pageSetup paperSize="9" orientation="portrait"/>
  <headerFooter>
    <oddHeader xml:space="preserve">&amp;C </oddHeader>
  </headerFooter>
  <ignoredErrors>
    <ignoredError sqref="D10" unlockedFormula="1"/>
  </ignoredErrors>
  <legacyDrawing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
  <sheetViews>
    <sheetView showGridLines="0" showRowColHeaders="0" tabSelected="1" view="pageLayout" workbookViewId="0">
      <selection activeCell="J8" sqref="J8"/>
    </sheetView>
  </sheetViews>
  <sheetFormatPr baseColWidth="10" defaultRowHeight="12" x14ac:dyDescent="0"/>
  <cols>
    <col min="1" max="1" width="13.33203125" customWidth="1"/>
    <col min="7" max="7" width="13.6640625" customWidth="1"/>
  </cols>
  <sheetData>
    <row r="1" spans="1:7">
      <c r="A1" s="605" t="s">
        <v>116</v>
      </c>
      <c r="B1" s="605"/>
      <c r="C1" s="605"/>
      <c r="D1" s="605"/>
      <c r="E1" s="605"/>
      <c r="F1" s="605"/>
      <c r="G1" s="605"/>
    </row>
    <row r="2" spans="1:7" ht="13">
      <c r="A2" s="606" t="s">
        <v>117</v>
      </c>
      <c r="B2" s="606"/>
      <c r="C2" s="606"/>
      <c r="D2" s="606"/>
      <c r="E2" s="606"/>
      <c r="F2" s="606"/>
      <c r="G2" s="606"/>
    </row>
    <row r="3" spans="1:7">
      <c r="A3" s="607"/>
      <c r="B3" s="607"/>
      <c r="C3" s="607"/>
      <c r="D3" s="607"/>
      <c r="E3" s="607"/>
      <c r="F3" s="607"/>
      <c r="G3" s="607"/>
    </row>
    <row r="4" spans="1:7">
      <c r="A4" s="608"/>
      <c r="B4" s="608"/>
      <c r="C4" s="608"/>
      <c r="D4" s="609"/>
      <c r="E4" s="609"/>
      <c r="F4" s="609"/>
      <c r="G4" s="609"/>
    </row>
    <row r="5" spans="1:7" ht="19.5" customHeight="1">
      <c r="A5" s="610" t="s">
        <v>118</v>
      </c>
      <c r="B5" s="610"/>
      <c r="C5" s="611"/>
      <c r="D5" s="612" t="s">
        <v>127</v>
      </c>
      <c r="E5" s="613"/>
      <c r="F5" s="613"/>
      <c r="G5" s="614"/>
    </row>
    <row r="6" spans="1:7" s="1" customFormat="1">
      <c r="A6" s="616"/>
      <c r="B6" s="616"/>
      <c r="C6" s="616"/>
      <c r="D6" s="616"/>
      <c r="E6" s="616"/>
      <c r="F6" s="616"/>
      <c r="G6" s="616"/>
    </row>
    <row r="7" spans="1:7">
      <c r="A7" s="18" t="s">
        <v>119</v>
      </c>
      <c r="B7" s="620" t="str">
        <f>'Mode d''emploi'!D11</f>
        <v>Nom de l'établissement</v>
      </c>
      <c r="C7" s="620"/>
      <c r="D7" s="617" t="s">
        <v>122</v>
      </c>
      <c r="E7" s="617"/>
      <c r="F7" s="618" t="s">
        <v>685</v>
      </c>
      <c r="G7" s="619"/>
    </row>
    <row r="8" spans="1:7">
      <c r="A8" s="19" t="s">
        <v>56</v>
      </c>
      <c r="B8" s="621" t="s">
        <v>126</v>
      </c>
      <c r="C8" s="622"/>
      <c r="D8" s="617" t="s">
        <v>123</v>
      </c>
      <c r="E8" s="617"/>
      <c r="F8" s="623" t="s">
        <v>126</v>
      </c>
      <c r="G8" s="623"/>
    </row>
    <row r="9" spans="1:7">
      <c r="A9" s="19" t="s">
        <v>120</v>
      </c>
      <c r="B9" s="623" t="s">
        <v>125</v>
      </c>
      <c r="C9" s="623"/>
      <c r="D9" s="617" t="s">
        <v>124</v>
      </c>
      <c r="E9" s="617"/>
      <c r="F9" s="623" t="s">
        <v>125</v>
      </c>
      <c r="G9" s="623"/>
    </row>
    <row r="10" spans="1:7" ht="20">
      <c r="A10" s="20" t="s">
        <v>121</v>
      </c>
      <c r="B10" s="621" t="s">
        <v>685</v>
      </c>
      <c r="C10" s="622"/>
      <c r="D10" s="617" t="s">
        <v>115</v>
      </c>
      <c r="E10" s="617"/>
      <c r="F10" s="621" t="s">
        <v>126</v>
      </c>
      <c r="G10" s="622"/>
    </row>
    <row r="11" spans="1:7">
      <c r="A11" s="484"/>
      <c r="B11" s="484"/>
      <c r="C11" s="484"/>
      <c r="D11" s="484"/>
      <c r="E11" s="484"/>
      <c r="F11" s="484"/>
      <c r="G11" s="484"/>
    </row>
    <row r="12" spans="1:7" ht="13">
      <c r="A12" s="631" t="s">
        <v>128</v>
      </c>
      <c r="B12" s="632"/>
      <c r="C12" s="633" t="s">
        <v>130</v>
      </c>
      <c r="D12" s="633"/>
      <c r="E12" s="633"/>
      <c r="F12" s="633"/>
      <c r="G12" s="634"/>
    </row>
    <row r="13" spans="1:7">
      <c r="A13" s="635" t="s">
        <v>129</v>
      </c>
      <c r="B13" s="636"/>
      <c r="C13" s="637" t="s">
        <v>131</v>
      </c>
      <c r="D13" s="637"/>
      <c r="E13" s="637"/>
      <c r="F13" s="637"/>
      <c r="G13" s="638"/>
    </row>
    <row r="14" spans="1:7" ht="24">
      <c r="A14" s="17" t="s">
        <v>132</v>
      </c>
      <c r="B14" s="42" t="s">
        <v>742</v>
      </c>
      <c r="C14" s="624" t="s">
        <v>136</v>
      </c>
      <c r="D14" s="624"/>
      <c r="E14" s="624"/>
      <c r="F14" s="624"/>
      <c r="G14" s="624"/>
    </row>
    <row r="15" spans="1:7" ht="20">
      <c r="A15" s="204" t="s">
        <v>741</v>
      </c>
      <c r="B15" s="202">
        <f>Critères!C15</f>
        <v>0</v>
      </c>
      <c r="C15" s="625" t="s">
        <v>137</v>
      </c>
      <c r="D15" s="626"/>
      <c r="E15" s="626"/>
      <c r="F15" s="626"/>
      <c r="G15" s="627"/>
    </row>
    <row r="16" spans="1:7">
      <c r="A16" s="560" t="s">
        <v>133</v>
      </c>
      <c r="B16" s="560"/>
      <c r="C16" s="450" t="s">
        <v>138</v>
      </c>
      <c r="D16" s="451"/>
      <c r="E16" s="451"/>
      <c r="F16" s="451"/>
      <c r="G16" s="452"/>
    </row>
    <row r="17" spans="1:7">
      <c r="A17" s="203" t="s">
        <v>134</v>
      </c>
      <c r="B17" s="201">
        <f>'Résultats et Actions'!J163</f>
        <v>0</v>
      </c>
      <c r="C17" s="628" t="s">
        <v>139</v>
      </c>
      <c r="D17" s="629"/>
      <c r="E17" s="629"/>
      <c r="F17" s="629"/>
      <c r="G17" s="630"/>
    </row>
    <row r="18" spans="1:7">
      <c r="A18" s="98" t="s">
        <v>135</v>
      </c>
      <c r="B18" s="201">
        <f>'Résultats et Actions'!J164</f>
        <v>0</v>
      </c>
      <c r="C18" s="453" t="s">
        <v>138</v>
      </c>
      <c r="D18" s="454"/>
      <c r="E18" s="454"/>
      <c r="F18" s="454"/>
      <c r="G18" s="455"/>
    </row>
    <row r="19" spans="1:7">
      <c r="A19" s="560" t="s">
        <v>745</v>
      </c>
      <c r="B19" s="560"/>
      <c r="C19" s="625" t="s">
        <v>140</v>
      </c>
      <c r="D19" s="626"/>
      <c r="E19" s="626"/>
      <c r="F19" s="626"/>
      <c r="G19" s="627"/>
    </row>
    <row r="20" spans="1:7">
      <c r="A20" s="98" t="s">
        <v>193</v>
      </c>
      <c r="B20" s="201">
        <f>'Résultats et Actions'!J166</f>
        <v>0</v>
      </c>
      <c r="C20" s="642"/>
      <c r="D20" s="643"/>
      <c r="E20" s="643"/>
      <c r="F20" s="643"/>
      <c r="G20" s="644"/>
    </row>
    <row r="21" spans="1:7">
      <c r="A21" s="98" t="s">
        <v>201</v>
      </c>
      <c r="B21" s="201">
        <f>'Résultats et Actions'!J167</f>
        <v>0</v>
      </c>
      <c r="C21" s="450" t="s">
        <v>138</v>
      </c>
      <c r="D21" s="451"/>
      <c r="E21" s="451"/>
      <c r="F21" s="451"/>
      <c r="G21" s="452"/>
    </row>
    <row r="22" spans="1:7">
      <c r="A22" s="98" t="s">
        <v>206</v>
      </c>
      <c r="B22" s="201">
        <f>'Résultats et Actions'!J168</f>
        <v>0</v>
      </c>
      <c r="C22" s="615" t="s">
        <v>141</v>
      </c>
      <c r="D22" s="615"/>
      <c r="E22" s="615"/>
      <c r="F22" s="615"/>
      <c r="G22" s="615"/>
    </row>
    <row r="23" spans="1:7">
      <c r="A23" s="98" t="s">
        <v>212</v>
      </c>
      <c r="B23" s="201">
        <f>'Résultats et Actions'!J169</f>
        <v>0</v>
      </c>
      <c r="C23" s="639" t="s">
        <v>142</v>
      </c>
      <c r="D23" s="640"/>
      <c r="E23" s="640"/>
      <c r="F23" s="640"/>
      <c r="G23" s="641"/>
    </row>
    <row r="24" spans="1:7">
      <c r="A24" s="98" t="s">
        <v>221</v>
      </c>
      <c r="B24" s="201">
        <f>'Résultats et Actions'!J170</f>
        <v>0</v>
      </c>
      <c r="C24" s="576"/>
      <c r="D24" s="577"/>
      <c r="E24" s="577"/>
      <c r="F24" s="577"/>
      <c r="G24" s="578"/>
    </row>
    <row r="25" spans="1:7">
      <c r="A25" s="98" t="s">
        <v>232</v>
      </c>
      <c r="B25" s="201">
        <f>'Résultats et Actions'!J171</f>
        <v>0</v>
      </c>
      <c r="C25" s="450" t="s">
        <v>138</v>
      </c>
      <c r="D25" s="451"/>
      <c r="E25" s="451"/>
      <c r="F25" s="451"/>
      <c r="G25" s="452"/>
    </row>
    <row r="26" spans="1:7">
      <c r="A26" s="560" t="s">
        <v>253</v>
      </c>
      <c r="B26" s="560"/>
      <c r="C26" s="639" t="s">
        <v>143</v>
      </c>
      <c r="D26" s="640"/>
      <c r="E26" s="640"/>
      <c r="F26" s="640"/>
      <c r="G26" s="641"/>
    </row>
    <row r="27" spans="1:7">
      <c r="A27" s="98" t="s">
        <v>255</v>
      </c>
      <c r="B27" s="201">
        <f>'Résultats et Actions'!J173</f>
        <v>0</v>
      </c>
      <c r="C27" s="576"/>
      <c r="D27" s="577"/>
      <c r="E27" s="577"/>
      <c r="F27" s="577"/>
      <c r="G27" s="578"/>
    </row>
    <row r="28" spans="1:7">
      <c r="A28" s="98" t="s">
        <v>261</v>
      </c>
      <c r="B28" s="201">
        <f>'Résultats et Actions'!J174</f>
        <v>0</v>
      </c>
      <c r="C28" s="453" t="s">
        <v>138</v>
      </c>
      <c r="D28" s="454"/>
      <c r="E28" s="454"/>
      <c r="F28" s="454"/>
      <c r="G28" s="455"/>
    </row>
    <row r="29" spans="1:7">
      <c r="A29" s="98" t="s">
        <v>272</v>
      </c>
      <c r="B29" s="201">
        <f>'Résultats et Actions'!J175</f>
        <v>0</v>
      </c>
      <c r="C29" s="639" t="s">
        <v>144</v>
      </c>
      <c r="D29" s="640"/>
      <c r="E29" s="640"/>
      <c r="F29" s="640"/>
      <c r="G29" s="641"/>
    </row>
    <row r="30" spans="1:7">
      <c r="A30" s="98" t="s">
        <v>276</v>
      </c>
      <c r="B30" s="201">
        <f>'Résultats et Actions'!J176</f>
        <v>0</v>
      </c>
      <c r="C30" s="576"/>
      <c r="D30" s="577"/>
      <c r="E30" s="577"/>
      <c r="F30" s="577"/>
      <c r="G30" s="578"/>
    </row>
    <row r="31" spans="1:7">
      <c r="A31" s="98" t="s">
        <v>598</v>
      </c>
      <c r="B31" s="201">
        <f>'Résultats et Actions'!J190</f>
        <v>0</v>
      </c>
      <c r="C31" s="450" t="s">
        <v>138</v>
      </c>
      <c r="D31" s="451"/>
      <c r="E31" s="451"/>
      <c r="F31" s="451"/>
      <c r="G31" s="452"/>
    </row>
    <row r="32" spans="1:7">
      <c r="A32" s="560" t="s">
        <v>744</v>
      </c>
      <c r="B32" s="560"/>
      <c r="C32" s="615" t="s">
        <v>145</v>
      </c>
      <c r="D32" s="615"/>
      <c r="E32" s="615"/>
      <c r="F32" s="615"/>
      <c r="G32" s="615"/>
    </row>
    <row r="33" spans="1:7">
      <c r="A33" s="98" t="s">
        <v>285</v>
      </c>
      <c r="B33" s="201">
        <f>'Résultats et Actions'!J179</f>
        <v>0</v>
      </c>
      <c r="C33" s="639" t="s">
        <v>146</v>
      </c>
      <c r="D33" s="640"/>
      <c r="E33" s="640"/>
      <c r="F33" s="640"/>
      <c r="G33" s="641"/>
    </row>
    <row r="34" spans="1:7">
      <c r="A34" s="98" t="s">
        <v>303</v>
      </c>
      <c r="B34" s="201">
        <f>'Résultats et Actions'!J180</f>
        <v>0</v>
      </c>
      <c r="C34" s="576"/>
      <c r="D34" s="577"/>
      <c r="E34" s="577"/>
      <c r="F34" s="577"/>
      <c r="G34" s="578"/>
    </row>
    <row r="35" spans="1:7">
      <c r="A35" s="98" t="s">
        <v>312</v>
      </c>
      <c r="B35" s="201">
        <f>'Résultats et Actions'!J181</f>
        <v>0</v>
      </c>
      <c r="C35" s="453" t="s">
        <v>138</v>
      </c>
      <c r="D35" s="454"/>
      <c r="E35" s="454"/>
      <c r="F35" s="454"/>
      <c r="G35" s="455"/>
    </row>
    <row r="36" spans="1:7">
      <c r="A36" s="98" t="s">
        <v>337</v>
      </c>
      <c r="B36" s="201">
        <f>'Résultats et Actions'!J182</f>
        <v>0</v>
      </c>
      <c r="C36" s="639" t="s">
        <v>147</v>
      </c>
      <c r="D36" s="640"/>
      <c r="E36" s="640"/>
      <c r="F36" s="640"/>
      <c r="G36" s="641"/>
    </row>
    <row r="37" spans="1:7">
      <c r="A37" s="98" t="s">
        <v>349</v>
      </c>
      <c r="B37" s="201">
        <f>'Résultats et Actions'!J183</f>
        <v>0</v>
      </c>
      <c r="C37" s="576"/>
      <c r="D37" s="577"/>
      <c r="E37" s="577"/>
      <c r="F37" s="577"/>
      <c r="G37" s="578"/>
    </row>
    <row r="38" spans="1:7">
      <c r="A38" s="98" t="s">
        <v>368</v>
      </c>
      <c r="B38" s="201">
        <f>'Résultats et Actions'!J184</f>
        <v>0</v>
      </c>
      <c r="C38" s="453" t="s">
        <v>138</v>
      </c>
      <c r="D38" s="454"/>
      <c r="E38" s="454"/>
      <c r="F38" s="454"/>
      <c r="G38" s="455"/>
    </row>
    <row r="39" spans="1:7">
      <c r="A39" s="560" t="s">
        <v>743</v>
      </c>
      <c r="B39" s="560"/>
      <c r="C39" s="639" t="s">
        <v>148</v>
      </c>
      <c r="D39" s="640"/>
      <c r="E39" s="640"/>
      <c r="F39" s="640"/>
      <c r="G39" s="641"/>
    </row>
    <row r="40" spans="1:7">
      <c r="A40" s="98" t="s">
        <v>379</v>
      </c>
      <c r="B40" s="201">
        <f>'Résultats et Actions'!J186</f>
        <v>0</v>
      </c>
      <c r="C40" s="576"/>
      <c r="D40" s="577"/>
      <c r="E40" s="577"/>
      <c r="F40" s="577"/>
      <c r="G40" s="578"/>
    </row>
    <row r="41" spans="1:7">
      <c r="A41" s="98" t="s">
        <v>383</v>
      </c>
      <c r="B41" s="201">
        <f>'Résultats et Actions'!J187</f>
        <v>0</v>
      </c>
      <c r="C41" s="453" t="s">
        <v>138</v>
      </c>
      <c r="D41" s="454"/>
      <c r="E41" s="454"/>
      <c r="F41" s="454"/>
      <c r="G41" s="455"/>
    </row>
    <row r="42" spans="1:7">
      <c r="A42" s="98" t="s">
        <v>405</v>
      </c>
      <c r="B42" s="201">
        <f>'Résultats et Actions'!J188</f>
        <v>0</v>
      </c>
    </row>
    <row r="43" spans="1:7">
      <c r="A43" s="98" t="s">
        <v>410</v>
      </c>
      <c r="B43" s="201">
        <f>'Résultats et Actions'!J189</f>
        <v>0</v>
      </c>
    </row>
    <row r="44" spans="1:7">
      <c r="A44" s="98" t="s">
        <v>417</v>
      </c>
      <c r="B44" s="201">
        <f>'Résultats et Actions'!J190</f>
        <v>0</v>
      </c>
    </row>
    <row r="45" spans="1:7">
      <c r="A45" s="521"/>
      <c r="B45" s="521"/>
      <c r="C45" s="3"/>
    </row>
  </sheetData>
  <sheetProtection sheet="1" objects="1" scenarios="1"/>
  <mergeCells count="51">
    <mergeCell ref="A19:B19"/>
    <mergeCell ref="A26:B26"/>
    <mergeCell ref="A32:B32"/>
    <mergeCell ref="A39:B39"/>
    <mergeCell ref="C19:G20"/>
    <mergeCell ref="C23:G24"/>
    <mergeCell ref="C26:G27"/>
    <mergeCell ref="C41:G41"/>
    <mergeCell ref="C25:G25"/>
    <mergeCell ref="C28:G28"/>
    <mergeCell ref="C31:G31"/>
    <mergeCell ref="C32:G32"/>
    <mergeCell ref="C35:G35"/>
    <mergeCell ref="C38:G38"/>
    <mergeCell ref="C29:G30"/>
    <mergeCell ref="C33:G34"/>
    <mergeCell ref="C36:G37"/>
    <mergeCell ref="C39:G40"/>
    <mergeCell ref="A11:G11"/>
    <mergeCell ref="A12:B12"/>
    <mergeCell ref="C12:G12"/>
    <mergeCell ref="A13:B13"/>
    <mergeCell ref="C13:G13"/>
    <mergeCell ref="A16:B16"/>
    <mergeCell ref="C14:G14"/>
    <mergeCell ref="C15:G15"/>
    <mergeCell ref="C16:G16"/>
    <mergeCell ref="C17:G17"/>
    <mergeCell ref="B8:C8"/>
    <mergeCell ref="B9:C9"/>
    <mergeCell ref="B10:C10"/>
    <mergeCell ref="D7:E7"/>
    <mergeCell ref="F8:G8"/>
    <mergeCell ref="F9:G9"/>
    <mergeCell ref="F10:G10"/>
    <mergeCell ref="A45:B45"/>
    <mergeCell ref="A1:G1"/>
    <mergeCell ref="A2:G2"/>
    <mergeCell ref="A3:G3"/>
    <mergeCell ref="A4:G4"/>
    <mergeCell ref="A5:C5"/>
    <mergeCell ref="D5:G5"/>
    <mergeCell ref="C18:G18"/>
    <mergeCell ref="C21:G21"/>
    <mergeCell ref="C22:G22"/>
    <mergeCell ref="A6:G6"/>
    <mergeCell ref="D8:E8"/>
    <mergeCell ref="D9:E9"/>
    <mergeCell ref="D10:E10"/>
    <mergeCell ref="F7:G7"/>
    <mergeCell ref="B7:C7"/>
  </mergeCells>
  <phoneticPr fontId="23" type="noConversion"/>
  <pageMargins left="0.7" right="0.7" top="0.75" bottom="0.75" header="0.3" footer="0.3"/>
  <pageSetup paperSize="9" orientation="portrait"/>
  <headerFooter>
    <oddHeader xml:space="preserve">&amp;C </oddHeader>
  </headerFooter>
  <ignoredErrors>
    <ignoredError sqref="B7" unlockedFormula="1"/>
  </ignoredErrors>
  <drawing r:id="rId1"/>
  <legacy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Mode d'emploi</vt:lpstr>
      <vt:lpstr>Critères</vt:lpstr>
      <vt:lpstr>Résultats et Actions</vt:lpstr>
      <vt:lpstr>Auto-Déclaration</vt:lpstr>
      <vt:lpstr>Benchmark &amp; REX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autre</dc:creator>
  <cp:lastModifiedBy>FARGES Gilbert</cp:lastModifiedBy>
  <cp:lastPrinted>2014-12-13T17:16:25Z</cp:lastPrinted>
  <dcterms:created xsi:type="dcterms:W3CDTF">2014-11-19T11:38:52Z</dcterms:created>
  <dcterms:modified xsi:type="dcterms:W3CDTF">2015-02-26T09:21:37Z</dcterms:modified>
</cp:coreProperties>
</file>