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checkCompatibility="1" autoCompressPictures="0" defaultThemeVersion="124226"/>
  <mc:AlternateContent xmlns:mc="http://schemas.openxmlformats.org/markup-compatibility/2006">
    <mc:Choice Requires="x15">
      <x15ac:absPath xmlns:x15ac="http://schemas.microsoft.com/office/spreadsheetml/2010/11/ac" url="C:\Users\vanes\Documents\QPO12\"/>
    </mc:Choice>
  </mc:AlternateContent>
  <bookViews>
    <workbookView xWindow="0" yWindow="0" windowWidth="10215" windowHeight="9398" firstSheet="1" activeTab="3" xr2:uid="{00000000-000D-0000-FFFF-FFFF00000000}"/>
  </bookViews>
  <sheets>
    <sheet name="Utilitaire ISO 9001" sheetId="16" state="hidden" r:id="rId1"/>
    <sheet name="Page d'accueil" sheetId="27" r:id="rId2"/>
    <sheet name="Mode d'emploi" sheetId="25" r:id="rId3"/>
    <sheet name="Autodiagnostic" sheetId="24" r:id="rId4"/>
    <sheet name="Résultats" sheetId="26" r:id="rId5"/>
    <sheet name="Déclarations ISO 17050" sheetId="28" r:id="rId6"/>
  </sheets>
  <externalReferences>
    <externalReference r:id="rId7"/>
  </externalReferences>
  <definedNames>
    <definedName name="_xlnm._FilterDatabase" localSheetId="3" hidden="1">Autodiagnostic!$E$6:$E$662</definedName>
    <definedName name="Z_F5161506_EA1E_4A78_8B5B_EEDBF8C7E007_.wvu.Cols" localSheetId="3" hidden="1">Autodiagnostic!$G:$AM</definedName>
    <definedName name="Z_F5161506_EA1E_4A78_8B5B_EEDBF8C7E007_.wvu.Cols" localSheetId="1" hidden="1">'Page d''accueil'!$J:$J</definedName>
    <definedName name="Z_F5161506_EA1E_4A78_8B5B_EEDBF8C7E007_.wvu.FilterData" localSheetId="3" hidden="1">Autodiagnostic!$E$6:$E$662</definedName>
    <definedName name="Z_F5161506_EA1E_4A78_8B5B_EEDBF8C7E007_.wvu.Rows" localSheetId="3" hidden="1">Autodiagnostic!$18:$20,Autodiagnostic!$23:$29,Autodiagnostic!$31:$33,Autodiagnostic!$36:$45,Autodiagnostic!$47:$52,Autodiagnostic!$57:$66,Autodiagnostic!$68:$77,Autodiagnostic!$80:$83,Autodiagnostic!$87:$92,Autodiagnostic!$94:$95,Autodiagnostic!$98:$105,Autodiagnostic!$108:$116,Autodiagnostic!$120:$127,Autodiagnostic!$130:$138,Autodiagnostic!$140:$145,Autodiagnostic!$148:$154,Autodiagnostic!$159:$162,Autodiagnostic!$165:$168,Autodiagnostic!$171:$176,Autodiagnostic!$179:$181,Autodiagnostic!$183:$186,Autodiagnostic!$190:$194,Autodiagnostic!$197:$203,Autodiagnostic!$205:$207,Autodiagnostic!$210:$212,Autodiagnostic!$215:$223,Autodiagnostic!$226:$230,Autodiagnostic!$233:$238,Autodiagnostic!$240:$240,Autodiagnostic!$244:$254,Autodiagnostic!$257:$259,Autodiagnostic!$262:$266,Autodiagnostic!$268:$274,Autodiagnostic!$276:$279,Autodiagnostic!$283:$295,Autodiagnostic!$299:$303,Autodiagnostic!$305:$306,Autodiagnostic!$309:$310,Autodiagnostic!$312:$315,Autodiagnostic!$317:$320,Autodiagnostic!$323:$332,Autodiagnostic!$335:$336,Autodiagnostic!$340:$340,Autodiagnostic!$343:$350,Autodiagnostic!$352:$352,Autodiagnostic!$354:$358,Autodiagnostic!$361:$371,Autodiagnostic!$374:$379,Autodiagnostic!$382:$389,Autodiagnostic!$392:$400,Autodiagnostic!$404:$413,Autodiagnostic!$416:$418,Autodiagnostic!$420:$423,Autodiagnostic!$425:$427,Autodiagnostic!$430:$438,Autodiagnostic!$440:$443,Autodiagnostic!$447:$460,Autodiagnostic!$462:$462,Autodiagnostic!$465:$470,Autodiagnostic!$473:$478,Autodiagnostic!$481:$485,Autodiagnostic!$488:$493,Autodiagnostic!$496:$497,Autodiagnostic!$500:$509,Autodiagnostic!$512:$517,Autodiagnostic!$522:$530,Autodiagnostic!$532:$532,Autodiagnostic!$534:$538,Autodiagnostic!$541:$545,Autodiagnostic!$548:$550,Autodiagnostic!$552:$560,Autodiagnostic!$563:$577,Autodiagnostic!$581:$584,Autodiagnostic!$587:$602,Autodiagnostic!$605:$611,Autodiagnostic!$615:$621,Autodiagnostic!$624:$635,Autodiagnostic!$637:$652,Autodiagnostic!$655:$657,Autodiagnostic!$659:$661</definedName>
    <definedName name="Z_F5161506_EA1E_4A78_8B5B_EEDBF8C7E007_.wvu.Rows" localSheetId="5" hidden="1">'Déclarations ISO 17050'!$43:$43</definedName>
  </definedNames>
  <calcPr calcId="162913" concurrentCalc="0"/>
  <customWorkbookViews>
    <customWorkbookView name="projet" guid="{C04EE900-347E-40AF-A329-1A9B259161F0}" includeHiddenRowCol="0" maximized="1" windowWidth="1362" windowHeight="542" activeSheetId="3"/>
    <customWorkbookView name="normal" guid="{F5161506-EA1E-4A78-8B5B-EEDBF8C7E007}" maximized="1" xWindow="-8" yWindow="-8" windowWidth="1382" windowHeight="744" activeSheetId="24"/>
  </customWorkbookViews>
</workbook>
</file>

<file path=xl/calcChain.xml><?xml version="1.0" encoding="utf-8"?>
<calcChain xmlns="http://schemas.openxmlformats.org/spreadsheetml/2006/main">
  <c r="B2" i="26" l="1"/>
  <c r="G9" i="24"/>
  <c r="G10" i="24"/>
  <c r="H10" i="24"/>
  <c r="G11" i="24"/>
  <c r="H11" i="24"/>
  <c r="G12" i="24"/>
  <c r="H12" i="24"/>
  <c r="G13" i="24"/>
  <c r="H13" i="24"/>
  <c r="G14" i="24"/>
  <c r="H14" i="24"/>
  <c r="G15" i="24"/>
  <c r="H15" i="24"/>
  <c r="H9" i="24"/>
  <c r="J9" i="24"/>
  <c r="K9" i="24"/>
  <c r="L9" i="24"/>
  <c r="M9" i="24"/>
  <c r="G17" i="24"/>
  <c r="G18" i="24"/>
  <c r="H18" i="24"/>
  <c r="G19" i="24"/>
  <c r="H19" i="24"/>
  <c r="G20" i="24"/>
  <c r="H20" i="24"/>
  <c r="H17" i="24"/>
  <c r="J17" i="24"/>
  <c r="K17" i="24"/>
  <c r="L17" i="24"/>
  <c r="M17" i="24"/>
  <c r="G22" i="24"/>
  <c r="G23" i="24"/>
  <c r="H23" i="24"/>
  <c r="G24" i="24"/>
  <c r="H24" i="24"/>
  <c r="G25" i="24"/>
  <c r="H25" i="24"/>
  <c r="G26" i="24"/>
  <c r="H26" i="24"/>
  <c r="G27" i="24"/>
  <c r="H27" i="24"/>
  <c r="G28" i="24"/>
  <c r="H28" i="24"/>
  <c r="G29" i="24"/>
  <c r="H29" i="24"/>
  <c r="H22" i="24"/>
  <c r="J22" i="24"/>
  <c r="K22" i="24"/>
  <c r="L22" i="24"/>
  <c r="M22" i="24"/>
  <c r="G30" i="24"/>
  <c r="G31" i="24"/>
  <c r="H31" i="24"/>
  <c r="G32" i="24"/>
  <c r="H32" i="24"/>
  <c r="G33" i="24"/>
  <c r="H33" i="24"/>
  <c r="H30" i="24"/>
  <c r="J30" i="24"/>
  <c r="K30" i="24"/>
  <c r="L30" i="24"/>
  <c r="M30" i="24"/>
  <c r="G35" i="24"/>
  <c r="G36" i="24"/>
  <c r="H36" i="24"/>
  <c r="G37" i="24"/>
  <c r="H37" i="24"/>
  <c r="G38" i="24"/>
  <c r="H38" i="24"/>
  <c r="G39" i="24"/>
  <c r="H39" i="24"/>
  <c r="G40" i="24"/>
  <c r="H40" i="24"/>
  <c r="G41" i="24"/>
  <c r="H41" i="24"/>
  <c r="G42" i="24"/>
  <c r="H42" i="24"/>
  <c r="G43" i="24"/>
  <c r="H43" i="24"/>
  <c r="G44" i="24"/>
  <c r="H44" i="24"/>
  <c r="G45" i="24"/>
  <c r="H45" i="24"/>
  <c r="H35" i="24"/>
  <c r="J35" i="24"/>
  <c r="K35" i="24"/>
  <c r="L35" i="24"/>
  <c r="M35" i="24"/>
  <c r="G46" i="24"/>
  <c r="G47" i="24"/>
  <c r="H47" i="24"/>
  <c r="G48" i="24"/>
  <c r="H48" i="24"/>
  <c r="G49" i="24"/>
  <c r="H49" i="24"/>
  <c r="G50" i="24"/>
  <c r="H50" i="24"/>
  <c r="G51" i="24"/>
  <c r="H51" i="24"/>
  <c r="G52" i="24"/>
  <c r="H52" i="24"/>
  <c r="H46" i="24"/>
  <c r="J46" i="24"/>
  <c r="K46" i="24"/>
  <c r="L46" i="24"/>
  <c r="M46" i="24"/>
  <c r="T6" i="24"/>
  <c r="D7" i="26"/>
  <c r="D115" i="28"/>
  <c r="F113" i="28"/>
  <c r="D113" i="28"/>
  <c r="D110" i="28"/>
  <c r="D108" i="28"/>
  <c r="I43" i="24"/>
  <c r="K43" i="24"/>
  <c r="S43" i="24"/>
  <c r="I44" i="24"/>
  <c r="K44" i="24"/>
  <c r="S44" i="24"/>
  <c r="I45" i="24"/>
  <c r="K45" i="24"/>
  <c r="S45" i="24"/>
  <c r="G74" i="24"/>
  <c r="H74" i="24"/>
  <c r="G67" i="24"/>
  <c r="G68" i="24"/>
  <c r="H68" i="24"/>
  <c r="G69" i="24"/>
  <c r="H69" i="24"/>
  <c r="G70" i="24"/>
  <c r="H70" i="24"/>
  <c r="G71" i="24"/>
  <c r="H71" i="24"/>
  <c r="G72" i="24"/>
  <c r="H72" i="24"/>
  <c r="G73" i="24"/>
  <c r="H73" i="24"/>
  <c r="G75" i="24"/>
  <c r="H75" i="24"/>
  <c r="G76" i="24"/>
  <c r="H76" i="24"/>
  <c r="G77" i="24"/>
  <c r="H77" i="24"/>
  <c r="H67" i="24"/>
  <c r="J67" i="24"/>
  <c r="I74" i="24"/>
  <c r="K74" i="24"/>
  <c r="S74" i="24"/>
  <c r="I76" i="24"/>
  <c r="K76" i="24"/>
  <c r="S76" i="24"/>
  <c r="G91" i="24"/>
  <c r="H91" i="24"/>
  <c r="G86" i="24"/>
  <c r="G87" i="24"/>
  <c r="H87" i="24"/>
  <c r="G88" i="24"/>
  <c r="H88" i="24"/>
  <c r="G89" i="24"/>
  <c r="H89" i="24"/>
  <c r="G90" i="24"/>
  <c r="H90" i="24"/>
  <c r="G92" i="24"/>
  <c r="H92" i="24"/>
  <c r="H86" i="24"/>
  <c r="J86" i="24"/>
  <c r="I91" i="24"/>
  <c r="K91" i="24"/>
  <c r="S91" i="24"/>
  <c r="G94" i="24"/>
  <c r="H94" i="24"/>
  <c r="G93" i="24"/>
  <c r="G95" i="24"/>
  <c r="H95" i="24"/>
  <c r="H93" i="24"/>
  <c r="J93" i="24"/>
  <c r="I94" i="24"/>
  <c r="K94" i="24"/>
  <c r="S94" i="24"/>
  <c r="I95" i="24"/>
  <c r="K95" i="24"/>
  <c r="S95" i="24"/>
  <c r="G135" i="24"/>
  <c r="H135" i="24"/>
  <c r="G129" i="24"/>
  <c r="G130" i="24"/>
  <c r="H130" i="24"/>
  <c r="G131" i="24"/>
  <c r="H131" i="24"/>
  <c r="G132" i="24"/>
  <c r="H132" i="24"/>
  <c r="G133" i="24"/>
  <c r="H133" i="24"/>
  <c r="G134" i="24"/>
  <c r="H134" i="24"/>
  <c r="G136" i="24"/>
  <c r="H136" i="24"/>
  <c r="G137" i="24"/>
  <c r="H137" i="24"/>
  <c r="G138" i="24"/>
  <c r="H138" i="24"/>
  <c r="H129" i="24"/>
  <c r="J129" i="24"/>
  <c r="I135" i="24"/>
  <c r="K135" i="24"/>
  <c r="S135" i="24"/>
  <c r="I136" i="24"/>
  <c r="K136" i="24"/>
  <c r="S136" i="24"/>
  <c r="I138" i="24"/>
  <c r="K138" i="24"/>
  <c r="S138" i="24"/>
  <c r="G145" i="24"/>
  <c r="H145" i="24"/>
  <c r="G139" i="24"/>
  <c r="G140" i="24"/>
  <c r="G141" i="24"/>
  <c r="H141" i="24"/>
  <c r="G142" i="24"/>
  <c r="H142" i="24"/>
  <c r="G143" i="24"/>
  <c r="H143" i="24"/>
  <c r="G144" i="24"/>
  <c r="H144" i="24"/>
  <c r="H140" i="24"/>
  <c r="H139" i="24"/>
  <c r="J139" i="24"/>
  <c r="I145" i="24"/>
  <c r="K145" i="24"/>
  <c r="S145" i="24"/>
  <c r="G167" i="24"/>
  <c r="H167" i="24"/>
  <c r="G164" i="24"/>
  <c r="G165" i="24"/>
  <c r="H165" i="24"/>
  <c r="G166" i="24"/>
  <c r="H166" i="24"/>
  <c r="G168" i="24"/>
  <c r="H168" i="24"/>
  <c r="H164" i="24"/>
  <c r="J164" i="24"/>
  <c r="I167" i="24"/>
  <c r="K167" i="24"/>
  <c r="S167" i="24"/>
  <c r="G207" i="24"/>
  <c r="H207" i="24"/>
  <c r="G204" i="24"/>
  <c r="G205" i="24"/>
  <c r="H205" i="24"/>
  <c r="G206" i="24"/>
  <c r="H206" i="24"/>
  <c r="H204" i="24"/>
  <c r="J204" i="24"/>
  <c r="I207" i="24"/>
  <c r="K207" i="24"/>
  <c r="S207" i="24"/>
  <c r="G269" i="24"/>
  <c r="H269" i="24"/>
  <c r="G267" i="24"/>
  <c r="G268" i="24"/>
  <c r="H268" i="24"/>
  <c r="G270" i="24"/>
  <c r="H270" i="24"/>
  <c r="G271" i="24"/>
  <c r="H271" i="24"/>
  <c r="G272" i="24"/>
  <c r="H272" i="24"/>
  <c r="G273" i="24"/>
  <c r="H273" i="24"/>
  <c r="G274" i="24"/>
  <c r="H274" i="24"/>
  <c r="H267" i="24"/>
  <c r="J267" i="24"/>
  <c r="I269" i="24"/>
  <c r="K269" i="24"/>
  <c r="S269" i="24"/>
  <c r="G325" i="24"/>
  <c r="H325" i="24"/>
  <c r="G322" i="24"/>
  <c r="G323" i="24"/>
  <c r="H323" i="24"/>
  <c r="G324" i="24"/>
  <c r="H324" i="24"/>
  <c r="G326" i="24"/>
  <c r="H326" i="24"/>
  <c r="G327" i="24"/>
  <c r="H327" i="24"/>
  <c r="G328" i="24"/>
  <c r="H328" i="24"/>
  <c r="G329" i="24"/>
  <c r="H329" i="24"/>
  <c r="G330" i="24"/>
  <c r="H330" i="24"/>
  <c r="G331" i="24"/>
  <c r="H331" i="24"/>
  <c r="G332" i="24"/>
  <c r="H332" i="24"/>
  <c r="H322" i="24"/>
  <c r="J322" i="24"/>
  <c r="I325" i="24"/>
  <c r="K325" i="24"/>
  <c r="S325" i="24"/>
  <c r="I327" i="24"/>
  <c r="K327" i="24"/>
  <c r="S327" i="24"/>
  <c r="I328" i="24"/>
  <c r="K328" i="24"/>
  <c r="S328" i="24"/>
  <c r="I329" i="24"/>
  <c r="K329" i="24"/>
  <c r="S329" i="24"/>
  <c r="I331" i="24"/>
  <c r="K331" i="24"/>
  <c r="S331" i="24"/>
  <c r="G411" i="24"/>
  <c r="H411" i="24"/>
  <c r="G403" i="24"/>
  <c r="G404" i="24"/>
  <c r="H404" i="24"/>
  <c r="G405" i="24"/>
  <c r="H405" i="24"/>
  <c r="G406" i="24"/>
  <c r="H406" i="24"/>
  <c r="G407" i="24"/>
  <c r="H407" i="24"/>
  <c r="G408" i="24"/>
  <c r="H408" i="24"/>
  <c r="G409" i="24"/>
  <c r="H409" i="24"/>
  <c r="G410" i="24"/>
  <c r="H410" i="24"/>
  <c r="G412" i="24"/>
  <c r="H412" i="24"/>
  <c r="G413" i="24"/>
  <c r="H413" i="24"/>
  <c r="H403" i="24"/>
  <c r="J403" i="24"/>
  <c r="I411" i="24"/>
  <c r="K411" i="24"/>
  <c r="S411" i="24"/>
  <c r="I412" i="24"/>
  <c r="K412" i="24"/>
  <c r="S412" i="24"/>
  <c r="G492" i="24"/>
  <c r="H492" i="24"/>
  <c r="G487" i="24"/>
  <c r="G488" i="24"/>
  <c r="H488" i="24"/>
  <c r="G489" i="24"/>
  <c r="H489" i="24"/>
  <c r="G490" i="24"/>
  <c r="H490" i="24"/>
  <c r="G491" i="24"/>
  <c r="H491" i="24"/>
  <c r="G493" i="24"/>
  <c r="H493" i="24"/>
  <c r="H487" i="24"/>
  <c r="J487" i="24"/>
  <c r="I492" i="24"/>
  <c r="K492" i="24"/>
  <c r="S492" i="24"/>
  <c r="I493" i="24"/>
  <c r="K493" i="24"/>
  <c r="S493" i="24"/>
  <c r="G522" i="24"/>
  <c r="H522" i="24"/>
  <c r="G521" i="24"/>
  <c r="G523" i="24"/>
  <c r="H523" i="24"/>
  <c r="G524" i="24"/>
  <c r="H524" i="24"/>
  <c r="G525" i="24"/>
  <c r="H525" i="24"/>
  <c r="G526" i="24"/>
  <c r="H526" i="24"/>
  <c r="G527" i="24"/>
  <c r="H527" i="24"/>
  <c r="G528" i="24"/>
  <c r="H528" i="24"/>
  <c r="G529" i="24"/>
  <c r="H529" i="24"/>
  <c r="G530" i="24"/>
  <c r="H530" i="24"/>
  <c r="H521" i="24"/>
  <c r="J521" i="24"/>
  <c r="I522" i="24"/>
  <c r="K522" i="24"/>
  <c r="S522" i="24"/>
  <c r="I523" i="24"/>
  <c r="K523" i="24"/>
  <c r="S523" i="24"/>
  <c r="I524" i="24"/>
  <c r="K524" i="24"/>
  <c r="S524" i="24"/>
  <c r="I525" i="24"/>
  <c r="K525" i="24"/>
  <c r="S525" i="24"/>
  <c r="I526" i="24"/>
  <c r="K526" i="24"/>
  <c r="S526" i="24"/>
  <c r="G537" i="24"/>
  <c r="H537" i="24"/>
  <c r="G533" i="24"/>
  <c r="G534" i="24"/>
  <c r="H534" i="24"/>
  <c r="G535" i="24"/>
  <c r="H535" i="24"/>
  <c r="G536" i="24"/>
  <c r="H536" i="24"/>
  <c r="G538" i="24"/>
  <c r="H538" i="24"/>
  <c r="H533" i="24"/>
  <c r="J533" i="24"/>
  <c r="I537" i="24"/>
  <c r="K537" i="24"/>
  <c r="S537" i="24"/>
  <c r="I538" i="24"/>
  <c r="K538" i="24"/>
  <c r="S538" i="24"/>
  <c r="G541" i="24"/>
  <c r="H541" i="24"/>
  <c r="G540" i="24"/>
  <c r="G542" i="24"/>
  <c r="H542" i="24"/>
  <c r="G543" i="24"/>
  <c r="H543" i="24"/>
  <c r="G544" i="24"/>
  <c r="H544" i="24"/>
  <c r="G545" i="24"/>
  <c r="H545" i="24"/>
  <c r="H540" i="24"/>
  <c r="J540" i="24"/>
  <c r="I541" i="24"/>
  <c r="K541" i="24"/>
  <c r="S541" i="24"/>
  <c r="I542" i="24"/>
  <c r="K542" i="24"/>
  <c r="S542" i="24"/>
  <c r="I543" i="24"/>
  <c r="K543" i="24"/>
  <c r="S543" i="24"/>
  <c r="I544" i="24"/>
  <c r="K544" i="24"/>
  <c r="S544" i="24"/>
  <c r="I545" i="24"/>
  <c r="K545" i="24"/>
  <c r="S545" i="24"/>
  <c r="G548" i="24"/>
  <c r="H548" i="24"/>
  <c r="G547" i="24"/>
  <c r="G549" i="24"/>
  <c r="H549" i="24"/>
  <c r="G550" i="24"/>
  <c r="H550" i="24"/>
  <c r="H547" i="24"/>
  <c r="J547" i="24"/>
  <c r="I548" i="24"/>
  <c r="K548" i="24"/>
  <c r="S548" i="24"/>
  <c r="G552" i="24"/>
  <c r="H552" i="24"/>
  <c r="G551" i="24"/>
  <c r="G553" i="24"/>
  <c r="H553" i="24"/>
  <c r="G554" i="24"/>
  <c r="H554" i="24"/>
  <c r="G555" i="24"/>
  <c r="H555" i="24"/>
  <c r="G556" i="24"/>
  <c r="H556" i="24"/>
  <c r="G557" i="24"/>
  <c r="H557" i="24"/>
  <c r="G558" i="24"/>
  <c r="H558" i="24"/>
  <c r="G559" i="24"/>
  <c r="H559" i="24"/>
  <c r="G560" i="24"/>
  <c r="H560" i="24"/>
  <c r="H551" i="24"/>
  <c r="J551" i="24"/>
  <c r="I552" i="24"/>
  <c r="K552" i="24"/>
  <c r="S552" i="24"/>
  <c r="I553" i="24"/>
  <c r="K553" i="24"/>
  <c r="S553" i="24"/>
  <c r="I554" i="24"/>
  <c r="K554" i="24"/>
  <c r="S554" i="24"/>
  <c r="I558" i="24"/>
  <c r="K558" i="24"/>
  <c r="S558" i="24"/>
  <c r="I559" i="24"/>
  <c r="K559" i="24"/>
  <c r="S559" i="24"/>
  <c r="G563" i="24"/>
  <c r="H563" i="24"/>
  <c r="G562" i="24"/>
  <c r="G564" i="24"/>
  <c r="H564" i="24"/>
  <c r="G565" i="24"/>
  <c r="H565" i="24"/>
  <c r="G566" i="24"/>
  <c r="H566" i="24"/>
  <c r="G567" i="24"/>
  <c r="H567" i="24"/>
  <c r="G568" i="24"/>
  <c r="H568" i="24"/>
  <c r="G569" i="24"/>
  <c r="H569" i="24"/>
  <c r="G570" i="24"/>
  <c r="H570" i="24"/>
  <c r="G571" i="24"/>
  <c r="H571" i="24"/>
  <c r="G572" i="24"/>
  <c r="H572" i="24"/>
  <c r="G573" i="24"/>
  <c r="H573" i="24"/>
  <c r="G574" i="24"/>
  <c r="H574" i="24"/>
  <c r="G575" i="24"/>
  <c r="H575" i="24"/>
  <c r="G576" i="24"/>
  <c r="H576" i="24"/>
  <c r="G577" i="24"/>
  <c r="H577" i="24"/>
  <c r="H562" i="24"/>
  <c r="J562" i="24"/>
  <c r="I563" i="24"/>
  <c r="K563" i="24"/>
  <c r="S563" i="24"/>
  <c r="I565" i="24"/>
  <c r="K565" i="24"/>
  <c r="S565" i="24"/>
  <c r="I566" i="24"/>
  <c r="K566" i="24"/>
  <c r="S566" i="24"/>
  <c r="I567" i="24"/>
  <c r="K567" i="24"/>
  <c r="S567" i="24"/>
  <c r="I568" i="24"/>
  <c r="K568" i="24"/>
  <c r="S568" i="24"/>
  <c r="I569" i="24"/>
  <c r="K569" i="24"/>
  <c r="S569" i="24"/>
  <c r="I570" i="24"/>
  <c r="K570" i="24"/>
  <c r="S570" i="24"/>
  <c r="I571" i="24"/>
  <c r="K571" i="24"/>
  <c r="S571" i="24"/>
  <c r="I573" i="24"/>
  <c r="K573" i="24"/>
  <c r="S573" i="24"/>
  <c r="I574" i="24"/>
  <c r="K574" i="24"/>
  <c r="S574" i="24"/>
  <c r="I575" i="24"/>
  <c r="K575" i="24"/>
  <c r="S575" i="24"/>
  <c r="I576" i="24"/>
  <c r="K576" i="24"/>
  <c r="S576" i="24"/>
  <c r="I577" i="24"/>
  <c r="K577" i="24"/>
  <c r="S577" i="24"/>
  <c r="G581" i="24"/>
  <c r="H581" i="24"/>
  <c r="G580" i="24"/>
  <c r="G582" i="24"/>
  <c r="H582" i="24"/>
  <c r="G583" i="24"/>
  <c r="H583" i="24"/>
  <c r="G584" i="24"/>
  <c r="H584" i="24"/>
  <c r="H580" i="24"/>
  <c r="J580" i="24"/>
  <c r="I581" i="24"/>
  <c r="K581" i="24"/>
  <c r="S581" i="24"/>
  <c r="I583" i="24"/>
  <c r="K583" i="24"/>
  <c r="S583" i="24"/>
  <c r="G589" i="24"/>
  <c r="H589" i="24"/>
  <c r="G586" i="24"/>
  <c r="G587" i="24"/>
  <c r="H587" i="24"/>
  <c r="G588" i="24"/>
  <c r="H588" i="24"/>
  <c r="G590" i="24"/>
  <c r="H590" i="24"/>
  <c r="G591" i="24"/>
  <c r="H591" i="24"/>
  <c r="G592" i="24"/>
  <c r="H592" i="24"/>
  <c r="G593" i="24"/>
  <c r="H593" i="24"/>
  <c r="G594" i="24"/>
  <c r="H594" i="24"/>
  <c r="G595" i="24"/>
  <c r="H595" i="24"/>
  <c r="G596" i="24"/>
  <c r="H596" i="24"/>
  <c r="G597" i="24"/>
  <c r="H597" i="24"/>
  <c r="G598" i="24"/>
  <c r="H598" i="24"/>
  <c r="G599" i="24"/>
  <c r="H599" i="24"/>
  <c r="G600" i="24"/>
  <c r="H600" i="24"/>
  <c r="G601" i="24"/>
  <c r="H601" i="24"/>
  <c r="G602" i="24"/>
  <c r="H602" i="24"/>
  <c r="H586" i="24"/>
  <c r="J586" i="24"/>
  <c r="I589" i="24"/>
  <c r="K589" i="24"/>
  <c r="S589" i="24"/>
  <c r="I592" i="24"/>
  <c r="K592" i="24"/>
  <c r="S592" i="24"/>
  <c r="I594" i="24"/>
  <c r="K594" i="24"/>
  <c r="S594" i="24"/>
  <c r="I595" i="24"/>
  <c r="K595" i="24"/>
  <c r="S595" i="24"/>
  <c r="I596" i="24"/>
  <c r="K596" i="24"/>
  <c r="S596" i="24"/>
  <c r="I598" i="24"/>
  <c r="K598" i="24"/>
  <c r="S598" i="24"/>
  <c r="I599" i="24"/>
  <c r="K599" i="24"/>
  <c r="S599" i="24"/>
  <c r="I602" i="24"/>
  <c r="K602" i="24"/>
  <c r="S602" i="24"/>
  <c r="G605" i="24"/>
  <c r="H605" i="24"/>
  <c r="G604" i="24"/>
  <c r="G606" i="24"/>
  <c r="H606" i="24"/>
  <c r="G607" i="24"/>
  <c r="H607" i="24"/>
  <c r="G608" i="24"/>
  <c r="H608" i="24"/>
  <c r="G609" i="24"/>
  <c r="H609" i="24"/>
  <c r="G610" i="24"/>
  <c r="H610" i="24"/>
  <c r="G611" i="24"/>
  <c r="H611" i="24"/>
  <c r="H604" i="24"/>
  <c r="J604" i="24"/>
  <c r="I605" i="24"/>
  <c r="K605" i="24"/>
  <c r="S605" i="24"/>
  <c r="I606" i="24"/>
  <c r="K606" i="24"/>
  <c r="S606" i="24"/>
  <c r="I607" i="24"/>
  <c r="K607" i="24"/>
  <c r="S607" i="24"/>
  <c r="I608" i="24"/>
  <c r="K608" i="24"/>
  <c r="S608" i="24"/>
  <c r="I609" i="24"/>
  <c r="K609" i="24"/>
  <c r="S609" i="24"/>
  <c r="I610" i="24"/>
  <c r="K610" i="24"/>
  <c r="S610" i="24"/>
  <c r="I611" i="24"/>
  <c r="K611" i="24"/>
  <c r="S611" i="24"/>
  <c r="G615" i="24"/>
  <c r="H615" i="24"/>
  <c r="G614" i="24"/>
  <c r="G616" i="24"/>
  <c r="H616" i="24"/>
  <c r="G617" i="24"/>
  <c r="H617" i="24"/>
  <c r="G618" i="24"/>
  <c r="H618" i="24"/>
  <c r="G619" i="24"/>
  <c r="H619" i="24"/>
  <c r="G620" i="24"/>
  <c r="H620" i="24"/>
  <c r="G621" i="24"/>
  <c r="H621" i="24"/>
  <c r="H614" i="24"/>
  <c r="J614" i="24"/>
  <c r="I615" i="24"/>
  <c r="K615" i="24"/>
  <c r="S615" i="24"/>
  <c r="I616" i="24"/>
  <c r="K616" i="24"/>
  <c r="S616" i="24"/>
  <c r="I619" i="24"/>
  <c r="K619" i="24"/>
  <c r="S619" i="24"/>
  <c r="I620" i="24"/>
  <c r="K620" i="24"/>
  <c r="S620" i="24"/>
  <c r="I621" i="24"/>
  <c r="K621" i="24"/>
  <c r="S621" i="24"/>
  <c r="G624" i="24"/>
  <c r="H624" i="24"/>
  <c r="G623" i="24"/>
  <c r="G625" i="24"/>
  <c r="H625" i="24"/>
  <c r="G626" i="24"/>
  <c r="H626" i="24"/>
  <c r="G627" i="24"/>
  <c r="H627" i="24"/>
  <c r="G628" i="24"/>
  <c r="H628" i="24"/>
  <c r="G629" i="24"/>
  <c r="H629" i="24"/>
  <c r="G630" i="24"/>
  <c r="H630" i="24"/>
  <c r="G631" i="24"/>
  <c r="H631" i="24"/>
  <c r="G632" i="24"/>
  <c r="H632" i="24"/>
  <c r="G633" i="24"/>
  <c r="H633" i="24"/>
  <c r="G634" i="24"/>
  <c r="H634" i="24"/>
  <c r="G635" i="24"/>
  <c r="H635" i="24"/>
  <c r="H623" i="24"/>
  <c r="J623" i="24"/>
  <c r="I624" i="24"/>
  <c r="K624" i="24"/>
  <c r="S624" i="24"/>
  <c r="I626" i="24"/>
  <c r="K626" i="24"/>
  <c r="S626" i="24"/>
  <c r="I632" i="24"/>
  <c r="K632" i="24"/>
  <c r="S632" i="24"/>
  <c r="I633" i="24"/>
  <c r="K633" i="24"/>
  <c r="S633" i="24"/>
  <c r="I634" i="24"/>
  <c r="K634" i="24"/>
  <c r="S634" i="24"/>
  <c r="I635" i="24"/>
  <c r="K635" i="24"/>
  <c r="S635" i="24"/>
  <c r="G655" i="24"/>
  <c r="H655" i="24"/>
  <c r="G654" i="24"/>
  <c r="G656" i="24"/>
  <c r="H656" i="24"/>
  <c r="G657" i="24"/>
  <c r="H657" i="24"/>
  <c r="H654" i="24"/>
  <c r="J654" i="24"/>
  <c r="I655" i="24"/>
  <c r="K655" i="24"/>
  <c r="S655" i="24"/>
  <c r="I656" i="24"/>
  <c r="K656" i="24"/>
  <c r="S656" i="24"/>
  <c r="I657" i="24"/>
  <c r="K657" i="24"/>
  <c r="S657" i="24"/>
  <c r="G661" i="24"/>
  <c r="H661" i="24"/>
  <c r="G658" i="24"/>
  <c r="G659" i="24"/>
  <c r="H659" i="24"/>
  <c r="G660" i="24"/>
  <c r="H660" i="24"/>
  <c r="H658" i="24"/>
  <c r="J658" i="24"/>
  <c r="I661" i="24"/>
  <c r="K661" i="24"/>
  <c r="S661" i="24"/>
  <c r="F50" i="26"/>
  <c r="E98" i="28"/>
  <c r="F98" i="28"/>
  <c r="A98" i="28"/>
  <c r="I32" i="24"/>
  <c r="K32" i="24"/>
  <c r="S32" i="24"/>
  <c r="I33" i="24"/>
  <c r="K33" i="24"/>
  <c r="S33" i="24"/>
  <c r="I42" i="24"/>
  <c r="K42" i="24"/>
  <c r="S42" i="24"/>
  <c r="I50" i="24"/>
  <c r="K50" i="24"/>
  <c r="S50" i="24"/>
  <c r="I88" i="24"/>
  <c r="K88" i="24"/>
  <c r="S88" i="24"/>
  <c r="I89" i="24"/>
  <c r="K89" i="24"/>
  <c r="S89" i="24"/>
  <c r="G102" i="24"/>
  <c r="H102" i="24"/>
  <c r="G97" i="24"/>
  <c r="G98" i="24"/>
  <c r="H98" i="24"/>
  <c r="G99" i="24"/>
  <c r="H99" i="24"/>
  <c r="G100" i="24"/>
  <c r="H100" i="24"/>
  <c r="G101" i="24"/>
  <c r="H101" i="24"/>
  <c r="G103" i="24"/>
  <c r="H103" i="24"/>
  <c r="G104" i="24"/>
  <c r="H104" i="24"/>
  <c r="G105" i="24"/>
  <c r="H105" i="24"/>
  <c r="H97" i="24"/>
  <c r="J97" i="24"/>
  <c r="I102" i="24"/>
  <c r="K102" i="24"/>
  <c r="S102" i="24"/>
  <c r="G108" i="24"/>
  <c r="H108" i="24"/>
  <c r="G107" i="24"/>
  <c r="G109" i="24"/>
  <c r="H109" i="24"/>
  <c r="G110" i="24"/>
  <c r="H110" i="24"/>
  <c r="G111" i="24"/>
  <c r="H111" i="24"/>
  <c r="G112" i="24"/>
  <c r="H112" i="24"/>
  <c r="G113" i="24"/>
  <c r="H113" i="24"/>
  <c r="G114" i="24"/>
  <c r="H114" i="24"/>
  <c r="G115" i="24"/>
  <c r="H115" i="24"/>
  <c r="G116" i="24"/>
  <c r="H116" i="24"/>
  <c r="H107" i="24"/>
  <c r="J107" i="24"/>
  <c r="I108" i="24"/>
  <c r="K108" i="24"/>
  <c r="S108" i="24"/>
  <c r="I109" i="24"/>
  <c r="K109" i="24"/>
  <c r="S109" i="24"/>
  <c r="I110" i="24"/>
  <c r="K110" i="24"/>
  <c r="S110" i="24"/>
  <c r="I113" i="24"/>
  <c r="K113" i="24"/>
  <c r="S113" i="24"/>
  <c r="I130" i="24"/>
  <c r="K130" i="24"/>
  <c r="S130" i="24"/>
  <c r="I142" i="24"/>
  <c r="K142" i="24"/>
  <c r="S142" i="24"/>
  <c r="I143" i="24"/>
  <c r="K143" i="24"/>
  <c r="S143" i="24"/>
  <c r="G160" i="24"/>
  <c r="H160" i="24"/>
  <c r="G158" i="24"/>
  <c r="G159" i="24"/>
  <c r="H159" i="24"/>
  <c r="G161" i="24"/>
  <c r="H161" i="24"/>
  <c r="G162" i="24"/>
  <c r="H162" i="24"/>
  <c r="H158" i="24"/>
  <c r="J158" i="24"/>
  <c r="I160" i="24"/>
  <c r="K160" i="24"/>
  <c r="S160" i="24"/>
  <c r="I161" i="24"/>
  <c r="K161" i="24"/>
  <c r="S161" i="24"/>
  <c r="I162" i="24"/>
  <c r="K162" i="24"/>
  <c r="S162" i="24"/>
  <c r="I168" i="24"/>
  <c r="K168" i="24"/>
  <c r="S168" i="24"/>
  <c r="G184" i="24"/>
  <c r="H184" i="24"/>
  <c r="G182" i="24"/>
  <c r="G183" i="24"/>
  <c r="H183" i="24"/>
  <c r="G185" i="24"/>
  <c r="H185" i="24"/>
  <c r="G186" i="24"/>
  <c r="H186" i="24"/>
  <c r="H182" i="24"/>
  <c r="J182" i="24"/>
  <c r="I184" i="24"/>
  <c r="K184" i="24"/>
  <c r="S184" i="24"/>
  <c r="I185" i="24"/>
  <c r="K185" i="24"/>
  <c r="S185" i="24"/>
  <c r="I186" i="24"/>
  <c r="K186" i="24"/>
  <c r="S186" i="24"/>
  <c r="G190" i="24"/>
  <c r="H190" i="24"/>
  <c r="G189" i="24"/>
  <c r="G191" i="24"/>
  <c r="H191" i="24"/>
  <c r="G192" i="24"/>
  <c r="H192" i="24"/>
  <c r="G193" i="24"/>
  <c r="H193" i="24"/>
  <c r="G194" i="24"/>
  <c r="H194" i="24"/>
  <c r="H189" i="24"/>
  <c r="J189" i="24"/>
  <c r="I190" i="24"/>
  <c r="K190" i="24"/>
  <c r="S190" i="24"/>
  <c r="I194" i="24"/>
  <c r="K194" i="24"/>
  <c r="S194" i="24"/>
  <c r="G197" i="24"/>
  <c r="H197" i="24"/>
  <c r="G196" i="24"/>
  <c r="G198" i="24"/>
  <c r="H198" i="24"/>
  <c r="G199" i="24"/>
  <c r="H199" i="24"/>
  <c r="G200" i="24"/>
  <c r="H200" i="24"/>
  <c r="G201" i="24"/>
  <c r="H201" i="24"/>
  <c r="G202" i="24"/>
  <c r="H202" i="24"/>
  <c r="G203" i="24"/>
  <c r="H203" i="24"/>
  <c r="H196" i="24"/>
  <c r="J196" i="24"/>
  <c r="I197" i="24"/>
  <c r="K197" i="24"/>
  <c r="S197" i="24"/>
  <c r="I198" i="24"/>
  <c r="K198" i="24"/>
  <c r="S198" i="24"/>
  <c r="I200" i="24"/>
  <c r="K200" i="24"/>
  <c r="S200" i="24"/>
  <c r="I201" i="24"/>
  <c r="K201" i="24"/>
  <c r="S201" i="24"/>
  <c r="I202" i="24"/>
  <c r="K202" i="24"/>
  <c r="S202" i="24"/>
  <c r="I203" i="24"/>
  <c r="K203" i="24"/>
  <c r="S203" i="24"/>
  <c r="I205" i="24"/>
  <c r="K205" i="24"/>
  <c r="S205" i="24"/>
  <c r="I206" i="24"/>
  <c r="K206" i="24"/>
  <c r="S206" i="24"/>
  <c r="G210" i="24"/>
  <c r="H210" i="24"/>
  <c r="G209" i="24"/>
  <c r="G211" i="24"/>
  <c r="H211" i="24"/>
  <c r="G212" i="24"/>
  <c r="H212" i="24"/>
  <c r="H209" i="24"/>
  <c r="J209" i="24"/>
  <c r="I210" i="24"/>
  <c r="K210" i="24"/>
  <c r="S210" i="24"/>
  <c r="I211" i="24"/>
  <c r="K211" i="24"/>
  <c r="S211" i="24"/>
  <c r="I212" i="24"/>
  <c r="K212" i="24"/>
  <c r="S212" i="24"/>
  <c r="G215" i="24"/>
  <c r="H215" i="24"/>
  <c r="G214" i="24"/>
  <c r="G216" i="24"/>
  <c r="H216" i="24"/>
  <c r="G217" i="24"/>
  <c r="H217" i="24"/>
  <c r="G218" i="24"/>
  <c r="H218" i="24"/>
  <c r="G219" i="24"/>
  <c r="H219" i="24"/>
  <c r="G220" i="24"/>
  <c r="H220" i="24"/>
  <c r="G221" i="24"/>
  <c r="H221" i="24"/>
  <c r="G222" i="24"/>
  <c r="H222" i="24"/>
  <c r="G223" i="24"/>
  <c r="H223" i="24"/>
  <c r="H214" i="24"/>
  <c r="J214" i="24"/>
  <c r="I215" i="24"/>
  <c r="K215" i="24"/>
  <c r="S215" i="24"/>
  <c r="I216" i="24"/>
  <c r="K216" i="24"/>
  <c r="S216" i="24"/>
  <c r="I217" i="24"/>
  <c r="K217" i="24"/>
  <c r="S217" i="24"/>
  <c r="I218" i="24"/>
  <c r="K218" i="24"/>
  <c r="S218" i="24"/>
  <c r="I219" i="24"/>
  <c r="K219" i="24"/>
  <c r="S219" i="24"/>
  <c r="I220" i="24"/>
  <c r="K220" i="24"/>
  <c r="S220" i="24"/>
  <c r="I221" i="24"/>
  <c r="K221" i="24"/>
  <c r="S221" i="24"/>
  <c r="I222" i="24"/>
  <c r="K222" i="24"/>
  <c r="S222" i="24"/>
  <c r="I223" i="24"/>
  <c r="K223" i="24"/>
  <c r="S223" i="24"/>
  <c r="G233" i="24"/>
  <c r="H233" i="24"/>
  <c r="G232" i="24"/>
  <c r="G234" i="24"/>
  <c r="H234" i="24"/>
  <c r="G235" i="24"/>
  <c r="H235" i="24"/>
  <c r="G236" i="24"/>
  <c r="H236" i="24"/>
  <c r="G237" i="24"/>
  <c r="H237" i="24"/>
  <c r="G238" i="24"/>
  <c r="H238" i="24"/>
  <c r="H232" i="24"/>
  <c r="J232" i="24"/>
  <c r="I233" i="24"/>
  <c r="K233" i="24"/>
  <c r="S233" i="24"/>
  <c r="I234" i="24"/>
  <c r="K234" i="24"/>
  <c r="S234" i="24"/>
  <c r="I235" i="24"/>
  <c r="K235" i="24"/>
  <c r="S235" i="24"/>
  <c r="I236" i="24"/>
  <c r="K236" i="24"/>
  <c r="S236" i="24"/>
  <c r="G240" i="24"/>
  <c r="H240" i="24"/>
  <c r="G239" i="24"/>
  <c r="H239" i="24"/>
  <c r="J239" i="24"/>
  <c r="I240" i="24"/>
  <c r="K240" i="24"/>
  <c r="S240" i="24"/>
  <c r="G254" i="24"/>
  <c r="H254" i="24"/>
  <c r="G243" i="24"/>
  <c r="G244" i="24"/>
  <c r="H244" i="24"/>
  <c r="G245" i="24"/>
  <c r="H245" i="24"/>
  <c r="G246" i="24"/>
  <c r="H246" i="24"/>
  <c r="G247" i="24"/>
  <c r="H247" i="24"/>
  <c r="G248" i="24"/>
  <c r="H248" i="24"/>
  <c r="G249" i="24"/>
  <c r="H249" i="24"/>
  <c r="G250" i="24"/>
  <c r="H250" i="24"/>
  <c r="G251" i="24"/>
  <c r="H251" i="24"/>
  <c r="G252" i="24"/>
  <c r="H252" i="24"/>
  <c r="G253" i="24"/>
  <c r="H253" i="24"/>
  <c r="H243" i="24"/>
  <c r="J243" i="24"/>
  <c r="I254" i="24"/>
  <c r="K254" i="24"/>
  <c r="S254" i="24"/>
  <c r="G262" i="24"/>
  <c r="H262" i="24"/>
  <c r="G261" i="24"/>
  <c r="G263" i="24"/>
  <c r="H263" i="24"/>
  <c r="G264" i="24"/>
  <c r="H264" i="24"/>
  <c r="G265" i="24"/>
  <c r="H265" i="24"/>
  <c r="G266" i="24"/>
  <c r="H266" i="24"/>
  <c r="H261" i="24"/>
  <c r="J261" i="24"/>
  <c r="I262" i="24"/>
  <c r="K262" i="24"/>
  <c r="S262" i="24"/>
  <c r="I264" i="24"/>
  <c r="K264" i="24"/>
  <c r="S264" i="24"/>
  <c r="I265" i="24"/>
  <c r="K265" i="24"/>
  <c r="S265" i="24"/>
  <c r="I266" i="24"/>
  <c r="K266" i="24"/>
  <c r="S266" i="24"/>
  <c r="I270" i="24"/>
  <c r="K270" i="24"/>
  <c r="S270" i="24"/>
  <c r="G276" i="24"/>
  <c r="H276" i="24"/>
  <c r="G275" i="24"/>
  <c r="G277" i="24"/>
  <c r="H277" i="24"/>
  <c r="G278" i="24"/>
  <c r="H278" i="24"/>
  <c r="G279" i="24"/>
  <c r="H279" i="24"/>
  <c r="H275" i="24"/>
  <c r="J275" i="24"/>
  <c r="I276" i="24"/>
  <c r="K276" i="24"/>
  <c r="S276" i="24"/>
  <c r="I277" i="24"/>
  <c r="K277" i="24"/>
  <c r="S277" i="24"/>
  <c r="I279" i="24"/>
  <c r="K279" i="24"/>
  <c r="S279" i="24"/>
  <c r="G287" i="24"/>
  <c r="H287" i="24"/>
  <c r="G282" i="24"/>
  <c r="G283" i="24"/>
  <c r="H283" i="24"/>
  <c r="G284" i="24"/>
  <c r="H284" i="24"/>
  <c r="G285" i="24"/>
  <c r="H285" i="24"/>
  <c r="G286" i="24"/>
  <c r="H286" i="24"/>
  <c r="G288" i="24"/>
  <c r="H288" i="24"/>
  <c r="G289" i="24"/>
  <c r="H289" i="24"/>
  <c r="G290" i="24"/>
  <c r="H290" i="24"/>
  <c r="G291" i="24"/>
  <c r="H291" i="24"/>
  <c r="G292" i="24"/>
  <c r="H292" i="24"/>
  <c r="G293" i="24"/>
  <c r="H293" i="24"/>
  <c r="G294" i="24"/>
  <c r="H294" i="24"/>
  <c r="G295" i="24"/>
  <c r="H295" i="24"/>
  <c r="H282" i="24"/>
  <c r="J282" i="24"/>
  <c r="I287" i="24"/>
  <c r="K287" i="24"/>
  <c r="S287" i="24"/>
  <c r="G299" i="24"/>
  <c r="H299" i="24"/>
  <c r="G298" i="24"/>
  <c r="G300" i="24"/>
  <c r="H300" i="24"/>
  <c r="G301" i="24"/>
  <c r="H301" i="24"/>
  <c r="G302" i="24"/>
  <c r="H302" i="24"/>
  <c r="G303" i="24"/>
  <c r="H303" i="24"/>
  <c r="H298" i="24"/>
  <c r="J298" i="24"/>
  <c r="I299" i="24"/>
  <c r="K299" i="24"/>
  <c r="S299" i="24"/>
  <c r="I301" i="24"/>
  <c r="K301" i="24"/>
  <c r="S301" i="24"/>
  <c r="I302" i="24"/>
  <c r="K302" i="24"/>
  <c r="S302" i="24"/>
  <c r="I303" i="24"/>
  <c r="K303" i="24"/>
  <c r="S303" i="24"/>
  <c r="G305" i="24"/>
  <c r="H305" i="24"/>
  <c r="G304" i="24"/>
  <c r="G306" i="24"/>
  <c r="H306" i="24"/>
  <c r="H304" i="24"/>
  <c r="J304" i="24"/>
  <c r="I305" i="24"/>
  <c r="K305" i="24"/>
  <c r="S305" i="24"/>
  <c r="I306" i="24"/>
  <c r="K306" i="24"/>
  <c r="S306" i="24"/>
  <c r="G312" i="24"/>
  <c r="H312" i="24"/>
  <c r="G311" i="24"/>
  <c r="G313" i="24"/>
  <c r="H313" i="24"/>
  <c r="G314" i="24"/>
  <c r="H314" i="24"/>
  <c r="G315" i="24"/>
  <c r="H315" i="24"/>
  <c r="H311" i="24"/>
  <c r="J311" i="24"/>
  <c r="I312" i="24"/>
  <c r="K312" i="24"/>
  <c r="S312" i="24"/>
  <c r="I313" i="24"/>
  <c r="K313" i="24"/>
  <c r="S313" i="24"/>
  <c r="I314" i="24"/>
  <c r="K314" i="24"/>
  <c r="S314" i="24"/>
  <c r="I315" i="24"/>
  <c r="K315" i="24"/>
  <c r="S315" i="24"/>
  <c r="I404" i="24"/>
  <c r="K404" i="24"/>
  <c r="S404" i="24"/>
  <c r="I405" i="24"/>
  <c r="K405" i="24"/>
  <c r="S405" i="24"/>
  <c r="I406" i="24"/>
  <c r="K406" i="24"/>
  <c r="S406" i="24"/>
  <c r="I407" i="24"/>
  <c r="K407" i="24"/>
  <c r="S407" i="24"/>
  <c r="I408" i="24"/>
  <c r="K408" i="24"/>
  <c r="S408" i="24"/>
  <c r="I409" i="24"/>
  <c r="K409" i="24"/>
  <c r="S409" i="24"/>
  <c r="G430" i="24"/>
  <c r="H430" i="24"/>
  <c r="G429" i="24"/>
  <c r="G431" i="24"/>
  <c r="H431" i="24"/>
  <c r="G432" i="24"/>
  <c r="H432" i="24"/>
  <c r="G433" i="24"/>
  <c r="H433" i="24"/>
  <c r="G434" i="24"/>
  <c r="H434" i="24"/>
  <c r="G435" i="24"/>
  <c r="H435" i="24"/>
  <c r="G436" i="24"/>
  <c r="H436" i="24"/>
  <c r="G437" i="24"/>
  <c r="H437" i="24"/>
  <c r="G438" i="24"/>
  <c r="H438" i="24"/>
  <c r="H429" i="24"/>
  <c r="J429" i="24"/>
  <c r="I430" i="24"/>
  <c r="K430" i="24"/>
  <c r="S430" i="24"/>
  <c r="I431" i="24"/>
  <c r="K431" i="24"/>
  <c r="S431" i="24"/>
  <c r="I432" i="24"/>
  <c r="K432" i="24"/>
  <c r="S432" i="24"/>
  <c r="I433" i="24"/>
  <c r="K433" i="24"/>
  <c r="S433" i="24"/>
  <c r="I434" i="24"/>
  <c r="K434" i="24"/>
  <c r="S434" i="24"/>
  <c r="I435" i="24"/>
  <c r="K435" i="24"/>
  <c r="S435" i="24"/>
  <c r="G440" i="24"/>
  <c r="H440" i="24"/>
  <c r="G439" i="24"/>
  <c r="G441" i="24"/>
  <c r="H441" i="24"/>
  <c r="G442" i="24"/>
  <c r="H442" i="24"/>
  <c r="G443" i="24"/>
  <c r="H443" i="24"/>
  <c r="H439" i="24"/>
  <c r="J439" i="24"/>
  <c r="I440" i="24"/>
  <c r="K440" i="24"/>
  <c r="S440" i="24"/>
  <c r="I441" i="24"/>
  <c r="K441" i="24"/>
  <c r="S441" i="24"/>
  <c r="I442" i="24"/>
  <c r="K442" i="24"/>
  <c r="S442" i="24"/>
  <c r="I443" i="24"/>
  <c r="K443" i="24"/>
  <c r="S443" i="24"/>
  <c r="G447" i="24"/>
  <c r="H447" i="24"/>
  <c r="G446" i="24"/>
  <c r="G448" i="24"/>
  <c r="H448" i="24"/>
  <c r="G449" i="24"/>
  <c r="H449" i="24"/>
  <c r="G450" i="24"/>
  <c r="H450" i="24"/>
  <c r="G451" i="24"/>
  <c r="H451" i="24"/>
  <c r="G452" i="24"/>
  <c r="H452" i="24"/>
  <c r="G453" i="24"/>
  <c r="H453" i="24"/>
  <c r="G454" i="24"/>
  <c r="H454" i="24"/>
  <c r="G455" i="24"/>
  <c r="H455" i="24"/>
  <c r="G456" i="24"/>
  <c r="H456" i="24"/>
  <c r="G457" i="24"/>
  <c r="H457" i="24"/>
  <c r="G458" i="24"/>
  <c r="H458" i="24"/>
  <c r="G459" i="24"/>
  <c r="H459" i="24"/>
  <c r="G460" i="24"/>
  <c r="H460" i="24"/>
  <c r="H446" i="24"/>
  <c r="J446" i="24"/>
  <c r="I447" i="24"/>
  <c r="K447" i="24"/>
  <c r="S447" i="24"/>
  <c r="I448" i="24"/>
  <c r="K448" i="24"/>
  <c r="S448" i="24"/>
  <c r="I449" i="24"/>
  <c r="K449" i="24"/>
  <c r="S449" i="24"/>
  <c r="I450" i="24"/>
  <c r="K450" i="24"/>
  <c r="S450" i="24"/>
  <c r="I451" i="24"/>
  <c r="K451" i="24"/>
  <c r="S451" i="24"/>
  <c r="I452" i="24"/>
  <c r="K452" i="24"/>
  <c r="S452" i="24"/>
  <c r="I453" i="24"/>
  <c r="K453" i="24"/>
  <c r="S453" i="24"/>
  <c r="I455" i="24"/>
  <c r="K455" i="24"/>
  <c r="S455" i="24"/>
  <c r="I456" i="24"/>
  <c r="K456" i="24"/>
  <c r="S456" i="24"/>
  <c r="I457" i="24"/>
  <c r="K457" i="24"/>
  <c r="S457" i="24"/>
  <c r="G465" i="24"/>
  <c r="H465" i="24"/>
  <c r="G464" i="24"/>
  <c r="G466" i="24"/>
  <c r="H466" i="24"/>
  <c r="G467" i="24"/>
  <c r="H467" i="24"/>
  <c r="G468" i="24"/>
  <c r="H468" i="24"/>
  <c r="G469" i="24"/>
  <c r="H469" i="24"/>
  <c r="G470" i="24"/>
  <c r="H470" i="24"/>
  <c r="H464" i="24"/>
  <c r="J464" i="24"/>
  <c r="I465" i="24"/>
  <c r="K465" i="24"/>
  <c r="S465" i="24"/>
  <c r="I466" i="24"/>
  <c r="K466" i="24"/>
  <c r="S466" i="24"/>
  <c r="I467" i="24"/>
  <c r="K467" i="24"/>
  <c r="S467" i="24"/>
  <c r="I468" i="24"/>
  <c r="K468" i="24"/>
  <c r="S468" i="24"/>
  <c r="I470" i="24"/>
  <c r="K470" i="24"/>
  <c r="S470" i="24"/>
  <c r="E50" i="26"/>
  <c r="E97" i="28"/>
  <c r="F97" i="28"/>
  <c r="A97" i="28"/>
  <c r="I18" i="24"/>
  <c r="K18" i="24"/>
  <c r="S18" i="24"/>
  <c r="I19" i="24"/>
  <c r="K19" i="24"/>
  <c r="S19" i="24"/>
  <c r="I20" i="24"/>
  <c r="K20" i="24"/>
  <c r="S20" i="24"/>
  <c r="I23" i="24"/>
  <c r="K23" i="24"/>
  <c r="S23" i="24"/>
  <c r="I24" i="24"/>
  <c r="K24" i="24"/>
  <c r="S24" i="24"/>
  <c r="I25" i="24"/>
  <c r="K25" i="24"/>
  <c r="S25" i="24"/>
  <c r="I26" i="24"/>
  <c r="K26" i="24"/>
  <c r="S26" i="24"/>
  <c r="I27" i="24"/>
  <c r="K27" i="24"/>
  <c r="S27" i="24"/>
  <c r="I28" i="24"/>
  <c r="K28" i="24"/>
  <c r="S28" i="24"/>
  <c r="I29" i="24"/>
  <c r="K29" i="24"/>
  <c r="S29" i="24"/>
  <c r="I31" i="24"/>
  <c r="K31" i="24"/>
  <c r="S31" i="24"/>
  <c r="I36" i="24"/>
  <c r="K36" i="24"/>
  <c r="S36" i="24"/>
  <c r="I37" i="24"/>
  <c r="K37" i="24"/>
  <c r="S37" i="24"/>
  <c r="I38" i="24"/>
  <c r="K38" i="24"/>
  <c r="S38" i="24"/>
  <c r="I39" i="24"/>
  <c r="K39" i="24"/>
  <c r="S39" i="24"/>
  <c r="I40" i="24"/>
  <c r="K40" i="24"/>
  <c r="S40" i="24"/>
  <c r="I41" i="24"/>
  <c r="K41" i="24"/>
  <c r="S41" i="24"/>
  <c r="I48" i="24"/>
  <c r="K48" i="24"/>
  <c r="S48" i="24"/>
  <c r="I49" i="24"/>
  <c r="K49" i="24"/>
  <c r="S49" i="24"/>
  <c r="G61" i="24"/>
  <c r="H61" i="24"/>
  <c r="G56" i="24"/>
  <c r="G57" i="24"/>
  <c r="H57" i="24"/>
  <c r="G58" i="24"/>
  <c r="H58" i="24"/>
  <c r="G59" i="24"/>
  <c r="H59" i="24"/>
  <c r="G60" i="24"/>
  <c r="H60" i="24"/>
  <c r="G62" i="24"/>
  <c r="H62" i="24"/>
  <c r="G63" i="24"/>
  <c r="H63" i="24"/>
  <c r="G64" i="24"/>
  <c r="H64" i="24"/>
  <c r="G65" i="24"/>
  <c r="H65" i="24"/>
  <c r="G66" i="24"/>
  <c r="H66" i="24"/>
  <c r="H56" i="24"/>
  <c r="J56" i="24"/>
  <c r="I61" i="24"/>
  <c r="K61" i="24"/>
  <c r="S61" i="24"/>
  <c r="I62" i="24"/>
  <c r="K62" i="24"/>
  <c r="S62" i="24"/>
  <c r="I63" i="24"/>
  <c r="K63" i="24"/>
  <c r="S63" i="24"/>
  <c r="I66" i="24"/>
  <c r="K66" i="24"/>
  <c r="S66" i="24"/>
  <c r="I68" i="24"/>
  <c r="K68" i="24"/>
  <c r="S68" i="24"/>
  <c r="I69" i="24"/>
  <c r="K69" i="24"/>
  <c r="S69" i="24"/>
  <c r="I70" i="24"/>
  <c r="K70" i="24"/>
  <c r="S70" i="24"/>
  <c r="I72" i="24"/>
  <c r="K72" i="24"/>
  <c r="S72" i="24"/>
  <c r="G80" i="24"/>
  <c r="H80" i="24"/>
  <c r="G79" i="24"/>
  <c r="G81" i="24"/>
  <c r="H81" i="24"/>
  <c r="G82" i="24"/>
  <c r="H82" i="24"/>
  <c r="G83" i="24"/>
  <c r="H83" i="24"/>
  <c r="H79" i="24"/>
  <c r="J79" i="24"/>
  <c r="I80" i="24"/>
  <c r="K80" i="24"/>
  <c r="S80" i="24"/>
  <c r="I81" i="24"/>
  <c r="K81" i="24"/>
  <c r="S81" i="24"/>
  <c r="I82" i="24"/>
  <c r="K82" i="24"/>
  <c r="S82" i="24"/>
  <c r="I90" i="24"/>
  <c r="K90" i="24"/>
  <c r="S90" i="24"/>
  <c r="I100" i="24"/>
  <c r="K100" i="24"/>
  <c r="S100" i="24"/>
  <c r="G120" i="24"/>
  <c r="H120" i="24"/>
  <c r="G119" i="24"/>
  <c r="G121" i="24"/>
  <c r="H121" i="24"/>
  <c r="G122" i="24"/>
  <c r="H122" i="24"/>
  <c r="G123" i="24"/>
  <c r="H123" i="24"/>
  <c r="G124" i="24"/>
  <c r="H124" i="24"/>
  <c r="G125" i="24"/>
  <c r="H125" i="24"/>
  <c r="G126" i="24"/>
  <c r="H126" i="24"/>
  <c r="G127" i="24"/>
  <c r="H127" i="24"/>
  <c r="H119" i="24"/>
  <c r="J119" i="24"/>
  <c r="I120" i="24"/>
  <c r="K120" i="24"/>
  <c r="S120" i="24"/>
  <c r="I122" i="24"/>
  <c r="K122" i="24"/>
  <c r="S122" i="24"/>
  <c r="I131" i="24"/>
  <c r="K131" i="24"/>
  <c r="S131" i="24"/>
  <c r="I133" i="24"/>
  <c r="K133" i="24"/>
  <c r="S133" i="24"/>
  <c r="I134" i="24"/>
  <c r="K134" i="24"/>
  <c r="S134" i="24"/>
  <c r="I140" i="24"/>
  <c r="K140" i="24"/>
  <c r="S140" i="24"/>
  <c r="I144" i="24"/>
  <c r="K144" i="24"/>
  <c r="S144" i="24"/>
  <c r="G152" i="24"/>
  <c r="H152" i="24"/>
  <c r="G147" i="24"/>
  <c r="G148" i="24"/>
  <c r="H148" i="24"/>
  <c r="G149" i="24"/>
  <c r="H149" i="24"/>
  <c r="G150" i="24"/>
  <c r="H150" i="24"/>
  <c r="G151" i="24"/>
  <c r="H151" i="24"/>
  <c r="G153" i="24"/>
  <c r="H153" i="24"/>
  <c r="G154" i="24"/>
  <c r="H154" i="24"/>
  <c r="H147" i="24"/>
  <c r="J147" i="24"/>
  <c r="I152" i="24"/>
  <c r="K152" i="24"/>
  <c r="S152" i="24"/>
  <c r="I165" i="24"/>
  <c r="K165" i="24"/>
  <c r="S165" i="24"/>
  <c r="G171" i="24"/>
  <c r="H171" i="24"/>
  <c r="G170" i="24"/>
  <c r="G172" i="24"/>
  <c r="H172" i="24"/>
  <c r="G173" i="24"/>
  <c r="H173" i="24"/>
  <c r="G174" i="24"/>
  <c r="H174" i="24"/>
  <c r="G175" i="24"/>
  <c r="H175" i="24"/>
  <c r="G176" i="24"/>
  <c r="H176" i="24"/>
  <c r="H170" i="24"/>
  <c r="J170" i="24"/>
  <c r="I171" i="24"/>
  <c r="K171" i="24"/>
  <c r="S171" i="24"/>
  <c r="I172" i="24"/>
  <c r="K172" i="24"/>
  <c r="S172" i="24"/>
  <c r="I174" i="24"/>
  <c r="K174" i="24"/>
  <c r="S174" i="24"/>
  <c r="I175" i="24"/>
  <c r="K175" i="24"/>
  <c r="S175" i="24"/>
  <c r="I176" i="24"/>
  <c r="K176" i="24"/>
  <c r="S176" i="24"/>
  <c r="G179" i="24"/>
  <c r="H179" i="24"/>
  <c r="G178" i="24"/>
  <c r="G180" i="24"/>
  <c r="H180" i="24"/>
  <c r="G181" i="24"/>
  <c r="H181" i="24"/>
  <c r="H178" i="24"/>
  <c r="J178" i="24"/>
  <c r="I179" i="24"/>
  <c r="K179" i="24"/>
  <c r="S179" i="24"/>
  <c r="I180" i="24"/>
  <c r="K180" i="24"/>
  <c r="S180" i="24"/>
  <c r="I283" i="24"/>
  <c r="K283" i="24"/>
  <c r="S283" i="24"/>
  <c r="I284" i="24"/>
  <c r="K284" i="24"/>
  <c r="S284" i="24"/>
  <c r="I285" i="24"/>
  <c r="K285" i="24"/>
  <c r="S285" i="24"/>
  <c r="G317" i="24"/>
  <c r="H317" i="24"/>
  <c r="G316" i="24"/>
  <c r="G318" i="24"/>
  <c r="H318" i="24"/>
  <c r="G319" i="24"/>
  <c r="H319" i="24"/>
  <c r="G320" i="24"/>
  <c r="H320" i="24"/>
  <c r="H316" i="24"/>
  <c r="J316" i="24"/>
  <c r="I317" i="24"/>
  <c r="K317" i="24"/>
  <c r="S317" i="24"/>
  <c r="I319" i="24"/>
  <c r="K319" i="24"/>
  <c r="S319" i="24"/>
  <c r="I320" i="24"/>
  <c r="K320" i="24"/>
  <c r="S320" i="24"/>
  <c r="I323" i="24"/>
  <c r="K323" i="24"/>
  <c r="S323" i="24"/>
  <c r="I324" i="24"/>
  <c r="K324" i="24"/>
  <c r="S324" i="24"/>
  <c r="G340" i="24"/>
  <c r="H340" i="24"/>
  <c r="G339" i="24"/>
  <c r="H339" i="24"/>
  <c r="J339" i="24"/>
  <c r="I340" i="24"/>
  <c r="K340" i="24"/>
  <c r="S340" i="24"/>
  <c r="G343" i="24"/>
  <c r="H343" i="24"/>
  <c r="G342" i="24"/>
  <c r="G344" i="24"/>
  <c r="H344" i="24"/>
  <c r="G345" i="24"/>
  <c r="H345" i="24"/>
  <c r="G346" i="24"/>
  <c r="H346" i="24"/>
  <c r="G347" i="24"/>
  <c r="H347" i="24"/>
  <c r="G348" i="24"/>
  <c r="H348" i="24"/>
  <c r="G349" i="24"/>
  <c r="H349" i="24"/>
  <c r="G350" i="24"/>
  <c r="H350" i="24"/>
  <c r="H342" i="24"/>
  <c r="J342" i="24"/>
  <c r="I343" i="24"/>
  <c r="K343" i="24"/>
  <c r="S343" i="24"/>
  <c r="G352" i="24"/>
  <c r="H352" i="24"/>
  <c r="G351" i="24"/>
  <c r="H351" i="24"/>
  <c r="J351" i="24"/>
  <c r="I352" i="24"/>
  <c r="K352" i="24"/>
  <c r="S352" i="24"/>
  <c r="D50" i="26"/>
  <c r="E96" i="28"/>
  <c r="F96" i="28"/>
  <c r="A96" i="28"/>
  <c r="E95" i="28"/>
  <c r="F95" i="28"/>
  <c r="A95" i="28"/>
  <c r="A91" i="28"/>
  <c r="D88" i="28"/>
  <c r="A88" i="28"/>
  <c r="D79" i="28"/>
  <c r="F77" i="28"/>
  <c r="D77" i="28"/>
  <c r="D74" i="28"/>
  <c r="D72" i="28"/>
  <c r="Q76" i="24"/>
  <c r="Q81" i="24"/>
  <c r="Q136" i="24"/>
  <c r="Q197" i="24"/>
  <c r="G507" i="24"/>
  <c r="H507" i="24"/>
  <c r="G499" i="24"/>
  <c r="G500" i="24"/>
  <c r="H500" i="24"/>
  <c r="G501" i="24"/>
  <c r="H501" i="24"/>
  <c r="G502" i="24"/>
  <c r="H502" i="24"/>
  <c r="G503" i="24"/>
  <c r="H503" i="24"/>
  <c r="G504" i="24"/>
  <c r="H504" i="24"/>
  <c r="G505" i="24"/>
  <c r="H505" i="24"/>
  <c r="G506" i="24"/>
  <c r="H506" i="24"/>
  <c r="G508" i="24"/>
  <c r="H508" i="24"/>
  <c r="G509" i="24"/>
  <c r="H509" i="24"/>
  <c r="H499" i="24"/>
  <c r="J499" i="24"/>
  <c r="I507" i="24"/>
  <c r="K507" i="24"/>
  <c r="Q507" i="24"/>
  <c r="I508" i="24"/>
  <c r="K508" i="24"/>
  <c r="Q508" i="24"/>
  <c r="I509" i="24"/>
  <c r="K509" i="24"/>
  <c r="Q509" i="24"/>
  <c r="G512" i="24"/>
  <c r="H512" i="24"/>
  <c r="G511" i="24"/>
  <c r="G513" i="24"/>
  <c r="H513" i="24"/>
  <c r="G514" i="24"/>
  <c r="H514" i="24"/>
  <c r="G515" i="24"/>
  <c r="H515" i="24"/>
  <c r="G516" i="24"/>
  <c r="H516" i="24"/>
  <c r="G517" i="24"/>
  <c r="H517" i="24"/>
  <c r="H511" i="24"/>
  <c r="J511" i="24"/>
  <c r="I512" i="24"/>
  <c r="K512" i="24"/>
  <c r="Q512" i="24"/>
  <c r="I513" i="24"/>
  <c r="K513" i="24"/>
  <c r="Q513" i="24"/>
  <c r="I514" i="24"/>
  <c r="K514" i="24"/>
  <c r="Q514" i="24"/>
  <c r="I516" i="24"/>
  <c r="K516" i="24"/>
  <c r="Q516" i="24"/>
  <c r="I517" i="24"/>
  <c r="K517" i="24"/>
  <c r="Q517" i="24"/>
  <c r="Q522" i="24"/>
  <c r="Q523" i="24"/>
  <c r="Q524" i="24"/>
  <c r="Q525" i="24"/>
  <c r="Q526" i="24"/>
  <c r="I527" i="24"/>
  <c r="K527" i="24"/>
  <c r="Q527" i="24"/>
  <c r="I528" i="24"/>
  <c r="K528" i="24"/>
  <c r="Q528" i="24"/>
  <c r="I529" i="24"/>
  <c r="K529" i="24"/>
  <c r="Q529" i="24"/>
  <c r="I530" i="24"/>
  <c r="K530" i="24"/>
  <c r="Q530" i="24"/>
  <c r="G532" i="24"/>
  <c r="H532" i="24"/>
  <c r="G531" i="24"/>
  <c r="H531" i="24"/>
  <c r="J531" i="24"/>
  <c r="I532" i="24"/>
  <c r="K532" i="24"/>
  <c r="Q532" i="24"/>
  <c r="I534" i="24"/>
  <c r="K534" i="24"/>
  <c r="Q534" i="24"/>
  <c r="I535" i="24"/>
  <c r="K535" i="24"/>
  <c r="Q535" i="24"/>
  <c r="I536" i="24"/>
  <c r="K536" i="24"/>
  <c r="Q536" i="24"/>
  <c r="Q537" i="24"/>
  <c r="Q538" i="24"/>
  <c r="Q541" i="24"/>
  <c r="Q542" i="24"/>
  <c r="Q543" i="24"/>
  <c r="Q544" i="24"/>
  <c r="Q545" i="24"/>
  <c r="I549" i="24"/>
  <c r="K549" i="24"/>
  <c r="Q549" i="24"/>
  <c r="I550" i="24"/>
  <c r="K550" i="24"/>
  <c r="Q550" i="24"/>
  <c r="Q553" i="24"/>
  <c r="Q554" i="24"/>
  <c r="I555" i="24"/>
  <c r="K555" i="24"/>
  <c r="Q555" i="24"/>
  <c r="Q558" i="24"/>
  <c r="I560" i="24"/>
  <c r="K560" i="24"/>
  <c r="Q560" i="24"/>
  <c r="Q563" i="24"/>
  <c r="Q565" i="24"/>
  <c r="Q566" i="24"/>
  <c r="Q567" i="24"/>
  <c r="Q568" i="24"/>
  <c r="Q569" i="24"/>
  <c r="Q570" i="24"/>
  <c r="Q571" i="24"/>
  <c r="Q573" i="24"/>
  <c r="Q574" i="24"/>
  <c r="Q575" i="24"/>
  <c r="Q576" i="24"/>
  <c r="Q577" i="24"/>
  <c r="Q615" i="24"/>
  <c r="I617" i="24"/>
  <c r="K617" i="24"/>
  <c r="Q617" i="24"/>
  <c r="I618" i="24"/>
  <c r="K618" i="24"/>
  <c r="Q618" i="24"/>
  <c r="Q621" i="24"/>
  <c r="Q624" i="24"/>
  <c r="I625" i="24"/>
  <c r="K625" i="24"/>
  <c r="Q625" i="24"/>
  <c r="Q626" i="24"/>
  <c r="Q632" i="24"/>
  <c r="Q633" i="24"/>
  <c r="Q634" i="24"/>
  <c r="Q635" i="24"/>
  <c r="G637" i="24"/>
  <c r="H637" i="24"/>
  <c r="G636" i="24"/>
  <c r="G638" i="24"/>
  <c r="H638" i="24"/>
  <c r="G639" i="24"/>
  <c r="H639" i="24"/>
  <c r="G640" i="24"/>
  <c r="H640" i="24"/>
  <c r="G641" i="24"/>
  <c r="H641" i="24"/>
  <c r="G642" i="24"/>
  <c r="H642" i="24"/>
  <c r="G643" i="24"/>
  <c r="H643" i="24"/>
  <c r="G644" i="24"/>
  <c r="H644" i="24"/>
  <c r="G645" i="24"/>
  <c r="H645" i="24"/>
  <c r="G646" i="24"/>
  <c r="H646" i="24"/>
  <c r="G647" i="24"/>
  <c r="H647" i="24"/>
  <c r="G648" i="24"/>
  <c r="H648" i="24"/>
  <c r="G649" i="24"/>
  <c r="H649" i="24"/>
  <c r="G650" i="24"/>
  <c r="H650" i="24"/>
  <c r="G651" i="24"/>
  <c r="H651" i="24"/>
  <c r="G652" i="24"/>
  <c r="H652" i="24"/>
  <c r="H636" i="24"/>
  <c r="J636" i="24"/>
  <c r="I637" i="24"/>
  <c r="K637" i="24"/>
  <c r="Q637" i="24"/>
  <c r="I638" i="24"/>
  <c r="K638" i="24"/>
  <c r="Q638" i="24"/>
  <c r="I639" i="24"/>
  <c r="K639" i="24"/>
  <c r="Q639" i="24"/>
  <c r="I640" i="24"/>
  <c r="K640" i="24"/>
  <c r="Q640" i="24"/>
  <c r="I641" i="24"/>
  <c r="K641" i="24"/>
  <c r="Q641" i="24"/>
  <c r="I642" i="24"/>
  <c r="K642" i="24"/>
  <c r="Q642" i="24"/>
  <c r="I643" i="24"/>
  <c r="K643" i="24"/>
  <c r="Q643" i="24"/>
  <c r="I644" i="24"/>
  <c r="K644" i="24"/>
  <c r="Q644" i="24"/>
  <c r="I645" i="24"/>
  <c r="K645" i="24"/>
  <c r="Q645" i="24"/>
  <c r="I646" i="24"/>
  <c r="K646" i="24"/>
  <c r="Q646" i="24"/>
  <c r="I647" i="24"/>
  <c r="K647" i="24"/>
  <c r="Q647" i="24"/>
  <c r="I648" i="24"/>
  <c r="K648" i="24"/>
  <c r="Q648" i="24"/>
  <c r="I649" i="24"/>
  <c r="K649" i="24"/>
  <c r="Q649" i="24"/>
  <c r="I652" i="24"/>
  <c r="K652" i="24"/>
  <c r="Q652" i="24"/>
  <c r="Q655" i="24"/>
  <c r="Q656" i="24"/>
  <c r="Q657" i="24"/>
  <c r="Q661" i="24"/>
  <c r="H35" i="26"/>
  <c r="E62" i="28"/>
  <c r="F62" i="28"/>
  <c r="Q18" i="24"/>
  <c r="Q19" i="24"/>
  <c r="Q20" i="24"/>
  <c r="Q42" i="24"/>
  <c r="I51" i="24"/>
  <c r="K51" i="24"/>
  <c r="Q51" i="24"/>
  <c r="I52" i="24"/>
  <c r="K52" i="24"/>
  <c r="Q52" i="24"/>
  <c r="Q82" i="24"/>
  <c r="I92" i="24"/>
  <c r="K92" i="24"/>
  <c r="Q92" i="24"/>
  <c r="Q138" i="24"/>
  <c r="Q140" i="24"/>
  <c r="Q144" i="24"/>
  <c r="Q145" i="24"/>
  <c r="Q190" i="24"/>
  <c r="Q194" i="24"/>
  <c r="Q198" i="24"/>
  <c r="I199" i="24"/>
  <c r="K199" i="24"/>
  <c r="Q199" i="24"/>
  <c r="Q200" i="24"/>
  <c r="Q201" i="24"/>
  <c r="Q205" i="24"/>
  <c r="Q206" i="24"/>
  <c r="Q283" i="24"/>
  <c r="Q284" i="24"/>
  <c r="Q285" i="24"/>
  <c r="Q287" i="24"/>
  <c r="I290" i="24"/>
  <c r="K290" i="24"/>
  <c r="Q290" i="24"/>
  <c r="I291" i="24"/>
  <c r="K291" i="24"/>
  <c r="Q291" i="24"/>
  <c r="I292" i="24"/>
  <c r="K292" i="24"/>
  <c r="Q292" i="24"/>
  <c r="I293" i="24"/>
  <c r="K293" i="24"/>
  <c r="Q293" i="24"/>
  <c r="Q299" i="24"/>
  <c r="I300" i="24"/>
  <c r="K300" i="24"/>
  <c r="Q300" i="24"/>
  <c r="Q301" i="24"/>
  <c r="Q303" i="24"/>
  <c r="Q305" i="24"/>
  <c r="Q306" i="24"/>
  <c r="Q317" i="24"/>
  <c r="I318" i="24"/>
  <c r="K318" i="24"/>
  <c r="Q318" i="24"/>
  <c r="Q319" i="24"/>
  <c r="Q320" i="24"/>
  <c r="Q323" i="24"/>
  <c r="Q324" i="24"/>
  <c r="Q325" i="24"/>
  <c r="Q327" i="24"/>
  <c r="Q328" i="24"/>
  <c r="Q329" i="24"/>
  <c r="I330" i="24"/>
  <c r="K330" i="24"/>
  <c r="Q330" i="24"/>
  <c r="Q331" i="24"/>
  <c r="G335" i="24"/>
  <c r="H335" i="24"/>
  <c r="G334" i="24"/>
  <c r="G336" i="24"/>
  <c r="H336" i="24"/>
  <c r="H334" i="24"/>
  <c r="J334" i="24"/>
  <c r="I335" i="24"/>
  <c r="K335" i="24"/>
  <c r="Q335" i="24"/>
  <c r="I336" i="24"/>
  <c r="K336" i="24"/>
  <c r="Q336" i="24"/>
  <c r="Q340" i="24"/>
  <c r="Q343" i="24"/>
  <c r="I344" i="24"/>
  <c r="K344" i="24"/>
  <c r="Q344" i="24"/>
  <c r="I345" i="24"/>
  <c r="K345" i="24"/>
  <c r="Q345" i="24"/>
  <c r="I346" i="24"/>
  <c r="K346" i="24"/>
  <c r="Q346" i="24"/>
  <c r="I347" i="24"/>
  <c r="K347" i="24"/>
  <c r="Q347" i="24"/>
  <c r="I348" i="24"/>
  <c r="K348" i="24"/>
  <c r="Q348" i="24"/>
  <c r="I349" i="24"/>
  <c r="K349" i="24"/>
  <c r="Q349" i="24"/>
  <c r="I350" i="24"/>
  <c r="K350" i="24"/>
  <c r="Q350" i="24"/>
  <c r="Q352" i="24"/>
  <c r="G356" i="24"/>
  <c r="H356" i="24"/>
  <c r="G353" i="24"/>
  <c r="G354" i="24"/>
  <c r="H354" i="24"/>
  <c r="G355" i="24"/>
  <c r="H355" i="24"/>
  <c r="G357" i="24"/>
  <c r="H357" i="24"/>
  <c r="G358" i="24"/>
  <c r="H358" i="24"/>
  <c r="H353" i="24"/>
  <c r="J353" i="24"/>
  <c r="I356" i="24"/>
  <c r="K356" i="24"/>
  <c r="Q356" i="24"/>
  <c r="I357" i="24"/>
  <c r="K357" i="24"/>
  <c r="Q357" i="24"/>
  <c r="I358" i="24"/>
  <c r="K358" i="24"/>
  <c r="Q358" i="24"/>
  <c r="G362" i="24"/>
  <c r="H362" i="24"/>
  <c r="G360" i="24"/>
  <c r="G361" i="24"/>
  <c r="H361" i="24"/>
  <c r="G363" i="24"/>
  <c r="H363" i="24"/>
  <c r="G364" i="24"/>
  <c r="H364" i="24"/>
  <c r="G365" i="24"/>
  <c r="H365" i="24"/>
  <c r="G366" i="24"/>
  <c r="H366" i="24"/>
  <c r="G367" i="24"/>
  <c r="H367" i="24"/>
  <c r="G368" i="24"/>
  <c r="H368" i="24"/>
  <c r="G369" i="24"/>
  <c r="H369" i="24"/>
  <c r="G370" i="24"/>
  <c r="H370" i="24"/>
  <c r="G371" i="24"/>
  <c r="H371" i="24"/>
  <c r="H360" i="24"/>
  <c r="J360" i="24"/>
  <c r="I362" i="24"/>
  <c r="K362" i="24"/>
  <c r="Q362" i="24"/>
  <c r="I363" i="24"/>
  <c r="K363" i="24"/>
  <c r="Q363" i="24"/>
  <c r="I364" i="24"/>
  <c r="K364" i="24"/>
  <c r="Q364" i="24"/>
  <c r="I365" i="24"/>
  <c r="K365" i="24"/>
  <c r="Q365" i="24"/>
  <c r="I366" i="24"/>
  <c r="K366" i="24"/>
  <c r="Q366" i="24"/>
  <c r="I367" i="24"/>
  <c r="K367" i="24"/>
  <c r="Q367" i="24"/>
  <c r="I368" i="24"/>
  <c r="K368" i="24"/>
  <c r="Q368" i="24"/>
  <c r="I371" i="24"/>
  <c r="K371" i="24"/>
  <c r="Q371" i="24"/>
  <c r="G382" i="24"/>
  <c r="H382" i="24"/>
  <c r="G381" i="24"/>
  <c r="G383" i="24"/>
  <c r="H383" i="24"/>
  <c r="G384" i="24"/>
  <c r="H384" i="24"/>
  <c r="G385" i="24"/>
  <c r="H385" i="24"/>
  <c r="G386" i="24"/>
  <c r="H386" i="24"/>
  <c r="G387" i="24"/>
  <c r="H387" i="24"/>
  <c r="G388" i="24"/>
  <c r="H388" i="24"/>
  <c r="G389" i="24"/>
  <c r="H389" i="24"/>
  <c r="H381" i="24"/>
  <c r="J381" i="24"/>
  <c r="I382" i="24"/>
  <c r="K382" i="24"/>
  <c r="Q382" i="24"/>
  <c r="I383" i="24"/>
  <c r="K383" i="24"/>
  <c r="Q383" i="24"/>
  <c r="I384" i="24"/>
  <c r="K384" i="24"/>
  <c r="Q384" i="24"/>
  <c r="I385" i="24"/>
  <c r="K385" i="24"/>
  <c r="Q385" i="24"/>
  <c r="I386" i="24"/>
  <c r="K386" i="24"/>
  <c r="Q386" i="24"/>
  <c r="I387" i="24"/>
  <c r="K387" i="24"/>
  <c r="Q387" i="24"/>
  <c r="I389" i="24"/>
  <c r="K389" i="24"/>
  <c r="Q389" i="24"/>
  <c r="G392" i="24"/>
  <c r="H392" i="24"/>
  <c r="G391" i="24"/>
  <c r="G393" i="24"/>
  <c r="H393" i="24"/>
  <c r="G394" i="24"/>
  <c r="H394" i="24"/>
  <c r="G395" i="24"/>
  <c r="H395" i="24"/>
  <c r="G396" i="24"/>
  <c r="H396" i="24"/>
  <c r="G397" i="24"/>
  <c r="H397" i="24"/>
  <c r="G398" i="24"/>
  <c r="H398" i="24"/>
  <c r="G399" i="24"/>
  <c r="H399" i="24"/>
  <c r="G400" i="24"/>
  <c r="H400" i="24"/>
  <c r="H391" i="24"/>
  <c r="J391" i="24"/>
  <c r="I392" i="24"/>
  <c r="K392" i="24"/>
  <c r="Q392" i="24"/>
  <c r="I393" i="24"/>
  <c r="K393" i="24"/>
  <c r="Q393" i="24"/>
  <c r="I394" i="24"/>
  <c r="K394" i="24"/>
  <c r="Q394" i="24"/>
  <c r="I395" i="24"/>
  <c r="K395" i="24"/>
  <c r="Q395" i="24"/>
  <c r="I397" i="24"/>
  <c r="K397" i="24"/>
  <c r="Q397" i="24"/>
  <c r="I398" i="24"/>
  <c r="K398" i="24"/>
  <c r="Q398" i="24"/>
  <c r="Q404" i="24"/>
  <c r="Q406" i="24"/>
  <c r="Q407" i="24"/>
  <c r="Q408" i="24"/>
  <c r="Q409" i="24"/>
  <c r="I410" i="24"/>
  <c r="K410" i="24"/>
  <c r="Q410" i="24"/>
  <c r="Q411" i="24"/>
  <c r="Q412" i="24"/>
  <c r="I413" i="24"/>
  <c r="K413" i="24"/>
  <c r="Q413" i="24"/>
  <c r="G420" i="24"/>
  <c r="H420" i="24"/>
  <c r="G419" i="24"/>
  <c r="G421" i="24"/>
  <c r="H421" i="24"/>
  <c r="G422" i="24"/>
  <c r="H422" i="24"/>
  <c r="G423" i="24"/>
  <c r="H423" i="24"/>
  <c r="H419" i="24"/>
  <c r="J419" i="24"/>
  <c r="I420" i="24"/>
  <c r="K420" i="24"/>
  <c r="Q420" i="24"/>
  <c r="I421" i="24"/>
  <c r="K421" i="24"/>
  <c r="Q421" i="24"/>
  <c r="I422" i="24"/>
  <c r="K422" i="24"/>
  <c r="Q422" i="24"/>
  <c r="I423" i="24"/>
  <c r="K423" i="24"/>
  <c r="Q423" i="24"/>
  <c r="G426" i="24"/>
  <c r="H426" i="24"/>
  <c r="G424" i="24"/>
  <c r="G425" i="24"/>
  <c r="H425" i="24"/>
  <c r="G427" i="24"/>
  <c r="H427" i="24"/>
  <c r="H424" i="24"/>
  <c r="J424" i="24"/>
  <c r="I426" i="24"/>
  <c r="K426" i="24"/>
  <c r="Q426" i="24"/>
  <c r="I427" i="24"/>
  <c r="K427" i="24"/>
  <c r="Q427" i="24"/>
  <c r="Q430" i="24"/>
  <c r="Q431" i="24"/>
  <c r="Q432" i="24"/>
  <c r="Q433" i="24"/>
  <c r="Q434" i="24"/>
  <c r="Q435" i="24"/>
  <c r="Q440" i="24"/>
  <c r="Q441" i="24"/>
  <c r="Q442" i="24"/>
  <c r="Q443" i="24"/>
  <c r="Q447" i="24"/>
  <c r="Q448" i="24"/>
  <c r="Q449" i="24"/>
  <c r="Q450" i="24"/>
  <c r="Q451" i="24"/>
  <c r="Q452" i="24"/>
  <c r="Q453" i="24"/>
  <c r="Q456" i="24"/>
  <c r="Q457" i="24"/>
  <c r="I460" i="24"/>
  <c r="K460" i="24"/>
  <c r="Q460" i="24"/>
  <c r="G462" i="24"/>
  <c r="H462" i="24"/>
  <c r="G461" i="24"/>
  <c r="H461" i="24"/>
  <c r="J461" i="24"/>
  <c r="I462" i="24"/>
  <c r="K462" i="24"/>
  <c r="Q462" i="24"/>
  <c r="Q465" i="24"/>
  <c r="Q468" i="24"/>
  <c r="G473" i="24"/>
  <c r="H473" i="24"/>
  <c r="G472" i="24"/>
  <c r="G474" i="24"/>
  <c r="H474" i="24"/>
  <c r="G475" i="24"/>
  <c r="H475" i="24"/>
  <c r="G476" i="24"/>
  <c r="H476" i="24"/>
  <c r="G477" i="24"/>
  <c r="H477" i="24"/>
  <c r="G478" i="24"/>
  <c r="H478" i="24"/>
  <c r="H472" i="24"/>
  <c r="J472" i="24"/>
  <c r="I473" i="24"/>
  <c r="K473" i="24"/>
  <c r="Q473" i="24"/>
  <c r="I474" i="24"/>
  <c r="K474" i="24"/>
  <c r="Q474" i="24"/>
  <c r="I475" i="24"/>
  <c r="K475" i="24"/>
  <c r="Q475" i="24"/>
  <c r="I476" i="24"/>
  <c r="K476" i="24"/>
  <c r="Q476" i="24"/>
  <c r="I477" i="24"/>
  <c r="K477" i="24"/>
  <c r="Q477" i="24"/>
  <c r="I478" i="24"/>
  <c r="K478" i="24"/>
  <c r="Q478" i="24"/>
  <c r="G481" i="24"/>
  <c r="H481" i="24"/>
  <c r="G480" i="24"/>
  <c r="G482" i="24"/>
  <c r="H482" i="24"/>
  <c r="G483" i="24"/>
  <c r="H483" i="24"/>
  <c r="G484" i="24"/>
  <c r="H484" i="24"/>
  <c r="G485" i="24"/>
  <c r="H485" i="24"/>
  <c r="H480" i="24"/>
  <c r="J480" i="24"/>
  <c r="I481" i="24"/>
  <c r="K481" i="24"/>
  <c r="Q481" i="24"/>
  <c r="I482" i="24"/>
  <c r="K482" i="24"/>
  <c r="Q482" i="24"/>
  <c r="I483" i="24"/>
  <c r="K483" i="24"/>
  <c r="Q483" i="24"/>
  <c r="I484" i="24"/>
  <c r="K484" i="24"/>
  <c r="Q484" i="24"/>
  <c r="I485" i="24"/>
  <c r="K485" i="24"/>
  <c r="Q485" i="24"/>
  <c r="I500" i="24"/>
  <c r="K500" i="24"/>
  <c r="Q500" i="24"/>
  <c r="I501" i="24"/>
  <c r="K501" i="24"/>
  <c r="Q501" i="24"/>
  <c r="I502" i="24"/>
  <c r="K502" i="24"/>
  <c r="Q502" i="24"/>
  <c r="I503" i="24"/>
  <c r="K503" i="24"/>
  <c r="Q503" i="24"/>
  <c r="I504" i="24"/>
  <c r="K504" i="24"/>
  <c r="Q504" i="24"/>
  <c r="I505" i="24"/>
  <c r="K505" i="24"/>
  <c r="Q505" i="24"/>
  <c r="G35" i="26"/>
  <c r="E61" i="28"/>
  <c r="F61" i="28"/>
  <c r="Q41" i="24"/>
  <c r="I141" i="24"/>
  <c r="K141" i="24"/>
  <c r="Q141" i="24"/>
  <c r="Q161" i="24"/>
  <c r="Q162" i="24"/>
  <c r="Q165" i="24"/>
  <c r="Q167" i="24"/>
  <c r="Q168" i="24"/>
  <c r="Q171" i="24"/>
  <c r="Q172" i="24"/>
  <c r="I173" i="24"/>
  <c r="K173" i="24"/>
  <c r="Q173" i="24"/>
  <c r="Q174" i="24"/>
  <c r="Q175" i="24"/>
  <c r="Q176" i="24"/>
  <c r="Q179" i="24"/>
  <c r="Q180" i="24"/>
  <c r="I181" i="24"/>
  <c r="K181" i="24"/>
  <c r="Q181" i="24"/>
  <c r="I183" i="24"/>
  <c r="K183" i="24"/>
  <c r="Q183" i="24"/>
  <c r="Q184" i="24"/>
  <c r="Q185" i="24"/>
  <c r="Q186" i="24"/>
  <c r="Q202" i="24"/>
  <c r="Q203" i="24"/>
  <c r="Q210" i="24"/>
  <c r="Q211" i="24"/>
  <c r="Q212" i="24"/>
  <c r="Q215" i="24"/>
  <c r="Q216" i="24"/>
  <c r="Q217" i="24"/>
  <c r="Q218" i="24"/>
  <c r="Q219" i="24"/>
  <c r="Q220" i="24"/>
  <c r="Q221" i="24"/>
  <c r="Q222" i="24"/>
  <c r="Q223" i="24"/>
  <c r="G226" i="24"/>
  <c r="H226" i="24"/>
  <c r="G225" i="24"/>
  <c r="G227" i="24"/>
  <c r="H227" i="24"/>
  <c r="G228" i="24"/>
  <c r="H228" i="24"/>
  <c r="G229" i="24"/>
  <c r="H229" i="24"/>
  <c r="G230" i="24"/>
  <c r="H230" i="24"/>
  <c r="H225" i="24"/>
  <c r="J225" i="24"/>
  <c r="I226" i="24"/>
  <c r="K226" i="24"/>
  <c r="Q226" i="24"/>
  <c r="I227" i="24"/>
  <c r="K227" i="24"/>
  <c r="Q227" i="24"/>
  <c r="I228" i="24"/>
  <c r="K228" i="24"/>
  <c r="Q228" i="24"/>
  <c r="I229" i="24"/>
  <c r="K229" i="24"/>
  <c r="Q229" i="24"/>
  <c r="I230" i="24"/>
  <c r="K230" i="24"/>
  <c r="Q230" i="24"/>
  <c r="I454" i="24"/>
  <c r="K454" i="24"/>
  <c r="Q454" i="24"/>
  <c r="Q455" i="24"/>
  <c r="F35" i="26"/>
  <c r="E60" i="28"/>
  <c r="F60" i="28"/>
  <c r="Q48" i="24"/>
  <c r="I60" i="24"/>
  <c r="K60" i="24"/>
  <c r="Q60" i="24"/>
  <c r="Q61" i="24"/>
  <c r="I65" i="24"/>
  <c r="K65" i="24"/>
  <c r="Q65" i="24"/>
  <c r="Q66" i="24"/>
  <c r="I71" i="24"/>
  <c r="K71" i="24"/>
  <c r="Q71" i="24"/>
  <c r="I73" i="24"/>
  <c r="K73" i="24"/>
  <c r="Q73" i="24"/>
  <c r="Q74" i="24"/>
  <c r="Q80" i="24"/>
  <c r="I87" i="24"/>
  <c r="K87" i="24"/>
  <c r="Q87" i="24"/>
  <c r="Q88" i="24"/>
  <c r="Q89" i="24"/>
  <c r="Q90" i="24"/>
  <c r="Q91" i="24"/>
  <c r="Q95" i="24"/>
  <c r="Q102" i="24"/>
  <c r="I103" i="24"/>
  <c r="K103" i="24"/>
  <c r="Q103" i="24"/>
  <c r="I104" i="24"/>
  <c r="K104" i="24"/>
  <c r="Q104" i="24"/>
  <c r="Q108" i="24"/>
  <c r="Q109" i="24"/>
  <c r="Q110" i="24"/>
  <c r="I112" i="24"/>
  <c r="K112" i="24"/>
  <c r="Q112" i="24"/>
  <c r="Q113" i="24"/>
  <c r="I114" i="24"/>
  <c r="K114" i="24"/>
  <c r="Q114" i="24"/>
  <c r="I116" i="24"/>
  <c r="K116" i="24"/>
  <c r="Q116" i="24"/>
  <c r="Q122" i="24"/>
  <c r="Q130" i="24"/>
  <c r="Q131" i="24"/>
  <c r="I132" i="24"/>
  <c r="K132" i="24"/>
  <c r="Q132" i="24"/>
  <c r="Q133" i="24"/>
  <c r="I137" i="24"/>
  <c r="K137" i="24"/>
  <c r="Q137" i="24"/>
  <c r="Q142" i="24"/>
  <c r="Q143" i="24"/>
  <c r="I151" i="24"/>
  <c r="K151" i="24"/>
  <c r="Q151" i="24"/>
  <c r="Q152" i="24"/>
  <c r="Q233" i="24"/>
  <c r="Q234" i="24"/>
  <c r="Q235" i="24"/>
  <c r="Q236" i="24"/>
  <c r="Q240" i="24"/>
  <c r="Q581" i="24"/>
  <c r="Q583" i="24"/>
  <c r="I584" i="24"/>
  <c r="K584" i="24"/>
  <c r="Q584" i="24"/>
  <c r="I587" i="24"/>
  <c r="K587" i="24"/>
  <c r="Q587" i="24"/>
  <c r="Q589" i="24"/>
  <c r="I590" i="24"/>
  <c r="K590" i="24"/>
  <c r="Q590" i="24"/>
  <c r="Q592" i="24"/>
  <c r="I593" i="24"/>
  <c r="K593" i="24"/>
  <c r="Q593" i="24"/>
  <c r="Q596" i="24"/>
  <c r="Q599" i="24"/>
  <c r="I600" i="24"/>
  <c r="K600" i="24"/>
  <c r="Q600" i="24"/>
  <c r="I601" i="24"/>
  <c r="K601" i="24"/>
  <c r="Q601" i="24"/>
  <c r="Q602" i="24"/>
  <c r="Q605" i="24"/>
  <c r="Q606" i="24"/>
  <c r="Q607" i="24"/>
  <c r="Q608" i="24"/>
  <c r="Q609" i="24"/>
  <c r="Q610" i="24"/>
  <c r="Q611" i="24"/>
  <c r="E35" i="26"/>
  <c r="E59" i="28"/>
  <c r="F59" i="28"/>
  <c r="I11" i="24"/>
  <c r="K11" i="24"/>
  <c r="Q11" i="24"/>
  <c r="I12" i="24"/>
  <c r="K12" i="24"/>
  <c r="Q12" i="24"/>
  <c r="I15" i="24"/>
  <c r="K15" i="24"/>
  <c r="Q15" i="24"/>
  <c r="Q23" i="24"/>
  <c r="Q24" i="24"/>
  <c r="Q25" i="24"/>
  <c r="Q26" i="24"/>
  <c r="Q27" i="24"/>
  <c r="Q29" i="24"/>
  <c r="Q31" i="24"/>
  <c r="Q32" i="24"/>
  <c r="Q33" i="24"/>
  <c r="Q36" i="24"/>
  <c r="Q37" i="24"/>
  <c r="Q38" i="24"/>
  <c r="Q39" i="24"/>
  <c r="Q40" i="24"/>
  <c r="Q43" i="24"/>
  <c r="Q44" i="24"/>
  <c r="Q45" i="24"/>
  <c r="Q49" i="24"/>
  <c r="Q50" i="24"/>
  <c r="I58" i="24"/>
  <c r="K58" i="24"/>
  <c r="Q58" i="24"/>
  <c r="Q62" i="24"/>
  <c r="Q68" i="24"/>
  <c r="Q69" i="24"/>
  <c r="Q70" i="24"/>
  <c r="I98" i="24"/>
  <c r="K98" i="24"/>
  <c r="Q98" i="24"/>
  <c r="I99" i="24"/>
  <c r="K99" i="24"/>
  <c r="Q99" i="24"/>
  <c r="Q100" i="24"/>
  <c r="I101" i="24"/>
  <c r="K101" i="24"/>
  <c r="Q101" i="24"/>
  <c r="Q120" i="24"/>
  <c r="Q134" i="24"/>
  <c r="I246" i="24"/>
  <c r="K246" i="24"/>
  <c r="Q246" i="24"/>
  <c r="I247" i="24"/>
  <c r="K247" i="24"/>
  <c r="Q247" i="24"/>
  <c r="I248" i="24"/>
  <c r="K248" i="24"/>
  <c r="Q248" i="24"/>
  <c r="I249" i="24"/>
  <c r="K249" i="24"/>
  <c r="Q249" i="24"/>
  <c r="I250" i="24"/>
  <c r="K250" i="24"/>
  <c r="Q250" i="24"/>
  <c r="I251" i="24"/>
  <c r="K251" i="24"/>
  <c r="Q251" i="24"/>
  <c r="I252" i="24"/>
  <c r="K252" i="24"/>
  <c r="Q252" i="24"/>
  <c r="I253" i="24"/>
  <c r="K253" i="24"/>
  <c r="Q253" i="24"/>
  <c r="Q254" i="24"/>
  <c r="Q262" i="24"/>
  <c r="Q264" i="24"/>
  <c r="Q265" i="24"/>
  <c r="Q266" i="24"/>
  <c r="I268" i="24"/>
  <c r="K268" i="24"/>
  <c r="Q268" i="24"/>
  <c r="Q269" i="24"/>
  <c r="Q270" i="24"/>
  <c r="I271" i="24"/>
  <c r="K271" i="24"/>
  <c r="Q271" i="24"/>
  <c r="I272" i="24"/>
  <c r="K272" i="24"/>
  <c r="Q272" i="24"/>
  <c r="Q276" i="24"/>
  <c r="Q277" i="24"/>
  <c r="I278" i="24"/>
  <c r="K278" i="24"/>
  <c r="Q278" i="24"/>
  <c r="Q279" i="24"/>
  <c r="Q312" i="24"/>
  <c r="Q313" i="24"/>
  <c r="Q314" i="24"/>
  <c r="Q315" i="24"/>
  <c r="Q405" i="24"/>
  <c r="C35" i="26"/>
  <c r="E58" i="28"/>
  <c r="F58" i="28"/>
  <c r="E57" i="28"/>
  <c r="F57" i="28"/>
  <c r="A57" i="28"/>
  <c r="A53" i="28"/>
  <c r="D50" i="28"/>
  <c r="A50" i="28"/>
  <c r="D36" i="28"/>
  <c r="F34" i="28"/>
  <c r="D34" i="28"/>
  <c r="D31" i="28"/>
  <c r="D29" i="28"/>
  <c r="K614" i="24"/>
  <c r="O614" i="24"/>
  <c r="O615" i="24"/>
  <c r="O616" i="24"/>
  <c r="O617" i="24"/>
  <c r="O618" i="24"/>
  <c r="O619" i="24"/>
  <c r="O620" i="24"/>
  <c r="O621" i="24"/>
  <c r="K623" i="24"/>
  <c r="O623" i="24"/>
  <c r="O624" i="24"/>
  <c r="O625" i="24"/>
  <c r="O626" i="24"/>
  <c r="I627" i="24"/>
  <c r="K627" i="24"/>
  <c r="O627" i="24"/>
  <c r="I628" i="24"/>
  <c r="K628" i="24"/>
  <c r="O628" i="24"/>
  <c r="I629" i="24"/>
  <c r="K629" i="24"/>
  <c r="O629" i="24"/>
  <c r="I630" i="24"/>
  <c r="K630" i="24"/>
  <c r="O630" i="24"/>
  <c r="I631" i="24"/>
  <c r="K631" i="24"/>
  <c r="O631" i="24"/>
  <c r="O632" i="24"/>
  <c r="O633" i="24"/>
  <c r="O634" i="24"/>
  <c r="O635" i="24"/>
  <c r="K636" i="24"/>
  <c r="O636" i="24"/>
  <c r="O637" i="24"/>
  <c r="O638" i="24"/>
  <c r="O639" i="24"/>
  <c r="O640" i="24"/>
  <c r="O641" i="24"/>
  <c r="O642" i="24"/>
  <c r="O643" i="24"/>
  <c r="O644" i="24"/>
  <c r="O645" i="24"/>
  <c r="O646" i="24"/>
  <c r="O647" i="24"/>
  <c r="O648" i="24"/>
  <c r="O649" i="24"/>
  <c r="I650" i="24"/>
  <c r="K650" i="24"/>
  <c r="O650" i="24"/>
  <c r="I651" i="24"/>
  <c r="K651" i="24"/>
  <c r="O651" i="24"/>
  <c r="O652" i="24"/>
  <c r="K654" i="24"/>
  <c r="O654" i="24"/>
  <c r="O655" i="24"/>
  <c r="O656" i="24"/>
  <c r="O657" i="24"/>
  <c r="K658" i="24"/>
  <c r="O658" i="24"/>
  <c r="U13" i="24"/>
  <c r="J20" i="26"/>
  <c r="E19" i="28"/>
  <c r="F19" i="28"/>
  <c r="K521" i="24"/>
  <c r="O521" i="24"/>
  <c r="O522" i="24"/>
  <c r="O523" i="24"/>
  <c r="O524" i="24"/>
  <c r="O525" i="24"/>
  <c r="O526" i="24"/>
  <c r="O527" i="24"/>
  <c r="O528" i="24"/>
  <c r="O529" i="24"/>
  <c r="O530" i="24"/>
  <c r="K531" i="24"/>
  <c r="O531" i="24"/>
  <c r="O532" i="24"/>
  <c r="K533" i="24"/>
  <c r="O533" i="24"/>
  <c r="O534" i="24"/>
  <c r="O535" i="24"/>
  <c r="O536" i="24"/>
  <c r="O537" i="24"/>
  <c r="O538" i="24"/>
  <c r="K540" i="24"/>
  <c r="O540" i="24"/>
  <c r="O541" i="24"/>
  <c r="O542" i="24"/>
  <c r="O543" i="24"/>
  <c r="O544" i="24"/>
  <c r="O545" i="24"/>
  <c r="K547" i="24"/>
  <c r="O547" i="24"/>
  <c r="O548" i="24"/>
  <c r="O549" i="24"/>
  <c r="O550" i="24"/>
  <c r="K551" i="24"/>
  <c r="O551" i="24"/>
  <c r="O552" i="24"/>
  <c r="O553" i="24"/>
  <c r="O554" i="24"/>
  <c r="O555" i="24"/>
  <c r="I556" i="24"/>
  <c r="K556" i="24"/>
  <c r="O556" i="24"/>
  <c r="I557" i="24"/>
  <c r="K557" i="24"/>
  <c r="O557" i="24"/>
  <c r="O558" i="24"/>
  <c r="O559" i="24"/>
  <c r="O560" i="24"/>
  <c r="K562" i="24"/>
  <c r="O562" i="24"/>
  <c r="O563" i="24"/>
  <c r="I564" i="24"/>
  <c r="K564" i="24"/>
  <c r="O564" i="24"/>
  <c r="O565" i="24"/>
  <c r="O566" i="24"/>
  <c r="O567" i="24"/>
  <c r="O568" i="24"/>
  <c r="O569" i="24"/>
  <c r="O570" i="24"/>
  <c r="O571" i="24"/>
  <c r="I572" i="24"/>
  <c r="K572" i="24"/>
  <c r="O572" i="24"/>
  <c r="O573" i="24"/>
  <c r="O574" i="24"/>
  <c r="O575" i="24"/>
  <c r="O576" i="24"/>
  <c r="O577" i="24"/>
  <c r="K580" i="24"/>
  <c r="O580" i="24"/>
  <c r="O581" i="24"/>
  <c r="I582" i="24"/>
  <c r="K582" i="24"/>
  <c r="O582" i="24"/>
  <c r="O583" i="24"/>
  <c r="O584" i="24"/>
  <c r="K586" i="24"/>
  <c r="O586" i="24"/>
  <c r="O587" i="24"/>
  <c r="I588" i="24"/>
  <c r="K588" i="24"/>
  <c r="O588" i="24"/>
  <c r="O589" i="24"/>
  <c r="O590" i="24"/>
  <c r="I591" i="24"/>
  <c r="K591" i="24"/>
  <c r="O591" i="24"/>
  <c r="O592" i="24"/>
  <c r="O593" i="24"/>
  <c r="O594" i="24"/>
  <c r="O595" i="24"/>
  <c r="O596" i="24"/>
  <c r="I597" i="24"/>
  <c r="K597" i="24"/>
  <c r="O597" i="24"/>
  <c r="O598" i="24"/>
  <c r="O599" i="24"/>
  <c r="O600" i="24"/>
  <c r="O601" i="24"/>
  <c r="O602" i="24"/>
  <c r="K604" i="24"/>
  <c r="O604" i="24"/>
  <c r="O605" i="24"/>
  <c r="O606" i="24"/>
  <c r="O607" i="24"/>
  <c r="O608" i="24"/>
  <c r="O609" i="24"/>
  <c r="O610" i="24"/>
  <c r="O611" i="24"/>
  <c r="U12" i="24"/>
  <c r="I20" i="26"/>
  <c r="E18" i="28"/>
  <c r="F18" i="28"/>
  <c r="K282" i="24"/>
  <c r="O282" i="24"/>
  <c r="O283" i="24"/>
  <c r="O284" i="24"/>
  <c r="O285" i="24"/>
  <c r="I286" i="24"/>
  <c r="K286" i="24"/>
  <c r="O286" i="24"/>
  <c r="O287" i="24"/>
  <c r="I288" i="24"/>
  <c r="K288" i="24"/>
  <c r="O288" i="24"/>
  <c r="I289" i="24"/>
  <c r="K289" i="24"/>
  <c r="O289" i="24"/>
  <c r="O290" i="24"/>
  <c r="O291" i="24"/>
  <c r="O292" i="24"/>
  <c r="O293" i="24"/>
  <c r="I294" i="24"/>
  <c r="K294" i="24"/>
  <c r="O294" i="24"/>
  <c r="I295" i="24"/>
  <c r="K295" i="24"/>
  <c r="O295" i="24"/>
  <c r="K298" i="24"/>
  <c r="O298" i="24"/>
  <c r="O299" i="24"/>
  <c r="O300" i="24"/>
  <c r="O301" i="24"/>
  <c r="O302" i="24"/>
  <c r="O303" i="24"/>
  <c r="K304" i="24"/>
  <c r="O304" i="24"/>
  <c r="O305" i="24"/>
  <c r="O306" i="24"/>
  <c r="G308" i="24"/>
  <c r="G309" i="24"/>
  <c r="H309" i="24"/>
  <c r="G310" i="24"/>
  <c r="H310" i="24"/>
  <c r="H308" i="24"/>
  <c r="J308" i="24"/>
  <c r="K308" i="24"/>
  <c r="O308" i="24"/>
  <c r="I309" i="24"/>
  <c r="K309" i="24"/>
  <c r="O309" i="24"/>
  <c r="I310" i="24"/>
  <c r="K310" i="24"/>
  <c r="O310" i="24"/>
  <c r="K311" i="24"/>
  <c r="O311" i="24"/>
  <c r="O312" i="24"/>
  <c r="O313" i="24"/>
  <c r="O314" i="24"/>
  <c r="O315" i="24"/>
  <c r="K316" i="24"/>
  <c r="O316" i="24"/>
  <c r="O317" i="24"/>
  <c r="O318" i="24"/>
  <c r="O319" i="24"/>
  <c r="O320" i="24"/>
  <c r="K322" i="24"/>
  <c r="O322" i="24"/>
  <c r="O323" i="24"/>
  <c r="O324" i="24"/>
  <c r="O325" i="24"/>
  <c r="I326" i="24"/>
  <c r="K326" i="24"/>
  <c r="O326" i="24"/>
  <c r="O327" i="24"/>
  <c r="O328" i="24"/>
  <c r="O329" i="24"/>
  <c r="O330" i="24"/>
  <c r="O331" i="24"/>
  <c r="I332" i="24"/>
  <c r="K332" i="24"/>
  <c r="O332" i="24"/>
  <c r="K334" i="24"/>
  <c r="O334" i="24"/>
  <c r="O335" i="24"/>
  <c r="O336" i="24"/>
  <c r="K339" i="24"/>
  <c r="O339" i="24"/>
  <c r="O340" i="24"/>
  <c r="K342" i="24"/>
  <c r="O342" i="24"/>
  <c r="O343" i="24"/>
  <c r="O344" i="24"/>
  <c r="O345" i="24"/>
  <c r="O346" i="24"/>
  <c r="O347" i="24"/>
  <c r="O348" i="24"/>
  <c r="O349" i="24"/>
  <c r="O350" i="24"/>
  <c r="K351" i="24"/>
  <c r="O351" i="24"/>
  <c r="O352" i="24"/>
  <c r="K353" i="24"/>
  <c r="O353" i="24"/>
  <c r="I354" i="24"/>
  <c r="K354" i="24"/>
  <c r="O354" i="24"/>
  <c r="I355" i="24"/>
  <c r="K355" i="24"/>
  <c r="O355" i="24"/>
  <c r="O356" i="24"/>
  <c r="O357" i="24"/>
  <c r="O358" i="24"/>
  <c r="K360" i="24"/>
  <c r="O360" i="24"/>
  <c r="I361" i="24"/>
  <c r="K361" i="24"/>
  <c r="O361" i="24"/>
  <c r="O362" i="24"/>
  <c r="O363" i="24"/>
  <c r="O364" i="24"/>
  <c r="O365" i="24"/>
  <c r="O366" i="24"/>
  <c r="O367" i="24"/>
  <c r="O368" i="24"/>
  <c r="I369" i="24"/>
  <c r="K369" i="24"/>
  <c r="O369" i="24"/>
  <c r="I370" i="24"/>
  <c r="K370" i="24"/>
  <c r="O370" i="24"/>
  <c r="O371" i="24"/>
  <c r="G373" i="24"/>
  <c r="G374" i="24"/>
  <c r="H374" i="24"/>
  <c r="G375" i="24"/>
  <c r="H375" i="24"/>
  <c r="G376" i="24"/>
  <c r="H376" i="24"/>
  <c r="G377" i="24"/>
  <c r="H377" i="24"/>
  <c r="G378" i="24"/>
  <c r="H378" i="24"/>
  <c r="G379" i="24"/>
  <c r="H379" i="24"/>
  <c r="H373" i="24"/>
  <c r="J373" i="24"/>
  <c r="K373" i="24"/>
  <c r="O373" i="24"/>
  <c r="I374" i="24"/>
  <c r="K374" i="24"/>
  <c r="O374" i="24"/>
  <c r="I375" i="24"/>
  <c r="K375" i="24"/>
  <c r="O375" i="24"/>
  <c r="I376" i="24"/>
  <c r="K376" i="24"/>
  <c r="O376" i="24"/>
  <c r="I377" i="24"/>
  <c r="K377" i="24"/>
  <c r="O377" i="24"/>
  <c r="I378" i="24"/>
  <c r="K378" i="24"/>
  <c r="O378" i="24"/>
  <c r="I379" i="24"/>
  <c r="K379" i="24"/>
  <c r="O379" i="24"/>
  <c r="K381" i="24"/>
  <c r="O381" i="24"/>
  <c r="O382" i="24"/>
  <c r="O383" i="24"/>
  <c r="O384" i="24"/>
  <c r="O385" i="24"/>
  <c r="O386" i="24"/>
  <c r="O387" i="24"/>
  <c r="I388" i="24"/>
  <c r="K388" i="24"/>
  <c r="O388" i="24"/>
  <c r="O389" i="24"/>
  <c r="K391" i="24"/>
  <c r="O391" i="24"/>
  <c r="O392" i="24"/>
  <c r="O393" i="24"/>
  <c r="O394" i="24"/>
  <c r="O395" i="24"/>
  <c r="I396" i="24"/>
  <c r="K396" i="24"/>
  <c r="O396" i="24"/>
  <c r="O397" i="24"/>
  <c r="O398" i="24"/>
  <c r="I399" i="24"/>
  <c r="K399" i="24"/>
  <c r="O399" i="24"/>
  <c r="I400" i="24"/>
  <c r="K400" i="24"/>
  <c r="O400" i="24"/>
  <c r="K403" i="24"/>
  <c r="O403" i="24"/>
  <c r="O404" i="24"/>
  <c r="O405" i="24"/>
  <c r="O406" i="24"/>
  <c r="O407" i="24"/>
  <c r="O408" i="24"/>
  <c r="O409" i="24"/>
  <c r="O410" i="24"/>
  <c r="O411" i="24"/>
  <c r="O412" i="24"/>
  <c r="O413" i="24"/>
  <c r="G415" i="24"/>
  <c r="G416" i="24"/>
  <c r="H416" i="24"/>
  <c r="G417" i="24"/>
  <c r="H417" i="24"/>
  <c r="G418" i="24"/>
  <c r="H418" i="24"/>
  <c r="H415" i="24"/>
  <c r="J415" i="24"/>
  <c r="K415" i="24"/>
  <c r="O415" i="24"/>
  <c r="I416" i="24"/>
  <c r="K416" i="24"/>
  <c r="O416" i="24"/>
  <c r="I417" i="24"/>
  <c r="K417" i="24"/>
  <c r="O417" i="24"/>
  <c r="I418" i="24"/>
  <c r="K418" i="24"/>
  <c r="O418" i="24"/>
  <c r="K419" i="24"/>
  <c r="O419" i="24"/>
  <c r="O420" i="24"/>
  <c r="O421" i="24"/>
  <c r="O422" i="24"/>
  <c r="O423" i="24"/>
  <c r="K424" i="24"/>
  <c r="O424" i="24"/>
  <c r="I425" i="24"/>
  <c r="K425" i="24"/>
  <c r="O425" i="24"/>
  <c r="O426" i="24"/>
  <c r="O427" i="24"/>
  <c r="K429" i="24"/>
  <c r="O429" i="24"/>
  <c r="O430" i="24"/>
  <c r="O431" i="24"/>
  <c r="O432" i="24"/>
  <c r="O433" i="24"/>
  <c r="O434" i="24"/>
  <c r="O435" i="24"/>
  <c r="I436" i="24"/>
  <c r="K436" i="24"/>
  <c r="O436" i="24"/>
  <c r="I437" i="24"/>
  <c r="K437" i="24"/>
  <c r="O437" i="24"/>
  <c r="I438" i="24"/>
  <c r="K438" i="24"/>
  <c r="O438" i="24"/>
  <c r="K439" i="24"/>
  <c r="O439" i="24"/>
  <c r="O440" i="24"/>
  <c r="O441" i="24"/>
  <c r="O442" i="24"/>
  <c r="O443" i="24"/>
  <c r="K446" i="24"/>
  <c r="O446" i="24"/>
  <c r="O447" i="24"/>
  <c r="O448" i="24"/>
  <c r="O449" i="24"/>
  <c r="O450" i="24"/>
  <c r="O451" i="24"/>
  <c r="O452" i="24"/>
  <c r="O453" i="24"/>
  <c r="O454" i="24"/>
  <c r="O455" i="24"/>
  <c r="O456" i="24"/>
  <c r="O457" i="24"/>
  <c r="I458" i="24"/>
  <c r="K458" i="24"/>
  <c r="O458" i="24"/>
  <c r="I459" i="24"/>
  <c r="K459" i="24"/>
  <c r="O459" i="24"/>
  <c r="O460" i="24"/>
  <c r="K461" i="24"/>
  <c r="O461" i="24"/>
  <c r="O462" i="24"/>
  <c r="K464" i="24"/>
  <c r="O464" i="24"/>
  <c r="O465" i="24"/>
  <c r="O466" i="24"/>
  <c r="O467" i="24"/>
  <c r="O468" i="24"/>
  <c r="I469" i="24"/>
  <c r="K469" i="24"/>
  <c r="O469" i="24"/>
  <c r="O470" i="24"/>
  <c r="K472" i="24"/>
  <c r="O472" i="24"/>
  <c r="O473" i="24"/>
  <c r="O474" i="24"/>
  <c r="O475" i="24"/>
  <c r="O476" i="24"/>
  <c r="O477" i="24"/>
  <c r="O478" i="24"/>
  <c r="K480" i="24"/>
  <c r="O480" i="24"/>
  <c r="O481" i="24"/>
  <c r="O482" i="24"/>
  <c r="O483" i="24"/>
  <c r="O484" i="24"/>
  <c r="O485" i="24"/>
  <c r="K487" i="24"/>
  <c r="O487" i="24"/>
  <c r="I488" i="24"/>
  <c r="K488" i="24"/>
  <c r="O488" i="24"/>
  <c r="I489" i="24"/>
  <c r="K489" i="24"/>
  <c r="O489" i="24"/>
  <c r="I490" i="24"/>
  <c r="K490" i="24"/>
  <c r="O490" i="24"/>
  <c r="I491" i="24"/>
  <c r="K491" i="24"/>
  <c r="O491" i="24"/>
  <c r="O492" i="24"/>
  <c r="O493" i="24"/>
  <c r="G495" i="24"/>
  <c r="G496" i="24"/>
  <c r="H496" i="24"/>
  <c r="G497" i="24"/>
  <c r="H497" i="24"/>
  <c r="H495" i="24"/>
  <c r="J495" i="24"/>
  <c r="K495" i="24"/>
  <c r="O495" i="24"/>
  <c r="I496" i="24"/>
  <c r="K496" i="24"/>
  <c r="O496" i="24"/>
  <c r="I497" i="24"/>
  <c r="K497" i="24"/>
  <c r="O497" i="24"/>
  <c r="K499" i="24"/>
  <c r="O499" i="24"/>
  <c r="O500" i="24"/>
  <c r="O501" i="24"/>
  <c r="O502" i="24"/>
  <c r="O503" i="24"/>
  <c r="O504" i="24"/>
  <c r="O505" i="24"/>
  <c r="I506" i="24"/>
  <c r="K506" i="24"/>
  <c r="O506" i="24"/>
  <c r="O507" i="24"/>
  <c r="O508" i="24"/>
  <c r="O509" i="24"/>
  <c r="K511" i="24"/>
  <c r="O511" i="24"/>
  <c r="O512" i="24"/>
  <c r="O513" i="24"/>
  <c r="O514" i="24"/>
  <c r="I515" i="24"/>
  <c r="K515" i="24"/>
  <c r="O515" i="24"/>
  <c r="O516" i="24"/>
  <c r="O517" i="24"/>
  <c r="U11" i="24"/>
  <c r="H20" i="26"/>
  <c r="E17" i="28"/>
  <c r="F17" i="28"/>
  <c r="K158" i="24"/>
  <c r="O158" i="24"/>
  <c r="I159" i="24"/>
  <c r="K159" i="24"/>
  <c r="O159" i="24"/>
  <c r="O160" i="24"/>
  <c r="O161" i="24"/>
  <c r="O162" i="24"/>
  <c r="K164" i="24"/>
  <c r="O164" i="24"/>
  <c r="O165" i="24"/>
  <c r="I166" i="24"/>
  <c r="K166" i="24"/>
  <c r="O166" i="24"/>
  <c r="O167" i="24"/>
  <c r="O168" i="24"/>
  <c r="K170" i="24"/>
  <c r="O170" i="24"/>
  <c r="O171" i="24"/>
  <c r="O172" i="24"/>
  <c r="O173" i="24"/>
  <c r="O174" i="24"/>
  <c r="O175" i="24"/>
  <c r="O176" i="24"/>
  <c r="K178" i="24"/>
  <c r="O178" i="24"/>
  <c r="O179" i="24"/>
  <c r="O180" i="24"/>
  <c r="O181" i="24"/>
  <c r="K182" i="24"/>
  <c r="O182" i="24"/>
  <c r="O183" i="24"/>
  <c r="O184" i="24"/>
  <c r="O185" i="24"/>
  <c r="O186" i="24"/>
  <c r="K189" i="24"/>
  <c r="O189" i="24"/>
  <c r="O190" i="24"/>
  <c r="I191" i="24"/>
  <c r="K191" i="24"/>
  <c r="O191" i="24"/>
  <c r="I192" i="24"/>
  <c r="K192" i="24"/>
  <c r="O192" i="24"/>
  <c r="I193" i="24"/>
  <c r="K193" i="24"/>
  <c r="O193" i="24"/>
  <c r="O194" i="24"/>
  <c r="K196" i="24"/>
  <c r="O196" i="24"/>
  <c r="O197" i="24"/>
  <c r="O198" i="24"/>
  <c r="O199" i="24"/>
  <c r="O200" i="24"/>
  <c r="O201" i="24"/>
  <c r="O202" i="24"/>
  <c r="O203" i="24"/>
  <c r="K204" i="24"/>
  <c r="O204" i="24"/>
  <c r="O205" i="24"/>
  <c r="O206" i="24"/>
  <c r="O207" i="24"/>
  <c r="K209" i="24"/>
  <c r="O209" i="24"/>
  <c r="O210" i="24"/>
  <c r="O211" i="24"/>
  <c r="O212" i="24"/>
  <c r="K214" i="24"/>
  <c r="O214" i="24"/>
  <c r="O215" i="24"/>
  <c r="O216" i="24"/>
  <c r="O217" i="24"/>
  <c r="O218" i="24"/>
  <c r="O219" i="24"/>
  <c r="O220" i="24"/>
  <c r="O221" i="24"/>
  <c r="O222" i="24"/>
  <c r="O223" i="24"/>
  <c r="K225" i="24"/>
  <c r="O225" i="24"/>
  <c r="O226" i="24"/>
  <c r="O227" i="24"/>
  <c r="O228" i="24"/>
  <c r="O229" i="24"/>
  <c r="O230" i="24"/>
  <c r="K232" i="24"/>
  <c r="O232" i="24"/>
  <c r="O233" i="24"/>
  <c r="O234" i="24"/>
  <c r="O235" i="24"/>
  <c r="O236" i="24"/>
  <c r="I237" i="24"/>
  <c r="K237" i="24"/>
  <c r="O237" i="24"/>
  <c r="I238" i="24"/>
  <c r="K238" i="24"/>
  <c r="O238" i="24"/>
  <c r="K239" i="24"/>
  <c r="O239" i="24"/>
  <c r="O240" i="24"/>
  <c r="K243" i="24"/>
  <c r="O243" i="24"/>
  <c r="I244" i="24"/>
  <c r="K244" i="24"/>
  <c r="O244" i="24"/>
  <c r="I245" i="24"/>
  <c r="K245" i="24"/>
  <c r="O245" i="24"/>
  <c r="O246" i="24"/>
  <c r="O247" i="24"/>
  <c r="O248" i="24"/>
  <c r="O249" i="24"/>
  <c r="O250" i="24"/>
  <c r="O251" i="24"/>
  <c r="O252" i="24"/>
  <c r="O253" i="24"/>
  <c r="O254" i="24"/>
  <c r="G256" i="24"/>
  <c r="G257" i="24"/>
  <c r="H257" i="24"/>
  <c r="G258" i="24"/>
  <c r="H258" i="24"/>
  <c r="G259" i="24"/>
  <c r="H259" i="24"/>
  <c r="H256" i="24"/>
  <c r="J256" i="24"/>
  <c r="K256" i="24"/>
  <c r="O256" i="24"/>
  <c r="I257" i="24"/>
  <c r="K257" i="24"/>
  <c r="O257" i="24"/>
  <c r="I258" i="24"/>
  <c r="K258" i="24"/>
  <c r="O258" i="24"/>
  <c r="I259" i="24"/>
  <c r="K259" i="24"/>
  <c r="O259" i="24"/>
  <c r="K261" i="24"/>
  <c r="O261" i="24"/>
  <c r="O262" i="24"/>
  <c r="I263" i="24"/>
  <c r="K263" i="24"/>
  <c r="O263" i="24"/>
  <c r="O264" i="24"/>
  <c r="O265" i="24"/>
  <c r="O266" i="24"/>
  <c r="K267" i="24"/>
  <c r="O267" i="24"/>
  <c r="O268" i="24"/>
  <c r="O269" i="24"/>
  <c r="O270" i="24"/>
  <c r="O271" i="24"/>
  <c r="O272" i="24"/>
  <c r="I273" i="24"/>
  <c r="K273" i="24"/>
  <c r="O273" i="24"/>
  <c r="I274" i="24"/>
  <c r="K274" i="24"/>
  <c r="O274" i="24"/>
  <c r="K275" i="24"/>
  <c r="O275" i="24"/>
  <c r="O276" i="24"/>
  <c r="O277" i="24"/>
  <c r="O278" i="24"/>
  <c r="O279" i="24"/>
  <c r="U10" i="24"/>
  <c r="G20" i="26"/>
  <c r="E16" i="28"/>
  <c r="F16" i="28"/>
  <c r="K119" i="24"/>
  <c r="O119" i="24"/>
  <c r="O120" i="24"/>
  <c r="I121" i="24"/>
  <c r="K121" i="24"/>
  <c r="O121" i="24"/>
  <c r="O122" i="24"/>
  <c r="I123" i="24"/>
  <c r="K123" i="24"/>
  <c r="O123" i="24"/>
  <c r="I124" i="24"/>
  <c r="K124" i="24"/>
  <c r="O124" i="24"/>
  <c r="I125" i="24"/>
  <c r="K125" i="24"/>
  <c r="O125" i="24"/>
  <c r="I126" i="24"/>
  <c r="K126" i="24"/>
  <c r="O126" i="24"/>
  <c r="I127" i="24"/>
  <c r="K127" i="24"/>
  <c r="O127" i="24"/>
  <c r="K129" i="24"/>
  <c r="O129" i="24"/>
  <c r="O130" i="24"/>
  <c r="O131" i="24"/>
  <c r="O132" i="24"/>
  <c r="O133" i="24"/>
  <c r="O134" i="24"/>
  <c r="O135" i="24"/>
  <c r="O136" i="24"/>
  <c r="O137" i="24"/>
  <c r="O138" i="24"/>
  <c r="K139" i="24"/>
  <c r="O139" i="24"/>
  <c r="O140" i="24"/>
  <c r="O141" i="24"/>
  <c r="O142" i="24"/>
  <c r="O143" i="24"/>
  <c r="O144" i="24"/>
  <c r="O145" i="24"/>
  <c r="K147" i="24"/>
  <c r="O147" i="24"/>
  <c r="I148" i="24"/>
  <c r="K148" i="24"/>
  <c r="O148" i="24"/>
  <c r="I149" i="24"/>
  <c r="K149" i="24"/>
  <c r="O149" i="24"/>
  <c r="I150" i="24"/>
  <c r="K150" i="24"/>
  <c r="O150" i="24"/>
  <c r="O151" i="24"/>
  <c r="O152" i="24"/>
  <c r="I153" i="24"/>
  <c r="K153" i="24"/>
  <c r="O153" i="24"/>
  <c r="I154" i="24"/>
  <c r="K154" i="24"/>
  <c r="O154" i="24"/>
  <c r="U9" i="24"/>
  <c r="F20" i="26"/>
  <c r="E15" i="28"/>
  <c r="F15" i="28"/>
  <c r="K56" i="24"/>
  <c r="O56" i="24"/>
  <c r="I57" i="24"/>
  <c r="K57" i="24"/>
  <c r="O57" i="24"/>
  <c r="O58" i="24"/>
  <c r="I59" i="24"/>
  <c r="K59" i="24"/>
  <c r="O59" i="24"/>
  <c r="O60" i="24"/>
  <c r="O61" i="24"/>
  <c r="O62" i="24"/>
  <c r="O63" i="24"/>
  <c r="I64" i="24"/>
  <c r="K64" i="24"/>
  <c r="O64" i="24"/>
  <c r="O65" i="24"/>
  <c r="O66" i="24"/>
  <c r="K67" i="24"/>
  <c r="O67" i="24"/>
  <c r="O68" i="24"/>
  <c r="O69" i="24"/>
  <c r="O70" i="24"/>
  <c r="O71" i="24"/>
  <c r="O72" i="24"/>
  <c r="O73" i="24"/>
  <c r="O74" i="24"/>
  <c r="I75" i="24"/>
  <c r="K75" i="24"/>
  <c r="O75" i="24"/>
  <c r="O76" i="24"/>
  <c r="I77" i="24"/>
  <c r="K77" i="24"/>
  <c r="O77" i="24"/>
  <c r="K79" i="24"/>
  <c r="O79" i="24"/>
  <c r="O80" i="24"/>
  <c r="O81" i="24"/>
  <c r="O82" i="24"/>
  <c r="I83" i="24"/>
  <c r="K83" i="24"/>
  <c r="O83" i="24"/>
  <c r="K86" i="24"/>
  <c r="O86" i="24"/>
  <c r="O87" i="24"/>
  <c r="O88" i="24"/>
  <c r="O89" i="24"/>
  <c r="O90" i="24"/>
  <c r="O91" i="24"/>
  <c r="O92" i="24"/>
  <c r="K93" i="24"/>
  <c r="O93" i="24"/>
  <c r="O94" i="24"/>
  <c r="O95" i="24"/>
  <c r="K97" i="24"/>
  <c r="O97" i="24"/>
  <c r="O98" i="24"/>
  <c r="O99" i="24"/>
  <c r="O100" i="24"/>
  <c r="O101" i="24"/>
  <c r="O102" i="24"/>
  <c r="O103" i="24"/>
  <c r="O104" i="24"/>
  <c r="I105" i="24"/>
  <c r="K105" i="24"/>
  <c r="O105" i="24"/>
  <c r="K107" i="24"/>
  <c r="O107" i="24"/>
  <c r="O108" i="24"/>
  <c r="O109" i="24"/>
  <c r="O110" i="24"/>
  <c r="I111" i="24"/>
  <c r="K111" i="24"/>
  <c r="O111" i="24"/>
  <c r="O112" i="24"/>
  <c r="O113" i="24"/>
  <c r="O114" i="24"/>
  <c r="I115" i="24"/>
  <c r="K115" i="24"/>
  <c r="O115" i="24"/>
  <c r="O116" i="24"/>
  <c r="U8" i="24"/>
  <c r="E20" i="26"/>
  <c r="E14" i="28"/>
  <c r="F14" i="28"/>
  <c r="I10" i="24"/>
  <c r="K10" i="24"/>
  <c r="O10" i="24"/>
  <c r="O11" i="24"/>
  <c r="O12" i="24"/>
  <c r="I13" i="24"/>
  <c r="K13" i="24"/>
  <c r="O13" i="24"/>
  <c r="I14" i="24"/>
  <c r="K14" i="24"/>
  <c r="O14" i="24"/>
  <c r="O15" i="24"/>
  <c r="O17" i="24"/>
  <c r="O18" i="24"/>
  <c r="O19" i="24"/>
  <c r="O20" i="24"/>
  <c r="O22" i="24"/>
  <c r="O23" i="24"/>
  <c r="O24" i="24"/>
  <c r="O25" i="24"/>
  <c r="O26" i="24"/>
  <c r="O27" i="24"/>
  <c r="O28" i="24"/>
  <c r="O29" i="24"/>
  <c r="O30" i="24"/>
  <c r="O31" i="24"/>
  <c r="O32" i="24"/>
  <c r="O33" i="24"/>
  <c r="O35" i="24"/>
  <c r="O36" i="24"/>
  <c r="O37" i="24"/>
  <c r="O38" i="24"/>
  <c r="O39" i="24"/>
  <c r="O40" i="24"/>
  <c r="O41" i="24"/>
  <c r="O42" i="24"/>
  <c r="O43" i="24"/>
  <c r="O44" i="24"/>
  <c r="O45" i="24"/>
  <c r="O46" i="24"/>
  <c r="I47" i="24"/>
  <c r="K47" i="24"/>
  <c r="O47" i="24"/>
  <c r="O48" i="24"/>
  <c r="O49" i="24"/>
  <c r="O50" i="24"/>
  <c r="O51" i="24"/>
  <c r="O52" i="24"/>
  <c r="U6" i="24"/>
  <c r="D20" i="26"/>
  <c r="E13" i="28"/>
  <c r="F13" i="28"/>
  <c r="E12" i="28"/>
  <c r="F12" i="28"/>
  <c r="A12" i="28"/>
  <c r="A8" i="28"/>
  <c r="D5" i="28"/>
  <c r="A5" i="28"/>
  <c r="L614" i="24"/>
  <c r="M614" i="24"/>
  <c r="L623" i="24"/>
  <c r="M623" i="24"/>
  <c r="L636" i="24"/>
  <c r="M636" i="24"/>
  <c r="L654" i="24"/>
  <c r="M654" i="24"/>
  <c r="L658" i="24"/>
  <c r="M658" i="24"/>
  <c r="T13" i="24"/>
  <c r="J7" i="26"/>
  <c r="L521" i="24"/>
  <c r="M521" i="24"/>
  <c r="L531" i="24"/>
  <c r="M531" i="24"/>
  <c r="L533" i="24"/>
  <c r="M533" i="24"/>
  <c r="L540" i="24"/>
  <c r="M540" i="24"/>
  <c r="L547" i="24"/>
  <c r="M547" i="24"/>
  <c r="L551" i="24"/>
  <c r="M551" i="24"/>
  <c r="L562" i="24"/>
  <c r="M562" i="24"/>
  <c r="L580" i="24"/>
  <c r="M580" i="24"/>
  <c r="L586" i="24"/>
  <c r="M586" i="24"/>
  <c r="L604" i="24"/>
  <c r="M604" i="24"/>
  <c r="T12" i="24"/>
  <c r="I7" i="26"/>
  <c r="L282" i="24"/>
  <c r="M282" i="24"/>
  <c r="L298" i="24"/>
  <c r="M298" i="24"/>
  <c r="L304" i="24"/>
  <c r="M304" i="24"/>
  <c r="L308" i="24"/>
  <c r="M308" i="24"/>
  <c r="L311" i="24"/>
  <c r="M311" i="24"/>
  <c r="L316" i="24"/>
  <c r="M316" i="24"/>
  <c r="L322" i="24"/>
  <c r="M322" i="24"/>
  <c r="L334" i="24"/>
  <c r="M334" i="24"/>
  <c r="L339" i="24"/>
  <c r="M339" i="24"/>
  <c r="L342" i="24"/>
  <c r="M342" i="24"/>
  <c r="L351" i="24"/>
  <c r="M351" i="24"/>
  <c r="L353" i="24"/>
  <c r="M353" i="24"/>
  <c r="L360" i="24"/>
  <c r="M360" i="24"/>
  <c r="L373" i="24"/>
  <c r="M373" i="24"/>
  <c r="L381" i="24"/>
  <c r="M381" i="24"/>
  <c r="L391" i="24"/>
  <c r="M391" i="24"/>
  <c r="L403" i="24"/>
  <c r="M403" i="24"/>
  <c r="L415" i="24"/>
  <c r="M415" i="24"/>
  <c r="L419" i="24"/>
  <c r="M419" i="24"/>
  <c r="L424" i="24"/>
  <c r="M424" i="24"/>
  <c r="L429" i="24"/>
  <c r="M429" i="24"/>
  <c r="L439" i="24"/>
  <c r="M439" i="24"/>
  <c r="L446" i="24"/>
  <c r="M446" i="24"/>
  <c r="L461" i="24"/>
  <c r="M461" i="24"/>
  <c r="L464" i="24"/>
  <c r="M464" i="24"/>
  <c r="L472" i="24"/>
  <c r="M472" i="24"/>
  <c r="L480" i="24"/>
  <c r="M480" i="24"/>
  <c r="L487" i="24"/>
  <c r="M487" i="24"/>
  <c r="L495" i="24"/>
  <c r="M495" i="24"/>
  <c r="L499" i="24"/>
  <c r="M499" i="24"/>
  <c r="L511" i="24"/>
  <c r="M511" i="24"/>
  <c r="T11" i="24"/>
  <c r="H7" i="26"/>
  <c r="L158" i="24"/>
  <c r="M158" i="24"/>
  <c r="L164" i="24"/>
  <c r="M164" i="24"/>
  <c r="L170" i="24"/>
  <c r="M170" i="24"/>
  <c r="L178" i="24"/>
  <c r="M178" i="24"/>
  <c r="L182" i="24"/>
  <c r="M182" i="24"/>
  <c r="L189" i="24"/>
  <c r="M189" i="24"/>
  <c r="L196" i="24"/>
  <c r="M196" i="24"/>
  <c r="L204" i="24"/>
  <c r="M204" i="24"/>
  <c r="L209" i="24"/>
  <c r="M209" i="24"/>
  <c r="L214" i="24"/>
  <c r="M214" i="24"/>
  <c r="L225" i="24"/>
  <c r="M225" i="24"/>
  <c r="L232" i="24"/>
  <c r="M232" i="24"/>
  <c r="L239" i="24"/>
  <c r="M239" i="24"/>
  <c r="L243" i="24"/>
  <c r="M243" i="24"/>
  <c r="L256" i="24"/>
  <c r="M256" i="24"/>
  <c r="L261" i="24"/>
  <c r="M261" i="24"/>
  <c r="L267" i="24"/>
  <c r="M267" i="24"/>
  <c r="L275" i="24"/>
  <c r="M275" i="24"/>
  <c r="T10" i="24"/>
  <c r="G7" i="26"/>
  <c r="M119" i="24"/>
  <c r="M129" i="24"/>
  <c r="M139" i="24"/>
  <c r="M147" i="24"/>
  <c r="T9" i="24"/>
  <c r="F7" i="26"/>
  <c r="L56" i="24"/>
  <c r="M56" i="24"/>
  <c r="L67" i="24"/>
  <c r="M67" i="24"/>
  <c r="L79" i="24"/>
  <c r="M79" i="24"/>
  <c r="L86" i="24"/>
  <c r="M86" i="24"/>
  <c r="L93" i="24"/>
  <c r="M93" i="24"/>
  <c r="L97" i="24"/>
  <c r="M97" i="24"/>
  <c r="L107" i="24"/>
  <c r="M107" i="24"/>
  <c r="T8" i="24"/>
  <c r="E7" i="26"/>
  <c r="O661" i="24"/>
  <c r="J661" i="24"/>
  <c r="I660" i="24"/>
  <c r="K660" i="24"/>
  <c r="S660" i="24"/>
  <c r="Q660" i="24"/>
  <c r="O660" i="24"/>
  <c r="J660" i="24"/>
  <c r="I659" i="24"/>
  <c r="K659" i="24"/>
  <c r="S659" i="24"/>
  <c r="Q659" i="24"/>
  <c r="O659" i="24"/>
  <c r="J659" i="24"/>
  <c r="S658" i="24"/>
  <c r="Q658" i="24"/>
  <c r="J657" i="24"/>
  <c r="J656" i="24"/>
  <c r="J655" i="24"/>
  <c r="S654" i="24"/>
  <c r="Q654" i="24"/>
  <c r="S652" i="24"/>
  <c r="J652" i="24"/>
  <c r="S651" i="24"/>
  <c r="Q651" i="24"/>
  <c r="J651" i="24"/>
  <c r="S650" i="24"/>
  <c r="Q650" i="24"/>
  <c r="J650" i="24"/>
  <c r="S649" i="24"/>
  <c r="J649" i="24"/>
  <c r="S648" i="24"/>
  <c r="J648" i="24"/>
  <c r="S647" i="24"/>
  <c r="J647" i="24"/>
  <c r="S646" i="24"/>
  <c r="J646" i="24"/>
  <c r="S645" i="24"/>
  <c r="J645" i="24"/>
  <c r="S644" i="24"/>
  <c r="J644" i="24"/>
  <c r="S643" i="24"/>
  <c r="J643" i="24"/>
  <c r="S642" i="24"/>
  <c r="J642" i="24"/>
  <c r="S641" i="24"/>
  <c r="J641" i="24"/>
  <c r="S640" i="24"/>
  <c r="J640" i="24"/>
  <c r="S639" i="24"/>
  <c r="J639" i="24"/>
  <c r="S638" i="24"/>
  <c r="J638" i="24"/>
  <c r="S637" i="24"/>
  <c r="J637" i="24"/>
  <c r="S636" i="24"/>
  <c r="Q636" i="24"/>
  <c r="J635" i="24"/>
  <c r="J634" i="24"/>
  <c r="J633" i="24"/>
  <c r="J632" i="24"/>
  <c r="S631" i="24"/>
  <c r="Q631" i="24"/>
  <c r="J631" i="24"/>
  <c r="S630" i="24"/>
  <c r="Q630" i="24"/>
  <c r="J630" i="24"/>
  <c r="S629" i="24"/>
  <c r="Q629" i="24"/>
  <c r="J629" i="24"/>
  <c r="S628" i="24"/>
  <c r="Q628" i="24"/>
  <c r="J628" i="24"/>
  <c r="S627" i="24"/>
  <c r="Q627" i="24"/>
  <c r="J627" i="24"/>
  <c r="J626" i="24"/>
  <c r="S625" i="24"/>
  <c r="J625" i="24"/>
  <c r="J624" i="24"/>
  <c r="S623" i="24"/>
  <c r="Q623" i="24"/>
  <c r="J621" i="24"/>
  <c r="Q620" i="24"/>
  <c r="J620" i="24"/>
  <c r="Q619" i="24"/>
  <c r="J619" i="24"/>
  <c r="S618" i="24"/>
  <c r="J618" i="24"/>
  <c r="S617" i="24"/>
  <c r="J617" i="24"/>
  <c r="Q616" i="24"/>
  <c r="J616" i="24"/>
  <c r="J615" i="24"/>
  <c r="S614" i="24"/>
  <c r="Q614" i="24"/>
  <c r="S604" i="24"/>
  <c r="Q604" i="24"/>
  <c r="S601" i="24"/>
  <c r="S600" i="24"/>
  <c r="Q598" i="24"/>
  <c r="S597" i="24"/>
  <c r="Q597" i="24"/>
  <c r="Q595" i="24"/>
  <c r="Q594" i="24"/>
  <c r="S593" i="24"/>
  <c r="S591" i="24"/>
  <c r="Q591" i="24"/>
  <c r="S590" i="24"/>
  <c r="S588" i="24"/>
  <c r="Q588" i="24"/>
  <c r="S587" i="24"/>
  <c r="S586" i="24"/>
  <c r="Q586" i="24"/>
  <c r="S584" i="24"/>
  <c r="S582" i="24"/>
  <c r="Q582" i="24"/>
  <c r="S580" i="24"/>
  <c r="Q580" i="24"/>
  <c r="S572" i="24"/>
  <c r="Q572" i="24"/>
  <c r="S564" i="24"/>
  <c r="Q564" i="24"/>
  <c r="S562" i="24"/>
  <c r="Q562" i="24"/>
  <c r="S560" i="24"/>
  <c r="Q559" i="24"/>
  <c r="S557" i="24"/>
  <c r="Q557" i="24"/>
  <c r="S556" i="24"/>
  <c r="Q556" i="24"/>
  <c r="S555" i="24"/>
  <c r="Q552" i="24"/>
  <c r="S551" i="24"/>
  <c r="Q551" i="24"/>
  <c r="S550" i="24"/>
  <c r="S549" i="24"/>
  <c r="Q548" i="24"/>
  <c r="S547" i="24"/>
  <c r="Q547" i="24"/>
  <c r="S540" i="24"/>
  <c r="Q540" i="24"/>
  <c r="S536" i="24"/>
  <c r="S535" i="24"/>
  <c r="S534" i="24"/>
  <c r="S533" i="24"/>
  <c r="Q533" i="24"/>
  <c r="S532" i="24"/>
  <c r="S531" i="24"/>
  <c r="Q531" i="24"/>
  <c r="S530" i="24"/>
  <c r="S529" i="24"/>
  <c r="S528" i="24"/>
  <c r="S527" i="24"/>
  <c r="S521" i="24"/>
  <c r="Q521" i="24"/>
  <c r="S517" i="24"/>
  <c r="S516" i="24"/>
  <c r="S515" i="24"/>
  <c r="Q515" i="24"/>
  <c r="S514" i="24"/>
  <c r="S513" i="24"/>
  <c r="S512" i="24"/>
  <c r="S511" i="24"/>
  <c r="Q511" i="24"/>
  <c r="S509" i="24"/>
  <c r="S508" i="24"/>
  <c r="S507" i="24"/>
  <c r="S506" i="24"/>
  <c r="Q506" i="24"/>
  <c r="S505" i="24"/>
  <c r="S504" i="24"/>
  <c r="S503" i="24"/>
  <c r="S502" i="24"/>
  <c r="S501" i="24"/>
  <c r="S500" i="24"/>
  <c r="S499" i="24"/>
  <c r="Q499" i="24"/>
  <c r="S497" i="24"/>
  <c r="Q497" i="24"/>
  <c r="S496" i="24"/>
  <c r="Q496" i="24"/>
  <c r="S495" i="24"/>
  <c r="Q495" i="24"/>
  <c r="Q493" i="24"/>
  <c r="Q492" i="24"/>
  <c r="S491" i="24"/>
  <c r="Q491" i="24"/>
  <c r="S490" i="24"/>
  <c r="Q490" i="24"/>
  <c r="S489" i="24"/>
  <c r="Q489" i="24"/>
  <c r="S488" i="24"/>
  <c r="Q488" i="24"/>
  <c r="S487" i="24"/>
  <c r="Q487" i="24"/>
  <c r="S485" i="24"/>
  <c r="S484" i="24"/>
  <c r="S483" i="24"/>
  <c r="S482" i="24"/>
  <c r="S481" i="24"/>
  <c r="S480" i="24"/>
  <c r="Q480" i="24"/>
  <c r="S478" i="24"/>
  <c r="S477" i="24"/>
  <c r="S476" i="24"/>
  <c r="S475" i="24"/>
  <c r="S474" i="24"/>
  <c r="S473" i="24"/>
  <c r="S472" i="24"/>
  <c r="Q472" i="24"/>
  <c r="Q470" i="24"/>
  <c r="S469" i="24"/>
  <c r="Q469" i="24"/>
  <c r="Q467" i="24"/>
  <c r="Q466" i="24"/>
  <c r="S464" i="24"/>
  <c r="Q464" i="24"/>
  <c r="S462" i="24"/>
  <c r="S461" i="24"/>
  <c r="Q461" i="24"/>
  <c r="S460" i="24"/>
  <c r="S459" i="24"/>
  <c r="Q459" i="24"/>
  <c r="S458" i="24"/>
  <c r="Q458" i="24"/>
  <c r="S454" i="24"/>
  <c r="S446" i="24"/>
  <c r="Q446" i="24"/>
  <c r="S439" i="24"/>
  <c r="Q439" i="24"/>
  <c r="S438" i="24"/>
  <c r="Q438" i="24"/>
  <c r="S437" i="24"/>
  <c r="Q437" i="24"/>
  <c r="S436" i="24"/>
  <c r="Q436" i="24"/>
  <c r="S429" i="24"/>
  <c r="Q429" i="24"/>
  <c r="S427" i="24"/>
  <c r="S426" i="24"/>
  <c r="S425" i="24"/>
  <c r="Q425" i="24"/>
  <c r="S424" i="24"/>
  <c r="Q424" i="24"/>
  <c r="S423" i="24"/>
  <c r="S422" i="24"/>
  <c r="S421" i="24"/>
  <c r="S420" i="24"/>
  <c r="S419" i="24"/>
  <c r="Q419" i="24"/>
  <c r="S418" i="24"/>
  <c r="Q418" i="24"/>
  <c r="S417" i="24"/>
  <c r="Q417" i="24"/>
  <c r="S416" i="24"/>
  <c r="Q416" i="24"/>
  <c r="S415" i="24"/>
  <c r="Q415" i="24"/>
  <c r="S413" i="24"/>
  <c r="S410" i="24"/>
  <c r="S403" i="24"/>
  <c r="Q403" i="24"/>
  <c r="S400" i="24"/>
  <c r="Q400" i="24"/>
  <c r="S399" i="24"/>
  <c r="Q399" i="24"/>
  <c r="S398" i="24"/>
  <c r="S397" i="24"/>
  <c r="S396" i="24"/>
  <c r="Q396" i="24"/>
  <c r="S395" i="24"/>
  <c r="S394" i="24"/>
  <c r="S393" i="24"/>
  <c r="S392" i="24"/>
  <c r="S391" i="24"/>
  <c r="Q391" i="24"/>
  <c r="S389" i="24"/>
  <c r="S388" i="24"/>
  <c r="Q388" i="24"/>
  <c r="S387" i="24"/>
  <c r="S386" i="24"/>
  <c r="S385" i="24"/>
  <c r="S384" i="24"/>
  <c r="S383" i="24"/>
  <c r="S382" i="24"/>
  <c r="S381" i="24"/>
  <c r="Q381" i="24"/>
  <c r="S379" i="24"/>
  <c r="Q379" i="24"/>
  <c r="S378" i="24"/>
  <c r="Q378" i="24"/>
  <c r="S377" i="24"/>
  <c r="Q377" i="24"/>
  <c r="S376" i="24"/>
  <c r="Q376" i="24"/>
  <c r="S375" i="24"/>
  <c r="Q375" i="24"/>
  <c r="S374" i="24"/>
  <c r="Q374" i="24"/>
  <c r="S373" i="24"/>
  <c r="Q373" i="24"/>
  <c r="S371" i="24"/>
  <c r="S370" i="24"/>
  <c r="Q370" i="24"/>
  <c r="S369" i="24"/>
  <c r="Q369" i="24"/>
  <c r="S368" i="24"/>
  <c r="S367" i="24"/>
  <c r="S366" i="24"/>
  <c r="S365" i="24"/>
  <c r="S364" i="24"/>
  <c r="S363" i="24"/>
  <c r="S362" i="24"/>
  <c r="S361" i="24"/>
  <c r="Q361" i="24"/>
  <c r="S360" i="24"/>
  <c r="Q360" i="24"/>
  <c r="S358" i="24"/>
  <c r="S357" i="24"/>
  <c r="S356" i="24"/>
  <c r="S355" i="24"/>
  <c r="Q355" i="24"/>
  <c r="S354" i="24"/>
  <c r="Q354" i="24"/>
  <c r="S353" i="24"/>
  <c r="Q353" i="24"/>
  <c r="S351" i="24"/>
  <c r="Q351" i="24"/>
  <c r="S350" i="24"/>
  <c r="S349" i="24"/>
  <c r="S348" i="24"/>
  <c r="S347" i="24"/>
  <c r="S346" i="24"/>
  <c r="S345" i="24"/>
  <c r="S344" i="24"/>
  <c r="S342" i="24"/>
  <c r="Q342" i="24"/>
  <c r="S339" i="24"/>
  <c r="Q339" i="24"/>
  <c r="S336" i="24"/>
  <c r="S335" i="24"/>
  <c r="S334" i="24"/>
  <c r="Q334" i="24"/>
  <c r="S332" i="24"/>
  <c r="Q332" i="24"/>
  <c r="S330" i="24"/>
  <c r="S326" i="24"/>
  <c r="Q326" i="24"/>
  <c r="S322" i="24"/>
  <c r="Q322" i="24"/>
  <c r="S318" i="24"/>
  <c r="S316" i="24"/>
  <c r="Q316" i="24"/>
  <c r="S311" i="24"/>
  <c r="Q311" i="24"/>
  <c r="S310" i="24"/>
  <c r="Q310" i="24"/>
  <c r="S309" i="24"/>
  <c r="Q309" i="24"/>
  <c r="S308" i="24"/>
  <c r="Q308" i="24"/>
  <c r="S304" i="24"/>
  <c r="Q304" i="24"/>
  <c r="Q302" i="24"/>
  <c r="S300" i="24"/>
  <c r="S298" i="24"/>
  <c r="Q298" i="24"/>
  <c r="S295" i="24"/>
  <c r="Q295" i="24"/>
  <c r="S294" i="24"/>
  <c r="Q294" i="24"/>
  <c r="S293" i="24"/>
  <c r="S292" i="24"/>
  <c r="S291" i="24"/>
  <c r="S290" i="24"/>
  <c r="S289" i="24"/>
  <c r="Q289" i="24"/>
  <c r="S288" i="24"/>
  <c r="Q288" i="24"/>
  <c r="S286" i="24"/>
  <c r="Q286" i="24"/>
  <c r="S282" i="24"/>
  <c r="Q282" i="24"/>
  <c r="S278" i="24"/>
  <c r="S275" i="24"/>
  <c r="Q275" i="24"/>
  <c r="S274" i="24"/>
  <c r="Q274" i="24"/>
  <c r="S273" i="24"/>
  <c r="Q273" i="24"/>
  <c r="S272" i="24"/>
  <c r="S271" i="24"/>
  <c r="S268" i="24"/>
  <c r="S267" i="24"/>
  <c r="Q267" i="24"/>
  <c r="S263" i="24"/>
  <c r="Q263" i="24"/>
  <c r="S261" i="24"/>
  <c r="Q261" i="24"/>
  <c r="S259" i="24"/>
  <c r="Q259" i="24"/>
  <c r="S258" i="24"/>
  <c r="Q258" i="24"/>
  <c r="S257" i="24"/>
  <c r="Q257" i="24"/>
  <c r="S256" i="24"/>
  <c r="Q256" i="24"/>
  <c r="S253" i="24"/>
  <c r="S252" i="24"/>
  <c r="S251" i="24"/>
  <c r="S250" i="24"/>
  <c r="S249" i="24"/>
  <c r="S248" i="24"/>
  <c r="S247" i="24"/>
  <c r="S246" i="24"/>
  <c r="S245" i="24"/>
  <c r="Q245" i="24"/>
  <c r="S244" i="24"/>
  <c r="Q244" i="24"/>
  <c r="S243" i="24"/>
  <c r="Q243" i="24"/>
  <c r="S239" i="24"/>
  <c r="Q239" i="24"/>
  <c r="S238" i="24"/>
  <c r="Q238" i="24"/>
  <c r="S237" i="24"/>
  <c r="Q237" i="24"/>
  <c r="S232" i="24"/>
  <c r="Q232" i="24"/>
  <c r="S230" i="24"/>
  <c r="S229" i="24"/>
  <c r="S228" i="24"/>
  <c r="S227" i="24"/>
  <c r="S226" i="24"/>
  <c r="S225" i="24"/>
  <c r="Q225" i="24"/>
  <c r="S214" i="24"/>
  <c r="Q214" i="24"/>
  <c r="S209" i="24"/>
  <c r="Q209" i="24"/>
  <c r="Q207" i="24"/>
  <c r="S204" i="24"/>
  <c r="Q204" i="24"/>
  <c r="S199" i="24"/>
  <c r="S196" i="24"/>
  <c r="Q196" i="24"/>
  <c r="S193" i="24"/>
  <c r="Q193" i="24"/>
  <c r="S192" i="24"/>
  <c r="Q192" i="24"/>
  <c r="S191" i="24"/>
  <c r="Q191" i="24"/>
  <c r="S189" i="24"/>
  <c r="Q189" i="24"/>
  <c r="S183" i="24"/>
  <c r="S182" i="24"/>
  <c r="Q182" i="24"/>
  <c r="S181" i="24"/>
  <c r="S178" i="24"/>
  <c r="Q178" i="24"/>
  <c r="S173" i="24"/>
  <c r="S170" i="24"/>
  <c r="Q170" i="24"/>
  <c r="S166" i="24"/>
  <c r="Q166" i="24"/>
  <c r="S164" i="24"/>
  <c r="Q164" i="24"/>
  <c r="Q160" i="24"/>
  <c r="S159" i="24"/>
  <c r="Q159" i="24"/>
  <c r="S158" i="24"/>
  <c r="Q158" i="24"/>
  <c r="S154" i="24"/>
  <c r="Q154" i="24"/>
  <c r="S153" i="24"/>
  <c r="Q153" i="24"/>
  <c r="S151" i="24"/>
  <c r="S150" i="24"/>
  <c r="Q150" i="24"/>
  <c r="S149" i="24"/>
  <c r="Q149" i="24"/>
  <c r="S148" i="24"/>
  <c r="Q148" i="24"/>
  <c r="S147" i="24"/>
  <c r="Q147" i="24"/>
  <c r="S141" i="24"/>
  <c r="S139" i="24"/>
  <c r="Q139" i="24"/>
  <c r="S137" i="24"/>
  <c r="Q135" i="24"/>
  <c r="S132" i="24"/>
  <c r="S129" i="24"/>
  <c r="Q129" i="24"/>
  <c r="S127" i="24"/>
  <c r="Q127" i="24"/>
  <c r="S126" i="24"/>
  <c r="Q126" i="24"/>
  <c r="S125" i="24"/>
  <c r="Q125" i="24"/>
  <c r="S124" i="24"/>
  <c r="Q124" i="24"/>
  <c r="S123" i="24"/>
  <c r="Q123" i="24"/>
  <c r="S121" i="24"/>
  <c r="Q121" i="24"/>
  <c r="S119" i="24"/>
  <c r="Q119" i="24"/>
  <c r="S116" i="24"/>
  <c r="S115" i="24"/>
  <c r="Q115" i="24"/>
  <c r="S114" i="24"/>
  <c r="S112" i="24"/>
  <c r="S111" i="24"/>
  <c r="Q111" i="24"/>
  <c r="S107" i="24"/>
  <c r="Q107" i="24"/>
  <c r="S105" i="24"/>
  <c r="Q105" i="24"/>
  <c r="S104" i="24"/>
  <c r="S103" i="24"/>
  <c r="S101" i="24"/>
  <c r="S99" i="24"/>
  <c r="S98" i="24"/>
  <c r="S97" i="24"/>
  <c r="Q97" i="24"/>
  <c r="Q94" i="24"/>
  <c r="S93" i="24"/>
  <c r="Q93" i="24"/>
  <c r="S92" i="24"/>
  <c r="S87" i="24"/>
  <c r="S86" i="24"/>
  <c r="Q86" i="24"/>
  <c r="S83" i="24"/>
  <c r="Q83" i="24"/>
  <c r="S79" i="24"/>
  <c r="Q79" i="24"/>
  <c r="S77" i="24"/>
  <c r="Q77" i="24"/>
  <c r="S75" i="24"/>
  <c r="Q75" i="24"/>
  <c r="S73" i="24"/>
  <c r="Q72" i="24"/>
  <c r="S71" i="24"/>
  <c r="S67" i="24"/>
  <c r="Q67" i="24"/>
  <c r="S65" i="24"/>
  <c r="S64" i="24"/>
  <c r="Q64" i="24"/>
  <c r="Q63" i="24"/>
  <c r="S60" i="24"/>
  <c r="S59" i="24"/>
  <c r="Q59" i="24"/>
  <c r="S58" i="24"/>
  <c r="S57" i="24"/>
  <c r="Q57" i="24"/>
  <c r="S56" i="24"/>
  <c r="Q56" i="24"/>
  <c r="S52" i="24"/>
  <c r="S51" i="24"/>
  <c r="S47" i="24"/>
  <c r="Q47" i="24"/>
  <c r="S46" i="24"/>
  <c r="Q46" i="24"/>
  <c r="S35" i="24"/>
  <c r="Q35" i="24"/>
  <c r="S30" i="24"/>
  <c r="Q30" i="24"/>
  <c r="Q28" i="24"/>
  <c r="S22" i="24"/>
  <c r="Q22" i="24"/>
  <c r="S17" i="24"/>
  <c r="Q17" i="24"/>
  <c r="S15" i="24"/>
  <c r="S14" i="24"/>
  <c r="Q14" i="24"/>
  <c r="S13" i="24"/>
  <c r="Q13" i="24"/>
  <c r="S12" i="24"/>
  <c r="S11" i="24"/>
  <c r="S10" i="24"/>
  <c r="Q10" i="24"/>
  <c r="U7" i="24"/>
  <c r="T7" i="24"/>
  <c r="E5" i="24"/>
  <c r="B2" i="24"/>
  <c r="A1" i="24"/>
  <c r="J13" i="27"/>
  <c r="D398" i="16"/>
  <c r="E398" i="16"/>
  <c r="D397" i="16"/>
  <c r="E397" i="16"/>
  <c r="E396" i="16"/>
  <c r="D396" i="16"/>
  <c r="B396" i="16"/>
  <c r="D395" i="16"/>
  <c r="E395" i="16"/>
  <c r="D394" i="16"/>
  <c r="E394" i="16"/>
  <c r="D393" i="16"/>
  <c r="E393" i="16"/>
  <c r="D392" i="16"/>
  <c r="E392" i="16"/>
  <c r="D391" i="16"/>
  <c r="E391" i="16"/>
  <c r="D390" i="16"/>
  <c r="E390" i="16"/>
  <c r="E389" i="16"/>
  <c r="D389" i="16"/>
  <c r="B389" i="16"/>
  <c r="D388" i="16"/>
  <c r="E388" i="16"/>
  <c r="D387" i="16"/>
  <c r="E387" i="16"/>
  <c r="D386" i="16"/>
  <c r="E386" i="16"/>
  <c r="E385" i="16"/>
  <c r="D385" i="16"/>
  <c r="B385" i="16"/>
  <c r="E384" i="16"/>
  <c r="D384" i="16"/>
  <c r="B384" i="16"/>
  <c r="D383" i="16"/>
  <c r="E383" i="16"/>
  <c r="D382" i="16"/>
  <c r="E382" i="16"/>
  <c r="D381" i="16"/>
  <c r="E381" i="16"/>
  <c r="D379" i="16"/>
  <c r="E379" i="16"/>
  <c r="D378" i="16"/>
  <c r="E378" i="16"/>
  <c r="D377" i="16"/>
  <c r="E377" i="16"/>
  <c r="D376" i="16"/>
  <c r="E376" i="16"/>
  <c r="D375" i="16"/>
  <c r="E375" i="16"/>
  <c r="D374" i="16"/>
  <c r="E374" i="16"/>
  <c r="D373" i="16"/>
  <c r="E373" i="16"/>
  <c r="D372" i="16"/>
  <c r="E372" i="16"/>
  <c r="D371" i="16"/>
  <c r="E371" i="16"/>
  <c r="D370" i="16"/>
  <c r="E370" i="16"/>
  <c r="D369" i="16"/>
  <c r="E369" i="16"/>
  <c r="D368" i="16"/>
  <c r="E368" i="16"/>
  <c r="D367" i="16"/>
  <c r="E367" i="16"/>
  <c r="D365" i="16"/>
  <c r="E365" i="16"/>
  <c r="E364" i="16"/>
  <c r="D364" i="16"/>
  <c r="B364" i="16"/>
  <c r="D363" i="16"/>
  <c r="E363" i="16"/>
  <c r="D362" i="16"/>
  <c r="E362" i="16"/>
  <c r="D361" i="16"/>
  <c r="E361" i="16"/>
  <c r="D360" i="16"/>
  <c r="E360" i="16"/>
  <c r="D359" i="16"/>
  <c r="E359" i="16"/>
  <c r="D358" i="16"/>
  <c r="E358" i="16"/>
  <c r="D357" i="16"/>
  <c r="E357" i="16"/>
  <c r="D356" i="16"/>
  <c r="E356" i="16"/>
  <c r="D355" i="16"/>
  <c r="E355" i="16"/>
  <c r="E354" i="16"/>
  <c r="D354" i="16"/>
  <c r="B354" i="16"/>
  <c r="D353" i="16"/>
  <c r="E353" i="16"/>
  <c r="D352" i="16"/>
  <c r="E352" i="16"/>
  <c r="D351" i="16"/>
  <c r="E351" i="16"/>
  <c r="D350" i="16"/>
  <c r="E350" i="16"/>
  <c r="D349" i="16"/>
  <c r="E349" i="16"/>
  <c r="D348" i="16"/>
  <c r="E348" i="16"/>
  <c r="D347" i="16"/>
  <c r="E347" i="16"/>
  <c r="D346" i="16"/>
  <c r="E346" i="16"/>
  <c r="D345" i="16"/>
  <c r="E345" i="16"/>
  <c r="D344" i="16"/>
  <c r="E344" i="16"/>
  <c r="D343" i="16"/>
  <c r="E343" i="16"/>
  <c r="D342" i="16"/>
  <c r="E342" i="16"/>
  <c r="D341" i="16"/>
  <c r="E341" i="16"/>
  <c r="D340" i="16"/>
  <c r="E340" i="16"/>
  <c r="D339" i="16"/>
  <c r="E339" i="16"/>
  <c r="D338" i="16"/>
  <c r="E338" i="16"/>
  <c r="D337" i="16"/>
  <c r="E337" i="16"/>
  <c r="D336" i="16"/>
  <c r="E336" i="16"/>
  <c r="D335" i="16"/>
  <c r="E335" i="16"/>
  <c r="D334" i="16"/>
  <c r="E334" i="16"/>
  <c r="D333" i="16"/>
  <c r="E333" i="16"/>
  <c r="D332" i="16"/>
  <c r="E332" i="16"/>
  <c r="D331" i="16"/>
  <c r="E331" i="16"/>
  <c r="D330" i="16"/>
  <c r="E330" i="16"/>
  <c r="D329" i="16"/>
  <c r="E329" i="16"/>
  <c r="D327" i="16"/>
  <c r="E327" i="16"/>
  <c r="D326" i="16"/>
  <c r="E326" i="16"/>
  <c r="D324" i="16"/>
  <c r="E324" i="16"/>
  <c r="D323" i="16"/>
  <c r="E323" i="16"/>
  <c r="D321" i="16"/>
  <c r="E321" i="16"/>
  <c r="D320" i="16"/>
  <c r="E320" i="16"/>
  <c r="D319" i="16"/>
  <c r="E319" i="16"/>
  <c r="D318" i="16"/>
  <c r="E318" i="16"/>
  <c r="D317" i="16"/>
  <c r="E317" i="16"/>
  <c r="E316" i="16"/>
  <c r="D316" i="16"/>
  <c r="B316" i="16"/>
  <c r="E315" i="16"/>
  <c r="D315" i="16"/>
  <c r="B315" i="16"/>
  <c r="D314" i="16"/>
  <c r="E314" i="16"/>
  <c r="D313" i="16"/>
  <c r="E313" i="16"/>
  <c r="D312" i="16"/>
  <c r="E312" i="16"/>
  <c r="D310" i="16"/>
  <c r="E310" i="16"/>
  <c r="D309" i="16"/>
  <c r="E309" i="16"/>
  <c r="D307" i="16"/>
  <c r="E307" i="16"/>
  <c r="D306" i="16"/>
  <c r="E306" i="16"/>
  <c r="D305" i="16"/>
  <c r="E305" i="16"/>
  <c r="D304" i="16"/>
  <c r="E304" i="16"/>
  <c r="D303" i="16"/>
  <c r="E303" i="16"/>
  <c r="D302" i="16"/>
  <c r="E302" i="16"/>
  <c r="E301" i="16"/>
  <c r="D301" i="16"/>
  <c r="B301" i="16"/>
  <c r="D300" i="16"/>
  <c r="E300" i="16"/>
  <c r="D299" i="16"/>
  <c r="E299" i="16"/>
  <c r="D298" i="16"/>
  <c r="E298" i="16"/>
  <c r="D297" i="16"/>
  <c r="E297" i="16"/>
  <c r="D296" i="16"/>
  <c r="E296" i="16"/>
  <c r="E295" i="16"/>
  <c r="D295" i="16"/>
  <c r="B295" i="16"/>
  <c r="D294" i="16"/>
  <c r="E294" i="16"/>
  <c r="D293" i="16"/>
  <c r="E293" i="16"/>
  <c r="D292" i="16"/>
  <c r="E292" i="16"/>
  <c r="D291" i="16"/>
  <c r="E291" i="16"/>
  <c r="D290" i="16"/>
  <c r="E290" i="16"/>
  <c r="D289" i="16"/>
  <c r="E289" i="16"/>
  <c r="D288" i="16"/>
  <c r="E288" i="16"/>
  <c r="D287" i="16"/>
  <c r="E287" i="16"/>
  <c r="D286" i="16"/>
  <c r="E286" i="16"/>
  <c r="D285" i="16"/>
  <c r="E285" i="16"/>
  <c r="D284" i="16"/>
  <c r="E284" i="16"/>
  <c r="D283" i="16"/>
  <c r="E283" i="16"/>
  <c r="D282" i="16"/>
  <c r="E282" i="16"/>
  <c r="D281" i="16"/>
  <c r="E281" i="16"/>
  <c r="D280" i="16"/>
  <c r="E280" i="16"/>
  <c r="D279" i="16"/>
  <c r="E279" i="16"/>
  <c r="D278" i="16"/>
  <c r="E278" i="16"/>
  <c r="D277" i="16"/>
  <c r="E277" i="16"/>
  <c r="D276" i="16"/>
  <c r="E276" i="16"/>
  <c r="D275" i="16"/>
  <c r="E275" i="16"/>
  <c r="D274" i="16"/>
  <c r="E274" i="16"/>
  <c r="D273" i="16"/>
  <c r="E273" i="16"/>
  <c r="D272" i="16"/>
  <c r="E272" i="16"/>
  <c r="D271" i="16"/>
  <c r="E271" i="16"/>
  <c r="D270" i="16"/>
  <c r="E270" i="16"/>
  <c r="D269" i="16"/>
  <c r="E269" i="16"/>
  <c r="D268" i="16"/>
  <c r="E268" i="16"/>
  <c r="D267" i="16"/>
  <c r="E267" i="16"/>
  <c r="D266" i="16"/>
  <c r="E266" i="16"/>
  <c r="D265" i="16"/>
  <c r="E265" i="16"/>
  <c r="D264" i="16"/>
  <c r="E264" i="16"/>
  <c r="D263" i="16"/>
  <c r="E263" i="16"/>
  <c r="D262" i="16"/>
  <c r="E262" i="16"/>
  <c r="E261" i="16"/>
  <c r="D261" i="16"/>
  <c r="B261" i="16"/>
  <c r="D260" i="16"/>
  <c r="E260" i="16"/>
  <c r="D259" i="16"/>
  <c r="E259" i="16"/>
  <c r="D258" i="16"/>
  <c r="E258" i="16"/>
  <c r="D257" i="16"/>
  <c r="E257" i="16"/>
  <c r="D256" i="16"/>
  <c r="E256" i="16"/>
  <c r="D255" i="16"/>
  <c r="E255" i="16"/>
  <c r="D254" i="16"/>
  <c r="E254" i="16"/>
  <c r="D253" i="16"/>
  <c r="E253" i="16"/>
  <c r="D252" i="16"/>
  <c r="E252" i="16"/>
  <c r="D251" i="16"/>
  <c r="E251" i="16"/>
  <c r="D250" i="16"/>
  <c r="E250" i="16"/>
  <c r="D249" i="16"/>
  <c r="E249" i="16"/>
  <c r="D247" i="16"/>
  <c r="E247" i="16"/>
  <c r="D246" i="16"/>
  <c r="E246" i="16"/>
  <c r="D245" i="16"/>
  <c r="E245" i="16"/>
  <c r="D244" i="16"/>
  <c r="E244" i="16"/>
  <c r="D243" i="16"/>
  <c r="E243" i="16"/>
  <c r="D242" i="16"/>
  <c r="E242" i="16"/>
  <c r="D240" i="16"/>
  <c r="E240" i="16"/>
  <c r="D239" i="16"/>
  <c r="E239" i="16"/>
  <c r="D238" i="16"/>
  <c r="E238" i="16"/>
  <c r="E236" i="16"/>
  <c r="D236" i="16"/>
  <c r="B236" i="16"/>
  <c r="D235" i="16"/>
  <c r="E235" i="16"/>
  <c r="D234" i="16"/>
  <c r="E234" i="16"/>
  <c r="D233" i="16"/>
  <c r="E233" i="16"/>
  <c r="D232" i="16"/>
  <c r="E232" i="16"/>
  <c r="D231" i="16"/>
  <c r="E231" i="16"/>
  <c r="D230" i="16"/>
  <c r="E230" i="16"/>
  <c r="D229" i="16"/>
  <c r="E229" i="16"/>
  <c r="D228" i="16"/>
  <c r="E228" i="16"/>
  <c r="D227" i="16"/>
  <c r="E227" i="16"/>
  <c r="D226" i="16"/>
  <c r="E226" i="16"/>
  <c r="D225" i="16"/>
  <c r="E225" i="16"/>
  <c r="D224" i="16"/>
  <c r="E224" i="16"/>
  <c r="D223" i="16"/>
  <c r="E223" i="16"/>
  <c r="D222" i="16"/>
  <c r="E222" i="16"/>
  <c r="D221" i="16"/>
  <c r="E221" i="16"/>
  <c r="D220" i="16"/>
  <c r="E220" i="16"/>
  <c r="D219" i="16"/>
  <c r="E219" i="16"/>
  <c r="D218" i="16"/>
  <c r="E218" i="16"/>
  <c r="D217" i="16"/>
  <c r="E217" i="16"/>
  <c r="D216" i="16"/>
  <c r="E216" i="16"/>
  <c r="D215" i="16"/>
  <c r="E215" i="16"/>
  <c r="D214" i="16"/>
  <c r="E214" i="16"/>
  <c r="D213" i="16"/>
  <c r="E213" i="16"/>
  <c r="D212" i="16"/>
  <c r="E212" i="16"/>
  <c r="D211" i="16"/>
  <c r="E211" i="16"/>
  <c r="D210" i="16"/>
  <c r="E210" i="16"/>
  <c r="D209" i="16"/>
  <c r="E209" i="16"/>
  <c r="D208" i="16"/>
  <c r="E208" i="16"/>
  <c r="D207" i="16"/>
  <c r="E207" i="16"/>
  <c r="D206" i="16"/>
  <c r="E206" i="16"/>
  <c r="D205" i="16"/>
  <c r="E205" i="16"/>
  <c r="D204" i="16"/>
  <c r="E204" i="16"/>
  <c r="D203" i="16"/>
  <c r="E203" i="16"/>
  <c r="D202" i="16"/>
  <c r="E202" i="16"/>
  <c r="D201" i="16"/>
  <c r="E201" i="16"/>
  <c r="D200" i="16"/>
  <c r="E200" i="16"/>
  <c r="D199" i="16"/>
  <c r="E199" i="16"/>
  <c r="D198" i="16"/>
  <c r="E198" i="16"/>
  <c r="D197" i="16"/>
  <c r="E197" i="16"/>
  <c r="D196" i="16"/>
  <c r="E196" i="16"/>
  <c r="E195" i="16"/>
  <c r="D195" i="16"/>
  <c r="B195" i="16"/>
  <c r="D194" i="16"/>
  <c r="E194" i="16"/>
  <c r="D193" i="16"/>
  <c r="E193" i="16"/>
  <c r="D192" i="16"/>
  <c r="E192" i="16"/>
  <c r="D191" i="16"/>
  <c r="E191" i="16"/>
  <c r="D190" i="16"/>
  <c r="E190" i="16"/>
  <c r="D189" i="16"/>
  <c r="E189" i="16"/>
  <c r="D188" i="16"/>
  <c r="E188" i="16"/>
  <c r="D187" i="16"/>
  <c r="E187" i="16"/>
  <c r="D186" i="16"/>
  <c r="E186" i="16"/>
  <c r="D185" i="16"/>
  <c r="E185" i="16"/>
  <c r="D184" i="16"/>
  <c r="E184" i="16"/>
  <c r="D183" i="16"/>
  <c r="E183" i="16"/>
  <c r="D182" i="16"/>
  <c r="E182" i="16"/>
  <c r="D181" i="16"/>
  <c r="E181" i="16"/>
  <c r="D180" i="16"/>
  <c r="E180" i="16"/>
  <c r="D179" i="16"/>
  <c r="E179" i="16"/>
  <c r="D178" i="16"/>
  <c r="E178" i="16"/>
  <c r="D177" i="16"/>
  <c r="E177" i="16"/>
  <c r="D176" i="16"/>
  <c r="E176" i="16"/>
  <c r="E175" i="16"/>
  <c r="D175" i="16"/>
  <c r="B175" i="16"/>
  <c r="D174" i="16"/>
  <c r="E174" i="16"/>
  <c r="D173" i="16"/>
  <c r="E173" i="16"/>
  <c r="D172" i="16"/>
  <c r="E172" i="16"/>
  <c r="D171" i="16"/>
  <c r="E171" i="16"/>
  <c r="D170" i="16"/>
  <c r="E170" i="16"/>
  <c r="D169" i="16"/>
  <c r="E169" i="16"/>
  <c r="D168" i="16"/>
  <c r="E168" i="16"/>
  <c r="D167" i="16"/>
  <c r="E167" i="16"/>
  <c r="D166" i="16"/>
  <c r="E166" i="16"/>
  <c r="E165" i="16"/>
  <c r="D165" i="16"/>
  <c r="B165" i="16"/>
  <c r="E164" i="16"/>
  <c r="D164" i="16"/>
  <c r="B164" i="16"/>
  <c r="D163" i="16"/>
  <c r="E163" i="16"/>
  <c r="D162" i="16"/>
  <c r="E162" i="16"/>
  <c r="D161" i="16"/>
  <c r="E161" i="16"/>
  <c r="D160" i="16"/>
  <c r="E160" i="16"/>
  <c r="D159" i="16"/>
  <c r="E159" i="16"/>
  <c r="D158" i="16"/>
  <c r="E158" i="16"/>
  <c r="D157" i="16"/>
  <c r="E157" i="16"/>
  <c r="D156" i="16"/>
  <c r="E156" i="16"/>
  <c r="D155" i="16"/>
  <c r="E155" i="16"/>
  <c r="D154" i="16"/>
  <c r="E154" i="16"/>
  <c r="D152" i="16"/>
  <c r="E152" i="16"/>
  <c r="D151" i="16"/>
  <c r="E151" i="16"/>
  <c r="D150" i="16"/>
  <c r="E150" i="16"/>
  <c r="D149" i="16"/>
  <c r="E149" i="16"/>
  <c r="D148" i="16"/>
  <c r="E148" i="16"/>
  <c r="D147" i="16"/>
  <c r="E147" i="16"/>
  <c r="D146" i="16"/>
  <c r="E146" i="16"/>
  <c r="D145" i="16"/>
  <c r="E145" i="16"/>
  <c r="D144" i="16"/>
  <c r="E144" i="16"/>
  <c r="D143" i="16"/>
  <c r="E143" i="16"/>
  <c r="D142" i="16"/>
  <c r="E142" i="16"/>
  <c r="D141" i="16"/>
  <c r="E141" i="16"/>
  <c r="D140" i="16"/>
  <c r="E140" i="16"/>
  <c r="D139" i="16"/>
  <c r="E139" i="16"/>
  <c r="D137" i="16"/>
  <c r="E137" i="16"/>
  <c r="D136" i="16"/>
  <c r="E136" i="16"/>
  <c r="D135" i="16"/>
  <c r="E135" i="16"/>
  <c r="D134" i="16"/>
  <c r="E134" i="16"/>
  <c r="D133" i="16"/>
  <c r="E133" i="16"/>
  <c r="D132" i="16"/>
  <c r="E132" i="16"/>
  <c r="E131" i="16"/>
  <c r="D131" i="16"/>
  <c r="B131" i="16"/>
  <c r="D130" i="16"/>
  <c r="E130" i="16"/>
  <c r="D129" i="16"/>
  <c r="E129" i="16"/>
  <c r="D128" i="16"/>
  <c r="E128" i="16"/>
  <c r="D127" i="16"/>
  <c r="E127" i="16"/>
  <c r="D126" i="16"/>
  <c r="E126" i="16"/>
  <c r="E125" i="16"/>
  <c r="D125" i="16"/>
  <c r="B125" i="16"/>
  <c r="D124" i="16"/>
  <c r="E124" i="16"/>
  <c r="D123" i="16"/>
  <c r="E123" i="16"/>
  <c r="D122" i="16"/>
  <c r="E122" i="16"/>
  <c r="E121" i="16"/>
  <c r="D121" i="16"/>
  <c r="B121" i="16"/>
  <c r="D120" i="16"/>
  <c r="E120" i="16"/>
  <c r="D119" i="16"/>
  <c r="E119" i="16"/>
  <c r="D118" i="16"/>
  <c r="E118" i="16"/>
  <c r="D117" i="16"/>
  <c r="E117" i="16"/>
  <c r="E116" i="16"/>
  <c r="D116" i="16"/>
  <c r="B116" i="16"/>
  <c r="D115" i="16"/>
  <c r="E115" i="16"/>
  <c r="D114" i="16"/>
  <c r="E114" i="16"/>
  <c r="D113" i="16"/>
  <c r="E113" i="16"/>
  <c r="D112" i="16"/>
  <c r="E112" i="16"/>
  <c r="D111" i="16"/>
  <c r="E111" i="16"/>
  <c r="D110" i="16"/>
  <c r="E110" i="16"/>
  <c r="D109" i="16"/>
  <c r="E109" i="16"/>
  <c r="D108" i="16"/>
  <c r="E108" i="16"/>
  <c r="D107" i="16"/>
  <c r="E107" i="16"/>
  <c r="D106" i="16"/>
  <c r="E106" i="16"/>
  <c r="D105" i="16"/>
  <c r="E105" i="16"/>
  <c r="D104" i="16"/>
  <c r="E104" i="16"/>
  <c r="D103" i="16"/>
  <c r="E103" i="16"/>
  <c r="D102" i="16"/>
  <c r="E102" i="16"/>
  <c r="D100" i="16"/>
  <c r="E100" i="16"/>
  <c r="D99" i="16"/>
  <c r="E99" i="16"/>
  <c r="D98" i="16"/>
  <c r="E98" i="16"/>
  <c r="D97" i="16"/>
  <c r="E97" i="16"/>
  <c r="E96" i="16"/>
  <c r="D96" i="16"/>
  <c r="B96" i="16"/>
  <c r="E95" i="16"/>
  <c r="D95" i="16"/>
  <c r="B95" i="16"/>
  <c r="D94" i="16"/>
  <c r="E94" i="16"/>
  <c r="D93" i="16"/>
  <c r="E93" i="16"/>
  <c r="D92" i="16"/>
  <c r="E92" i="16"/>
  <c r="D91" i="16"/>
  <c r="E91" i="16"/>
  <c r="E90" i="16"/>
  <c r="D90" i="16"/>
  <c r="B90" i="16"/>
  <c r="D89" i="16"/>
  <c r="E89" i="16"/>
  <c r="D88" i="16"/>
  <c r="E88" i="16"/>
  <c r="D87" i="16"/>
  <c r="E87" i="16"/>
  <c r="D86" i="16"/>
  <c r="E86" i="16"/>
  <c r="D85" i="16"/>
  <c r="E85" i="16"/>
  <c r="D84" i="16"/>
  <c r="E84" i="16"/>
  <c r="D83" i="16"/>
  <c r="E83" i="16"/>
  <c r="D82" i="16"/>
  <c r="E82" i="16"/>
  <c r="D81" i="16"/>
  <c r="E81" i="16"/>
  <c r="D80" i="16"/>
  <c r="E80" i="16"/>
  <c r="D79" i="16"/>
  <c r="E79" i="16"/>
  <c r="E78" i="16"/>
  <c r="D78" i="16"/>
  <c r="B78" i="16"/>
  <c r="D77" i="16"/>
  <c r="E77" i="16"/>
  <c r="D76" i="16"/>
  <c r="E76" i="16"/>
  <c r="D75" i="16"/>
  <c r="E75" i="16"/>
  <c r="D74" i="16"/>
  <c r="E74" i="16"/>
  <c r="D73" i="16"/>
  <c r="E73" i="16"/>
  <c r="D72" i="16"/>
  <c r="E72" i="16"/>
  <c r="E71" i="16"/>
  <c r="D71" i="16"/>
  <c r="B71" i="16"/>
  <c r="E70" i="16"/>
  <c r="D70" i="16"/>
  <c r="B70" i="16"/>
  <c r="D69" i="16"/>
  <c r="E69" i="16"/>
  <c r="D68" i="16"/>
  <c r="E68" i="16"/>
  <c r="D67" i="16"/>
  <c r="E67" i="16"/>
  <c r="D66" i="16"/>
  <c r="E66" i="16"/>
  <c r="D65" i="16"/>
  <c r="E65" i="16"/>
  <c r="D64" i="16"/>
  <c r="E64" i="16"/>
  <c r="D63" i="16"/>
  <c r="E63" i="16"/>
  <c r="D62" i="16"/>
  <c r="E62" i="16"/>
  <c r="D61" i="16"/>
  <c r="E61" i="16"/>
  <c r="D60" i="16"/>
  <c r="E60" i="16"/>
  <c r="D59" i="16"/>
  <c r="E59" i="16"/>
  <c r="E58" i="16"/>
  <c r="D58" i="16"/>
  <c r="B58" i="16"/>
  <c r="D57" i="16"/>
  <c r="E57" i="16"/>
  <c r="D56" i="16"/>
  <c r="E56" i="16"/>
  <c r="D55" i="16"/>
  <c r="E55" i="16"/>
  <c r="D54" i="16"/>
  <c r="E54" i="16"/>
  <c r="D53" i="16"/>
  <c r="E53" i="16"/>
  <c r="D52" i="16"/>
  <c r="E52" i="16"/>
  <c r="E51" i="16"/>
  <c r="D51" i="16"/>
  <c r="B51" i="16"/>
  <c r="D50" i="16"/>
  <c r="E50" i="16"/>
  <c r="D49" i="16"/>
  <c r="E49" i="16"/>
  <c r="D48" i="16"/>
  <c r="E48" i="16"/>
  <c r="D46" i="16"/>
  <c r="E46" i="16"/>
  <c r="D45" i="16"/>
  <c r="E45" i="16"/>
  <c r="D44" i="16"/>
  <c r="E44" i="16"/>
  <c r="D43" i="16"/>
  <c r="E43" i="16"/>
  <c r="D42" i="16"/>
  <c r="E42" i="16"/>
  <c r="D41" i="16"/>
  <c r="E41" i="16"/>
  <c r="D40" i="16"/>
  <c r="E40" i="16"/>
  <c r="D39" i="16"/>
  <c r="E39" i="16"/>
  <c r="D38" i="16"/>
  <c r="E38" i="16"/>
  <c r="D37" i="16"/>
  <c r="E37" i="16"/>
  <c r="D36" i="16"/>
  <c r="E36" i="16"/>
  <c r="E35" i="16"/>
  <c r="D35" i="16"/>
  <c r="B35" i="16"/>
  <c r="E34" i="16"/>
  <c r="D34" i="16"/>
  <c r="B34" i="16"/>
  <c r="D33" i="16"/>
  <c r="E33" i="16"/>
  <c r="D32" i="16"/>
  <c r="E32" i="16"/>
  <c r="D31" i="16"/>
  <c r="E31" i="16"/>
  <c r="D30" i="16"/>
  <c r="E30" i="16"/>
  <c r="D29" i="16"/>
  <c r="E29" i="16"/>
  <c r="D28" i="16"/>
  <c r="E28" i="16"/>
  <c r="D27" i="16"/>
  <c r="E27" i="16"/>
  <c r="D26" i="16"/>
  <c r="E26" i="16"/>
  <c r="D25" i="16"/>
  <c r="E25" i="16"/>
  <c r="D24" i="16"/>
  <c r="E24" i="16"/>
  <c r="D23" i="16"/>
  <c r="E23" i="16"/>
  <c r="D22" i="16"/>
  <c r="E22" i="16"/>
  <c r="E21" i="16"/>
  <c r="D21" i="16"/>
  <c r="B21" i="16"/>
  <c r="D20" i="16"/>
  <c r="E20" i="16"/>
  <c r="D19" i="16"/>
  <c r="E19" i="16"/>
  <c r="D18" i="16"/>
  <c r="E18" i="16"/>
  <c r="D17" i="16"/>
  <c r="E17" i="16"/>
  <c r="D16" i="16"/>
  <c r="E16" i="16"/>
  <c r="D15" i="16"/>
  <c r="E15" i="16"/>
  <c r="D14" i="16"/>
  <c r="E14" i="16"/>
  <c r="D13" i="16"/>
  <c r="E13" i="16"/>
  <c r="E12" i="16"/>
  <c r="D12" i="16"/>
  <c r="B12" i="16"/>
  <c r="D11" i="16"/>
  <c r="E11" i="16"/>
  <c r="D10" i="16"/>
  <c r="E10" i="16"/>
  <c r="D9" i="16"/>
  <c r="E9" i="16"/>
  <c r="E8" i="16"/>
  <c r="D8" i="16"/>
  <c r="B8" i="16"/>
  <c r="D7" i="16"/>
  <c r="E7" i="16"/>
  <c r="D6" i="16"/>
  <c r="E6" i="16"/>
  <c r="D5" i="16"/>
  <c r="E5" i="16"/>
  <c r="E4" i="16"/>
  <c r="D4" i="16"/>
  <c r="B4" i="16"/>
  <c r="E3" i="16"/>
  <c r="D3" i="16"/>
  <c r="B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Suzie</author>
    <author>sev</author>
  </authors>
  <commentList>
    <comment ref="T6" authorId="0" shapeId="0" xr:uid="{00000000-0006-0000-0300-000001000000}">
      <text>
        <r>
          <rPr>
            <b/>
            <sz val="9"/>
            <color indexed="81"/>
            <rFont val="Tahoma"/>
            <family val="2"/>
          </rPr>
          <t>Suzie:</t>
        </r>
        <r>
          <rPr>
            <sz val="9"/>
            <color indexed="81"/>
            <rFont val="Tahoma"/>
            <family val="2"/>
          </rPr>
          <t xml:space="preserve">
pourcentage article 4</t>
        </r>
      </text>
    </comment>
    <comment ref="C10" authorId="1" shapeId="0" xr:uid="{00000000-0006-0000-0300-000002000000}">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C11" authorId="1" shapeId="0" xr:uid="{00000000-0006-0000-0300-000003000000}">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D11" authorId="1" shapeId="0" xr:uid="{00000000-0006-0000-0300-000004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12" authorId="1" shapeId="0" xr:uid="{00000000-0006-0000-0300-000005000000}">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D12" authorId="1" shapeId="0" xr:uid="{00000000-0006-0000-0300-000006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13" authorId="1" shapeId="0" xr:uid="{00000000-0006-0000-0300-000007000000}">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C14" authorId="1" shapeId="0" xr:uid="{00000000-0006-0000-0300-000008000000}">
      <text>
        <r>
          <rPr>
            <b/>
            <sz val="9"/>
            <color indexed="81"/>
            <rFont val="Tahoma"/>
            <family val="2"/>
          </rPr>
          <t xml:space="preserve">ISO9001
4.1
Compréhension de l'organisme et de son contexte
</t>
        </r>
        <r>
          <rPr>
            <sz val="9"/>
            <color indexed="81"/>
            <rFont val="Tahoma"/>
            <family val="2"/>
          </rPr>
          <t>• L’organisme doit déterminer les enjeux externes et internes pertinents par rapport à sa finalité et son orientation stratégique, et
qui influent sur sa capacité à obtenir le(s) résultat(s) attendu(s) de son système de management de la qualité.
• L'organisme doit surveiller et revoir les informations dont il dispose sur ces enjeux externes et internes.
• NOTE 1 Les enjeux peuvent comprendre des facteurs positifs et négatifs ou des conditions, à prendre en considération
• NOTE 2 La compréhension du contexte externe peut être facilitée par la prise en compte des enjeux découlant de l'environnement juridique, technologique,
concurrentiel, commercial, culturel, social et économique, qu’il soit international, national, régional ou local.
• NOTE 3 La compréhension du contexte interne peut être facilitée par la prise en compte des enjeux liés aux valeurs, à la culture, aux connaissances et à la
performance de l'organisme.</t>
        </r>
        <r>
          <rPr>
            <sz val="9"/>
            <color indexed="81"/>
            <rFont val="Tahoma"/>
            <family val="2"/>
          </rPr>
          <t xml:space="preserve">
</t>
        </r>
      </text>
    </comment>
    <comment ref="D15" authorId="1" shapeId="0" xr:uid="{00000000-0006-0000-0300-000009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18" authorId="1" shapeId="0" xr:uid="{00000000-0006-0000-0300-00000A000000}">
      <text>
        <r>
          <rPr>
            <b/>
            <sz val="9"/>
            <color indexed="81"/>
            <rFont val="Tahoma"/>
            <family val="2"/>
          </rPr>
          <t xml:space="preserve">ISO9001
4.2
Compréhension des besoins et des attentes des parties intéressées
</t>
        </r>
        <r>
          <rPr>
            <sz val="9"/>
            <color indexed="81"/>
            <rFont val="Tahoma"/>
            <family val="2"/>
          </rPr>
          <t xml:space="preserve">• En raison de leur effet, réel ou potentiel, sur l'aptitude de l'organisme à fournir en permanence des produits et services conformes aux exigences des
clients et aux exigences légales et réglementaires applicables, l'organisme doit déterminer :
a) les parties intéressées qui sont pertinentes dans le cadre du système de management de la qualité ;
b) les exigences de ces parties intéressées dans le cadre du système de management de la qualité.
• L'organisme doit surveiller et revoir les informations dont il dispose sur ces parties intéressées et leurs exigences pertinentes.
</t>
        </r>
      </text>
    </comment>
    <comment ref="D18" authorId="1" shapeId="0" xr:uid="{00000000-0006-0000-0300-00000B000000}">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18" authorId="1" shapeId="0" xr:uid="{00000000-0006-0000-0300-00000C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9" authorId="1" shapeId="0" xr:uid="{00000000-0006-0000-0300-00000D000000}">
      <text>
        <r>
          <rPr>
            <b/>
            <sz val="9"/>
            <color indexed="81"/>
            <rFont val="Tahoma"/>
            <family val="2"/>
          </rPr>
          <t xml:space="preserve">ISO9001
4.2
Compréhension des besoins et des attentes des parties intéressées
</t>
        </r>
        <r>
          <rPr>
            <sz val="9"/>
            <color indexed="81"/>
            <rFont val="Tahoma"/>
            <family val="2"/>
          </rPr>
          <t xml:space="preserve">• En raison de leur effet, réel ou potentiel, sur l'aptitude de l'organisme à fournir en permanence des produits et services conformes aux exigences des
clients et aux exigences légales et réglementaires applicables, l'organisme doit déterminer :
a) les parties intéressées qui sont pertinentes dans le cadre du système de management de la qualité ;
b) les exigences de ces parties intéressées dans le cadre du système de management de la qualité.
• L'organisme doit surveiller et revoir les informations dont il dispose sur ces parties intéressées et leurs exigences pertinentes.
</t>
        </r>
      </text>
    </comment>
    <comment ref="D19" authorId="1" shapeId="0" xr:uid="{00000000-0006-0000-0300-00000E000000}">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19" authorId="1" shapeId="0" xr:uid="{00000000-0006-0000-0300-00000F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0" authorId="1" shapeId="0" xr:uid="{00000000-0006-0000-0300-000010000000}">
      <text>
        <r>
          <rPr>
            <b/>
            <sz val="9"/>
            <color indexed="81"/>
            <rFont val="Tahoma"/>
            <family val="2"/>
          </rPr>
          <t xml:space="preserve">ISO9001
4.2
Compréhension des besoins et des attentes des parties intéressées
</t>
        </r>
        <r>
          <rPr>
            <sz val="9"/>
            <color indexed="81"/>
            <rFont val="Tahoma"/>
            <family val="2"/>
          </rPr>
          <t xml:space="preserve">• En raison de leur effet, réel ou potentiel, sur l'aptitude de l'organisme à fournir en permanence des produits et services conformes aux exigences des
clients et aux exigences légales et réglementaires applicables, l'organisme doit déterminer :
a) les parties intéressées qui sont pertinentes dans le cadre du système de management de la qualité ;
b) les exigences de ces parties intéressées dans le cadre du système de management de la qualité.
• L'organisme doit surveiller et revoir les informations dont il dispose sur ces parties intéressées et leurs exigences pertinentes.
</t>
        </r>
      </text>
    </comment>
    <comment ref="D20" authorId="1" shapeId="0" xr:uid="{00000000-0006-0000-0300-00001100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20" authorId="1" shapeId="0" xr:uid="{00000000-0006-0000-0300-000012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3" authorId="1" shapeId="0" xr:uid="{00000000-0006-0000-0300-000013000000}">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3" authorId="1" shapeId="0" xr:uid="{00000000-0006-0000-0300-000014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3" authorId="1" shapeId="0" xr:uid="{00000000-0006-0000-0300-000015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4" authorId="1" shapeId="0" xr:uid="{00000000-0006-0000-0300-000016000000}">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4" authorId="1" shapeId="0" xr:uid="{00000000-0006-0000-0300-000017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4" authorId="1" shapeId="0" xr:uid="{00000000-0006-0000-0300-000018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5" authorId="1" shapeId="0" xr:uid="{00000000-0006-0000-0300-000019000000}">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5" authorId="1" shapeId="0" xr:uid="{00000000-0006-0000-0300-00001A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5" authorId="1" shapeId="0" xr:uid="{00000000-0006-0000-0300-00001B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6" authorId="1" shapeId="0" xr:uid="{00000000-0006-0000-0300-00001C000000}">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6" authorId="1" shapeId="0" xr:uid="{00000000-0006-0000-0300-00001D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26" authorId="1" shapeId="0" xr:uid="{00000000-0006-0000-0300-00001E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7" authorId="1" shapeId="0" xr:uid="{00000000-0006-0000-0300-00001F000000}">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7" authorId="1" shapeId="0" xr:uid="{00000000-0006-0000-0300-00002000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7" authorId="1" shapeId="0" xr:uid="{00000000-0006-0000-0300-000021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8" authorId="1" shapeId="0" xr:uid="{00000000-0006-0000-0300-000022000000}">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E28" authorId="1" shapeId="0" xr:uid="{00000000-0006-0000-0300-000023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9" authorId="1" shapeId="0" xr:uid="{00000000-0006-0000-0300-000024000000}">
      <text>
        <r>
          <rPr>
            <b/>
            <sz val="9"/>
            <color indexed="81"/>
            <rFont val="Tahoma"/>
            <family val="2"/>
          </rPr>
          <t xml:space="preserve">ISO9001
4.3
Détermination du domaine d'application du SMQ
</t>
        </r>
        <r>
          <rPr>
            <sz val="9"/>
            <color indexed="81"/>
            <rFont val="Tahoma"/>
            <family val="2"/>
          </rPr>
          <t xml:space="preserve">• L'organisme doit déterminer les limites et l'applicabilité du système de management de la qualité afin d'établir son domaine d'application.
• Lorsque l'organisme établit ce domaine d'application, il doit prendre en compte :
a) les enjeux externes et internes auxquels il est fait référence en 4.1 ;
b) les exigences des parties intéressées pertinentes auxquelles il est fait référence en 4.2 ;
c) les produits et services de l'organisme.
• L'organisme doit appliquer toutes les exigences de la présente Norme internationale si elles sont applicables dans le cadre du domaine d’application déterminé de son SMQ.
• Le domaine d’application du SMQ de l'organisme doit être disponible et tenu à jour sous la forme d'une information documentée.
• Le domaine d’application doit indiquer les types de produits et services couverts, et fournir une justification pour toute exigence de la présente Norme internationale que l'organisme juge non applicable dans le cadre du domaine d’application de son système
de management de la qualité.
• La conformité à la présente Norme internationale ne peut être déclarée que si les exigences déterminées comme étant non applicables n'ont pas d'incidence sur l'aptitude ou la responsabilité de l'organisme d'assurer la conformité de ses produits et services et l'amélioration de la satisfaction de ses clients.
</t>
        </r>
      </text>
    </comment>
    <comment ref="D29" authorId="1" shapeId="0" xr:uid="{00000000-0006-0000-0300-00002500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9" authorId="1" shapeId="0" xr:uid="{00000000-0006-0000-0300-000026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B30" authorId="1" shapeId="0" xr:uid="{00000000-0006-0000-0300-000027000000}">
      <text>
        <r>
          <rPr>
            <sz val="9"/>
            <color indexed="81"/>
            <rFont val="Tahoma"/>
            <family val="2"/>
          </rPr>
          <t>DM inclus les DMDIV</t>
        </r>
      </text>
    </comment>
    <comment ref="D31" authorId="1" shapeId="0" xr:uid="{00000000-0006-0000-0300-000028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1" authorId="1" shapeId="0" xr:uid="{00000000-0006-0000-0300-000029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32" authorId="1" shapeId="0" xr:uid="{00000000-0006-0000-0300-00002A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2" authorId="1" shapeId="0" xr:uid="{00000000-0006-0000-0300-00002B00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33" authorId="1" shapeId="0" xr:uid="{00000000-0006-0000-0300-00002C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3" authorId="1" shapeId="0" xr:uid="{00000000-0006-0000-0300-00002D00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36" authorId="1" shapeId="0" xr:uid="{00000000-0006-0000-0300-00002E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36" authorId="1" shapeId="0" xr:uid="{00000000-0006-0000-0300-00002F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6" authorId="1" shapeId="0" xr:uid="{00000000-0006-0000-0300-000030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37" authorId="1" shapeId="0" xr:uid="{00000000-0006-0000-0300-000031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7" authorId="1" shapeId="0" xr:uid="{00000000-0006-0000-0300-000032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38" authorId="1" shapeId="0" xr:uid="{00000000-0006-0000-0300-000033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8" authorId="1" shapeId="0" xr:uid="{00000000-0006-0000-0300-000034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9" authorId="1" shapeId="0" xr:uid="{00000000-0006-0000-0300-000035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39" authorId="1" shapeId="0" xr:uid="{00000000-0006-0000-0300-000036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39" authorId="1" shapeId="0" xr:uid="{00000000-0006-0000-0300-000037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40" authorId="1" shapeId="0" xr:uid="{00000000-0006-0000-0300-000038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0" authorId="1" shapeId="0" xr:uid="{00000000-0006-0000-0300-000039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0" authorId="1" shapeId="0" xr:uid="{00000000-0006-0000-0300-00003A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41" authorId="1" shapeId="0" xr:uid="{00000000-0006-0000-0300-00003B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1" authorId="1" shapeId="0" xr:uid="{00000000-0006-0000-0300-00003C000000}">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41" authorId="1" shapeId="0" xr:uid="{00000000-0006-0000-0300-00003D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42" authorId="1" shapeId="0" xr:uid="{00000000-0006-0000-0300-00003E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2" authorId="1" shapeId="0" xr:uid="{00000000-0006-0000-0300-00003F00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E42" authorId="1" shapeId="0" xr:uid="{00000000-0006-0000-0300-00004000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43" authorId="1" shapeId="0" xr:uid="{00000000-0006-0000-0300-000041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3" authorId="1" shapeId="0" xr:uid="{00000000-0006-0000-0300-000042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3" authorId="1" shapeId="0" xr:uid="{00000000-0006-0000-0300-000043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4" authorId="1" shapeId="0" xr:uid="{00000000-0006-0000-0300-000044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4" authorId="1" shapeId="0" xr:uid="{00000000-0006-0000-0300-000045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4" authorId="1" shapeId="0" xr:uid="{00000000-0006-0000-0300-000046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5" authorId="1" shapeId="0" xr:uid="{00000000-0006-0000-0300-000047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5" authorId="1" shapeId="0" xr:uid="{00000000-0006-0000-0300-000048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5" authorId="1" shapeId="0" xr:uid="{00000000-0006-0000-0300-000049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7" authorId="1" shapeId="0" xr:uid="{00000000-0006-0000-0300-00004A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C48" authorId="1" shapeId="0" xr:uid="{00000000-0006-0000-0300-00004B000000}">
      <text>
        <r>
          <rPr>
            <b/>
            <sz val="9"/>
            <color indexed="81"/>
            <rFont val="Tahoma"/>
            <family val="2"/>
          </rPr>
          <t xml:space="preserve">ISO9001
4.4.1
Système de management de la qualité et processus associés
</t>
        </r>
        <r>
          <rPr>
            <sz val="9"/>
            <color indexed="81"/>
            <rFont val="Tahoma"/>
            <family val="2"/>
          </rPr>
          <t>L'organisme doit établir, mettre en oeuvre, tenir à jour et améliorer en continu un SMQ, y compris les processus nécessaires et leurs interactions, en accord
avec les exigences de la présente Norme internationale.
L'organisme doit déterminer les processus nécessaires au SMQ et leur application dans tout l'organisme et doit :
a) déterminer les éléments d'entrée requis et les éléments de sortie attendus pour ces processus
b) déterminer la séquence et l'interaction de ces processus
c) déterminer et appliquer les critères et les méthodes (y compris la surveillance, les mesures et les indicateurs de performance associés) nécessaires pour assurer le fonctionnement et la maîtrise efficaces de ces processus
d) déterminer les ressources nécessaires pour ces processus et s'assurer de leur disponibilité
e) attribuer les responsabilités et autorités pour ces processus;
f) prendre en compte les risques et opportunités tels que déterminés conformément aux exigences de 6.1
g) évaluer ces processus et mettre en œuvre toutes les modifications requises pour s'assurer que ces processus produisent les résultats attendus
h) améliorer les processus et le SMQ</t>
        </r>
      </text>
    </comment>
    <comment ref="D48" authorId="1" shapeId="0" xr:uid="{00000000-0006-0000-0300-00004C00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 sa mission.
</t>
        </r>
      </text>
    </comment>
    <comment ref="E48" authorId="1" shapeId="0" xr:uid="{00000000-0006-0000-0300-00004D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49" authorId="1" shapeId="0" xr:uid="{00000000-0006-0000-0300-00004E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9" authorId="1" shapeId="0" xr:uid="{00000000-0006-0000-0300-00004F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50" authorId="1" shapeId="0" xr:uid="{00000000-0006-0000-0300-000050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50" authorId="1" shapeId="0" xr:uid="{00000000-0006-0000-0300-00005100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51" authorId="1" shapeId="0" xr:uid="{00000000-0006-0000-0300-000052000000}">
      <text>
        <r>
          <rPr>
            <b/>
            <sz val="9"/>
            <color indexed="81"/>
            <rFont val="Tahoma"/>
            <family val="2"/>
          </rPr>
          <t xml:space="preserve">ISO9001
4.4.2
 Système de management de la qualité et processus associés
</t>
        </r>
        <r>
          <rPr>
            <sz val="9"/>
            <color indexed="81"/>
            <rFont val="Tahoma"/>
            <family val="2"/>
          </rPr>
          <t xml:space="preserve"> L'organisme doit, autant que nécessaire :
a) tenir à jour les informations documentées nécessaires au
fonctionnement de ses processus;
b) conserver les informations documentées pour avoir l'assurance
que les processus sont mis en œuvre comme prévu.
</t>
        </r>
      </text>
    </comment>
    <comment ref="D51" authorId="1" shapeId="0" xr:uid="{00000000-0006-0000-0300-00005300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52" authorId="1" shapeId="0" xr:uid="{00000000-0006-0000-0300-000054000000}">
      <text>
        <r>
          <rPr>
            <b/>
            <sz val="9"/>
            <color indexed="81"/>
            <rFont val="Tahoma"/>
            <family val="2"/>
          </rPr>
          <t xml:space="preserve">ISO9001
4.4.2
 Système de management de la qualité et processus associés
</t>
        </r>
        <r>
          <rPr>
            <sz val="9"/>
            <color indexed="81"/>
            <rFont val="Tahoma"/>
            <family val="2"/>
          </rPr>
          <t xml:space="preserve"> L'organisme doit, autant que nécessaire :
a) tenir à jour les informations documentées nécessaires au
fonctionnement de ses processus;
b) conserver les informations documentées pour avoir l'assurance
que les processus sont mis en œuvre comme prévu.
</t>
        </r>
      </text>
    </comment>
    <comment ref="D52" authorId="1" shapeId="0" xr:uid="{00000000-0006-0000-0300-00005500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57" authorId="1" shapeId="0" xr:uid="{00000000-0006-0000-0300-000056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58" authorId="1" shapeId="0" xr:uid="{00000000-0006-0000-0300-000057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C59" authorId="1" shapeId="0" xr:uid="{00000000-0006-0000-0300-000058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C60" authorId="1" shapeId="0" xr:uid="{00000000-0006-0000-0300-000059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60" authorId="1" shapeId="0" xr:uid="{00000000-0006-0000-0300-00005A000000}">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C61" authorId="1" shapeId="0" xr:uid="{00000000-0006-0000-0300-00005B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61" authorId="1" shapeId="0" xr:uid="{00000000-0006-0000-0300-00005C000000}">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E61" authorId="1" shapeId="0" xr:uid="{00000000-0006-0000-0300-00005D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62" authorId="1" shapeId="0" xr:uid="{00000000-0006-0000-0300-00005E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62" authorId="1" shapeId="0" xr:uid="{00000000-0006-0000-0300-00005F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63" authorId="1" shapeId="0" xr:uid="{00000000-0006-0000-0300-000060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E63" authorId="1" shapeId="0" xr:uid="{00000000-0006-0000-0300-000061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64" authorId="1" shapeId="0" xr:uid="{00000000-0006-0000-0300-000062000000}">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65" authorId="1" shapeId="0" xr:uid="{00000000-0006-0000-0300-000063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C66" authorId="1" shapeId="0" xr:uid="{00000000-0006-0000-0300-000064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66" authorId="1" shapeId="0" xr:uid="{00000000-0006-0000-0300-000065000000}">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E66" authorId="1" shapeId="0" xr:uid="{00000000-0006-0000-0300-000066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68" authorId="1" shapeId="0" xr:uid="{00000000-0006-0000-0300-000067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68" authorId="1" shapeId="0" xr:uid="{00000000-0006-0000-0300-000068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69" authorId="1" shapeId="0" xr:uid="{00000000-0006-0000-0300-000069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69" authorId="1" shapeId="0" xr:uid="{00000000-0006-0000-0300-00006A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70" authorId="1" shapeId="0" xr:uid="{00000000-0006-0000-0300-00006B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70" authorId="1" shapeId="0" xr:uid="{00000000-0006-0000-0300-00006C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71" authorId="1" shapeId="0" xr:uid="{00000000-0006-0000-0300-00006D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1" authorId="1" shapeId="0" xr:uid="{00000000-0006-0000-0300-00006E00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C72" authorId="1" shapeId="0" xr:uid="{00000000-0006-0000-0300-00006F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E72" authorId="1" shapeId="0" xr:uid="{00000000-0006-0000-0300-000070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73" authorId="1" shapeId="0" xr:uid="{00000000-0006-0000-0300-000071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3" authorId="1" shapeId="0" xr:uid="{00000000-0006-0000-0300-000072000000}">
      <text>
        <r>
          <rPr>
            <b/>
            <sz val="9"/>
            <color indexed="81"/>
            <rFont val="Tahoma"/>
            <family val="2"/>
          </rPr>
          <t xml:space="preserve">NFS99-170
5.1
 Engagement de la direction
</t>
        </r>
        <r>
          <rPr>
            <sz val="9"/>
            <color indexed="81"/>
            <rFont val="Tahoma"/>
            <family val="2"/>
          </rPr>
          <t xml:space="preserve">a)  communiquer en interne sur l'importance de satisfaire les exigences des clients ainsi que les exigences légaleset réglementaires 
b)  établir la politique qualité de la maintenance 
c)  assurer que des objectifs mesurables sont établis pour la qualité de la maintenance 
d)  mener des revues de direction 
e)  assurer la disponibilité des ressources.
</t>
        </r>
      </text>
    </comment>
    <comment ref="C74" authorId="1" shapeId="0" xr:uid="{00000000-0006-0000-0300-000073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4" authorId="1" shapeId="0" xr:uid="{00000000-0006-0000-0300-000074000000}">
      <text>
        <r>
          <rPr>
            <b/>
            <sz val="9"/>
            <color indexed="81"/>
            <rFont val="Tahoma"/>
            <family val="2"/>
          </rPr>
          <t>NFS99-170
5.6
Revue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E74" authorId="1" shapeId="0" xr:uid="{00000000-0006-0000-0300-000075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75" authorId="1" shapeId="0" xr:uid="{00000000-0006-0000-0300-000076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C76" authorId="1" shapeId="0" xr:uid="{00000000-0006-0000-0300-000077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D76" authorId="1" shapeId="0" xr:uid="{00000000-0006-0000-0300-000078000000}">
      <text>
        <r>
          <rPr>
            <b/>
            <sz val="9"/>
            <color indexed="81"/>
            <rFont val="Tahoma"/>
            <family val="2"/>
          </rPr>
          <t>NFS99-170</t>
        </r>
        <r>
          <rPr>
            <sz val="9"/>
            <color indexed="81"/>
            <rFont val="Tahoma"/>
            <family val="2"/>
          </rPr>
          <t xml:space="preserve">
</t>
        </r>
        <r>
          <rPr>
            <b/>
            <sz val="9"/>
            <color indexed="81"/>
            <rFont val="Tahoma"/>
            <family val="2"/>
          </rPr>
          <t>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
</t>
        </r>
        <r>
          <rPr>
            <b/>
            <sz val="9"/>
            <color indexed="81"/>
            <rFont val="Tahoma"/>
            <family val="2"/>
          </rPr>
          <t>8.5.2
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
</t>
        </r>
        <r>
          <rPr>
            <b/>
            <sz val="9"/>
            <color indexed="81"/>
            <rFont val="Tahoma"/>
            <family val="2"/>
          </rPr>
          <t>8.5.3
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E76" authorId="1" shapeId="0" xr:uid="{00000000-0006-0000-0300-000079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77" authorId="1" shapeId="0" xr:uid="{00000000-0006-0000-0300-00007A000000}">
      <text>
        <r>
          <rPr>
            <b/>
            <sz val="9"/>
            <color indexed="81"/>
            <rFont val="Tahoma"/>
            <family val="2"/>
          </rPr>
          <t xml:space="preserve">ISO9001
5.5.1
Leadership et engagement
</t>
        </r>
        <r>
          <rPr>
            <sz val="9"/>
            <color indexed="81"/>
            <rFont val="Tahoma"/>
            <family val="2"/>
          </rPr>
          <t xml:space="preserve">Généralités
La direction doit démontrer son engagement en ce qui concerne le SMQ en :
a)assumant la responsabilité de l'efficacité du SMQ
b)s'assurant que la politique et les objectifs qualité sont établis pour le SMQ et qu'ils sont compatibles avec le contexte et l’orientation stratégique de l'organisme;
c)s'assurant que les exigences liées au SMQ sont intégrées aux processus métiers de l'organisme
d)promouvant l'utilisation de l'approche processus et de l'approche par les risques
e)s'assurant que les ressources requises pour le système de management de la qualité sont disponibles
f)communiquant sur l'importance de disposer d'un SMQ efficace et de se conformer aux exigences liées à ce système;
g)s’assurant que le SMQ atteigne les résultats attendus
h)incitant, orientant et soutenant les personnes pour qu'elles contribuent à l'efficacité du SMQ
i)promouvant l'amélioration;
j)soutenant les autres rôles pertinents de management afin de démontrer leurs responsabilités dans leurs domaines respectifs.
</t>
        </r>
      </text>
    </comment>
    <comment ref="C80" authorId="1" shapeId="0" xr:uid="{00000000-0006-0000-0300-00007B000000}">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D80" authorId="1" shapeId="0" xr:uid="{00000000-0006-0000-0300-00007C000000}">
      <text>
        <r>
          <rPr>
            <b/>
            <sz val="9"/>
            <color indexed="81"/>
            <rFont val="Tahoma"/>
            <family val="2"/>
          </rPr>
          <t xml:space="preserve">NFS99-170
5.2
Écoute client
</t>
        </r>
        <r>
          <rPr>
            <sz val="9"/>
            <color indexed="81"/>
            <rFont val="Tahoma"/>
            <family val="2"/>
          </rPr>
          <t xml:space="preserve">La direction doit garantir que les exigences des clients sont déterminées (7.1.1) et satisfaites (8.2.1)
</t>
        </r>
      </text>
    </comment>
    <comment ref="E80" authorId="1" shapeId="0" xr:uid="{00000000-0006-0000-0300-00007D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81" authorId="1" shapeId="0" xr:uid="{00000000-0006-0000-0300-00007E000000}">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D81" authorId="1" shapeId="0" xr:uid="{00000000-0006-0000-0300-00007F00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81" authorId="1" shapeId="0" xr:uid="{00000000-0006-0000-0300-000080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82" authorId="1" shapeId="0" xr:uid="{00000000-0006-0000-0300-000081000000}">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D82" authorId="1" shapeId="0" xr:uid="{00000000-0006-0000-0300-00008200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82" authorId="1" shapeId="0" xr:uid="{00000000-0006-0000-0300-000083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83" authorId="1" shapeId="0" xr:uid="{00000000-0006-0000-0300-000084000000}">
      <text>
        <r>
          <rPr>
            <b/>
            <sz val="9"/>
            <color indexed="81"/>
            <rFont val="Tahoma"/>
            <family val="2"/>
          </rPr>
          <t>ISO9001
5.1.2
Leadership et engagement</t>
        </r>
        <r>
          <rPr>
            <sz val="9"/>
            <color indexed="81"/>
            <rFont val="Tahoma"/>
            <family val="2"/>
          </rPr>
          <t xml:space="preserve">
Orientation client
La direction doit démontrer son leadership et son engagement relatifs à
l'orientation client en s'assurant que :
a)les exigences du client ainsi que les exigences légales et réglementaires
applicables sont déterminées, comprises et satisfaites en permanence
b)les risques et les opportunités susceptibles d'avoir une incidence sur la
conformité des produits et des services et sur l'aptitude à améliorer la
satisfaction du client sont déterminés et pris en compte
c)la priorité d'accroissement de la satisfaction du client est préservée</t>
        </r>
      </text>
    </comment>
    <comment ref="C87" authorId="1" shapeId="0" xr:uid="{00000000-0006-0000-0300-000085000000}">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87" authorId="1" shapeId="0" xr:uid="{00000000-0006-0000-0300-000086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D88" authorId="1" shapeId="0" xr:uid="{00000000-0006-0000-0300-000087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88" authorId="1" shapeId="0" xr:uid="{00000000-0006-0000-0300-00008800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89" authorId="1" shapeId="0" xr:uid="{00000000-0006-0000-0300-000089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89" authorId="1" shapeId="0" xr:uid="{00000000-0006-0000-0300-00008A00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90" authorId="1" shapeId="0" xr:uid="{00000000-0006-0000-0300-00008B000000}">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90" authorId="1" shapeId="0" xr:uid="{00000000-0006-0000-0300-00008C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0" authorId="1" shapeId="0" xr:uid="{00000000-0006-0000-0300-00008D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91" authorId="1" shapeId="0" xr:uid="{00000000-0006-0000-0300-00008E000000}">
      <text>
        <r>
          <rPr>
            <b/>
            <sz val="9"/>
            <color indexed="81"/>
            <rFont val="Tahoma"/>
            <family val="2"/>
          </rPr>
          <t>ISO9001
5.2.1
Établissement de la politique qualité</t>
        </r>
        <r>
          <rPr>
            <sz val="9"/>
            <color indexed="81"/>
            <rFont val="Tahoma"/>
            <family val="2"/>
          </rPr>
          <t xml:space="preserve">
La direction doit établir, mettre en œuvre et tenir à jour une politique qualité qui
a) est appropriée à la finalité et au contexte de l’organisme et soutient son orientation stratégique
b) fournit un cadre pour l’établissement d’objectifs qualité
c) inclut l’engagement de satisfaire aux exigences applicables
d) inclut l’engagement pour l’amélioration continue du système de management de la qualité.
</t>
        </r>
      </text>
    </comment>
    <comment ref="D91" authorId="1" shapeId="0" xr:uid="{00000000-0006-0000-0300-00008F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1" authorId="1" shapeId="0" xr:uid="{00000000-0006-0000-0300-000090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92" authorId="1" shapeId="0" xr:uid="{00000000-0006-0000-0300-000091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92" authorId="1" shapeId="0" xr:uid="{00000000-0006-0000-0300-00009200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94" authorId="1" shapeId="0" xr:uid="{00000000-0006-0000-0300-000093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4" authorId="1" shapeId="0" xr:uid="{00000000-0006-0000-0300-000094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95" authorId="1" shapeId="0" xr:uid="{00000000-0006-0000-0300-000095000000}">
      <text>
        <r>
          <rPr>
            <b/>
            <sz val="9"/>
            <color indexed="81"/>
            <rFont val="Tahoma"/>
            <family val="2"/>
          </rPr>
          <t>NFS99-170
5.3
Politique de maintenance des DM et de la maîtrise des risques associés</t>
        </r>
        <r>
          <rPr>
            <sz val="9"/>
            <color indexed="81"/>
            <rFont val="Tahoma"/>
            <family val="2"/>
          </rPr>
          <t xml:space="preserve">
La politique de maintenance est mise en œuvre selon des modalités appropriées. L’exploitant définit le niveaude maintenae qu’il juge nécessaire pour le maintien des performances des DM qu’il exploite et les moyensqu’il entend y consacrer.La politique de maintenance consiste à fixer les orientations (méthode, programme, budget, etc.) dans le cadredes buts et objectifs fixés par l’exploitation
</t>
        </r>
      </text>
    </comment>
    <comment ref="E95" authorId="1" shapeId="0" xr:uid="{00000000-0006-0000-0300-000096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98" authorId="1" shapeId="0" xr:uid="{00000000-0006-0000-0300-000097000000}">
      <text>
        <r>
          <rPr>
            <b/>
            <sz val="9"/>
            <color indexed="81"/>
            <rFont val="Tahoma"/>
            <family val="2"/>
          </rPr>
          <t xml:space="preserve">ISO9001
5.2.2
Communication de la politique qualité
</t>
        </r>
        <r>
          <rPr>
            <sz val="9"/>
            <color indexed="81"/>
            <rFont val="Tahoma"/>
            <family val="2"/>
          </rPr>
          <t xml:space="preserve">La politique qualité doit:
a) être disponible et tenue à jour sous la forme d’une information documentée;
b) être communiquée, comprise et appliquée au sein de l’organisme;
c) être mise à la disposition des parties intéressées pertinentes, le cas échéant.
</t>
        </r>
      </text>
    </comment>
    <comment ref="D98" authorId="1" shapeId="0" xr:uid="{00000000-0006-0000-0300-000098000000}">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D99" authorId="1" shapeId="0" xr:uid="{00000000-0006-0000-0300-000099000000}">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D100" authorId="1" shapeId="0" xr:uid="{00000000-0006-0000-0300-00009A000000}">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E100" authorId="1" shapeId="0" xr:uid="{00000000-0006-0000-0300-00009B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101" authorId="1" shapeId="0" xr:uid="{00000000-0006-0000-0300-00009C000000}">
      <text>
        <r>
          <rPr>
            <b/>
            <sz val="9"/>
            <color indexed="81"/>
            <rFont val="Tahoma"/>
            <family val="2"/>
          </rPr>
          <t>NFS99-170
4.2.2
Manuel de management de la qualité de la maintenance</t>
        </r>
        <r>
          <rPr>
            <sz val="9"/>
            <color indexed="81"/>
            <rFont val="Tahoma"/>
            <family val="2"/>
          </rPr>
          <t xml:space="preserve">
a)  le domaine d’application du système de management de la maintenance des DM et de la gestion des risquesassociés à leur exploitation, y compris le détail et la justification des exclusions et/ou de la non-application
b)  les procédures documentées établies pour le système de management de la maintenance, ou la référenceà celles-ci 
c)  une description des interactions entre les processus du système de management de la maintenance.
</t>
        </r>
      </text>
    </comment>
    <comment ref="C102" authorId="1" shapeId="0" xr:uid="{00000000-0006-0000-0300-00009D000000}">
      <text>
        <r>
          <rPr>
            <b/>
            <sz val="9"/>
            <color indexed="81"/>
            <rFont val="Tahoma"/>
            <family val="2"/>
          </rPr>
          <t xml:space="preserve">ISO9001
5.2.2
Communication de la politique qualité
</t>
        </r>
        <r>
          <rPr>
            <sz val="9"/>
            <color indexed="81"/>
            <rFont val="Tahoma"/>
            <family val="2"/>
          </rPr>
          <t xml:space="preserve">La politique qualité doit:
a) être disponible et tenue à jour sous la forme d’une information documentée;
b) être communiquée, comprise et appliquée au sein de l’organisme;
c) être mise à la disposition des parties intéressées pertinentes, le cas échéant.
</t>
        </r>
      </text>
    </comment>
    <comment ref="D102" authorId="1" shapeId="0" xr:uid="{00000000-0006-0000-0300-00009E00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102" authorId="1" shapeId="0" xr:uid="{00000000-0006-0000-0300-00009F00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103" authorId="1" shapeId="0" xr:uid="{00000000-0006-0000-0300-0000A000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D104" authorId="1" shapeId="0" xr:uid="{00000000-0006-0000-0300-0000A100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C105" authorId="1" shapeId="0" xr:uid="{00000000-0006-0000-0300-0000A2000000}">
      <text>
        <r>
          <rPr>
            <b/>
            <sz val="9"/>
            <color indexed="81"/>
            <rFont val="Tahoma"/>
            <family val="2"/>
          </rPr>
          <t xml:space="preserve">ISO9001
5.2.2
Communication de la politique qualité
</t>
        </r>
        <r>
          <rPr>
            <sz val="9"/>
            <color indexed="81"/>
            <rFont val="Tahoma"/>
            <family val="2"/>
          </rPr>
          <t xml:space="preserve">La politique qualité doit:
a) être disponible et tenue à jour sous la forme d’une information documentée;
b) être communiquée, comprise et appliquée au sein de l’organisme;
c) être mise à la disposition des parties intéressées pertinentes, le cas échéant.
</t>
        </r>
      </text>
    </comment>
    <comment ref="C108" authorId="1" shapeId="0" xr:uid="{00000000-0006-0000-0300-0000A3000000}">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08" authorId="1" shapeId="0" xr:uid="{00000000-0006-0000-0300-0000A4000000}">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08" authorId="1" shapeId="0" xr:uid="{00000000-0006-0000-0300-0000A500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109" authorId="1" shapeId="0" xr:uid="{00000000-0006-0000-0300-0000A6000000}">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09" authorId="1" shapeId="0" xr:uid="{00000000-0006-0000-0300-0000A700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110" authorId="1" shapeId="0" xr:uid="{00000000-0006-0000-0300-0000A8000000}">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10" authorId="1" shapeId="0" xr:uid="{00000000-0006-0000-0300-0000A900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111" authorId="1" shapeId="0" xr:uid="{00000000-0006-0000-0300-0000AA000000}">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2" authorId="1" shapeId="0" xr:uid="{00000000-0006-0000-0300-0000AB000000}">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C113" authorId="1" shapeId="0" xr:uid="{00000000-0006-0000-0300-0000AC000000}">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3" authorId="1" shapeId="0" xr:uid="{00000000-0006-0000-0300-0000AD000000}">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E113" authorId="1" shapeId="0" xr:uid="{00000000-0006-0000-0300-0000AE00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114" authorId="1" shapeId="0" xr:uid="{00000000-0006-0000-0300-0000AF000000}">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4" authorId="1" shapeId="0" xr:uid="{00000000-0006-0000-0300-0000B0000000}">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C115" authorId="1" shapeId="0" xr:uid="{00000000-0006-0000-0300-0000B1000000}">
      <text>
        <r>
          <rPr>
            <b/>
            <sz val="9"/>
            <color indexed="81"/>
            <rFont val="Tahoma"/>
            <family val="2"/>
          </rPr>
          <t xml:space="preserve">ISO9001
5.3
Rôles, responsabilités et autorités au sein de l'organisme 
</t>
        </r>
        <r>
          <rPr>
            <sz val="9"/>
            <color indexed="81"/>
            <rFont val="Tahoma"/>
            <family val="2"/>
          </rPr>
          <t xml:space="preserve">• La direction doit s'assurer que les responsabilités et autorités pour des rôles pertinents sont attribuées, communiquées et comprises au sein de l'organisme. 
• La direction doit attribuer la responsabilité et l'autorité pour:
a)s'assurer que le SMQ est conforme aux exigences de la norme
b)s'assurer que les processus délivrent les résultats attendus
c)rendre compte, en particulier à la direction, de la performance SMQ et des opportunités d'amélioration (voir 10.1)
d)s’assurer de la promotion de l'orientation client à tous les niveaux de l'organisme
e)s'assurer que, lorsque des modifications du SMQ sont planifiées et mises en œuvre, l'intégrité du SMQ est maintenue
</t>
        </r>
      </text>
    </comment>
    <comment ref="D116" authorId="1" shapeId="0" xr:uid="{00000000-0006-0000-0300-0000B2000000}">
      <text>
        <r>
          <rPr>
            <b/>
            <sz val="9"/>
            <color indexed="81"/>
            <rFont val="Tahoma"/>
            <family val="2"/>
          </rPr>
          <t xml:space="preserve">NFS99-170
5.5.2
</t>
        </r>
        <r>
          <rPr>
            <sz val="9"/>
            <color indexed="81"/>
            <rFont val="Tahoma"/>
            <family val="2"/>
          </rPr>
          <t xml:space="preserve">Représentant de la direction
a)  assurer que les processus nécessaires au management de la maintenance des DM sont établis, mis en œuvreet entretenus 
b)  rendre compte à la direction du fonctionnement du système de management de la maintenance des DM etde tout besoin d'amélioration 
c)  assurer que la sensibilisation aux exigences légales et réglementaires et des clients est encouragéepar l’exploitant.  
</t>
        </r>
      </text>
    </comment>
    <comment ref="C120" authorId="1" shapeId="0" xr:uid="{00000000-0006-0000-0300-0000B3000000}">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D120" authorId="1" shapeId="0" xr:uid="{00000000-0006-0000-0300-0000B4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120" authorId="1" shapeId="0" xr:uid="{00000000-0006-0000-0300-0000B5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21" authorId="1" shapeId="0" xr:uid="{00000000-0006-0000-0300-0000B6000000}">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C122" authorId="1" shapeId="0" xr:uid="{00000000-0006-0000-0300-0000B7000000}">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D122" authorId="1" shapeId="0" xr:uid="{00000000-0006-0000-0300-0000B8000000}">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22" authorId="1" shapeId="0" xr:uid="{00000000-0006-0000-0300-0000B9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123" authorId="1" shapeId="0" xr:uid="{00000000-0006-0000-0300-0000BA000000}">
      <text>
        <r>
          <rPr>
            <b/>
            <sz val="9"/>
            <color indexed="81"/>
            <rFont val="Tahoma"/>
            <family val="2"/>
          </rPr>
          <t xml:space="preserve">ISO9001
6.1.1
</t>
        </r>
        <r>
          <rPr>
            <sz val="9"/>
            <color indexed="81"/>
            <rFont val="Tahoma"/>
            <family val="2"/>
          </rPr>
          <t xml:space="preserve">Dans le cadre de la planification de son SMQ, l'organisme doit tenir compte des enjeux mentionnés en 4.1 et des exigences mentionnées en 4.2 et déterminer les risques et opportunités qu’il est nécessaire de prendre en compte pour :
a)donner l’assurance que le SMQ peut atteindre le ou les résultats escomptés;
b)accroître les effets souhaitables;
c)prévenir ou réduire les effets indésirables;
d)s’améliorer.
</t>
        </r>
      </text>
    </comment>
    <comment ref="C124" authorId="1" shapeId="0" xr:uid="{00000000-0006-0000-0300-0000BB000000}">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25" authorId="1" shapeId="0" xr:uid="{00000000-0006-0000-0300-0000BC000000}">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26" authorId="1" shapeId="0" xr:uid="{00000000-0006-0000-0300-0000BD000000}">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27" authorId="1" shapeId="0" xr:uid="{00000000-0006-0000-0300-0000BE000000}">
      <text>
        <r>
          <rPr>
            <b/>
            <sz val="9"/>
            <color indexed="81"/>
            <rFont val="Tahoma"/>
            <family val="2"/>
          </rPr>
          <t xml:space="preserve">ISO9001
6.1.2
</t>
        </r>
        <r>
          <rPr>
            <sz val="9"/>
            <color indexed="81"/>
            <rFont val="Tahoma"/>
            <family val="2"/>
          </rPr>
          <t xml:space="preserve">L'organisme doit planifier : </t>
        </r>
        <r>
          <rPr>
            <b/>
            <sz val="9"/>
            <color indexed="81"/>
            <rFont val="Tahoma"/>
            <family val="2"/>
          </rPr>
          <t xml:space="preserve">
</t>
        </r>
        <r>
          <rPr>
            <sz val="9"/>
            <color indexed="81"/>
            <rFont val="Tahoma"/>
            <family val="2"/>
          </rPr>
          <t xml:space="preserve">a) les actions à mettre en œuvre face aux risques et opportunités; 
b)comment 
   1) Intégrer et mettre en œuvre ces actions au sein des processus du SMQ (voir 4.4) 
   2) Évaluer l'efficacité de ces actions 
• Les actions mises en œuvre face aux risques et opportunités doivent être proportionnelles à l'impact potentiel sur la conformité des produits et des services.
</t>
        </r>
      </text>
    </comment>
    <comment ref="C130" authorId="1" shapeId="0" xr:uid="{00000000-0006-0000-0300-0000BF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0" authorId="1" shapeId="0" xr:uid="{00000000-0006-0000-0300-0000C0000000}">
      <text>
        <r>
          <rPr>
            <b/>
            <sz val="9"/>
            <color indexed="81"/>
            <rFont val="Tahoma"/>
            <family val="2"/>
          </rPr>
          <t xml:space="preserve">NFS99-170
5.4.1
Objectifs maintenance
</t>
        </r>
        <r>
          <rPr>
            <sz val="9"/>
            <color indexed="81"/>
            <rFont val="Tahoma"/>
            <family val="2"/>
          </rPr>
          <t xml:space="preserve">La direction doit assurer que les objectifs de maintenance, sont établis aux fonctions et aux niveaux appropriés.Les objectifs de maintenance doivent être mesurables et cohérents avec la politique de la maintenance.
</t>
        </r>
      </text>
    </comment>
    <comment ref="E130" authorId="1" shapeId="0" xr:uid="{00000000-0006-0000-0300-0000C100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31" authorId="1" shapeId="0" xr:uid="{00000000-0006-0000-0300-0000C2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1" authorId="1" shapeId="0" xr:uid="{00000000-0006-0000-0300-0000C3000000}">
      <text>
        <r>
          <rPr>
            <b/>
            <sz val="9"/>
            <color indexed="81"/>
            <rFont val="Tahoma"/>
            <family val="2"/>
          </rPr>
          <t xml:space="preserve">NFS99-170
5.4.1
Objectifs maintenance
</t>
        </r>
        <r>
          <rPr>
            <sz val="9"/>
            <color indexed="81"/>
            <rFont val="Tahoma"/>
            <family val="2"/>
          </rPr>
          <t xml:space="preserve">La direction doit assurer que les objectifs de maintenance, sont établis aux fonctions et aux niveaux appropriés.Les objectifs de maintenance doivent être mesurables et cohérents avec la politique de la maintenance.
</t>
        </r>
      </text>
    </comment>
    <comment ref="E131" authorId="1" shapeId="0" xr:uid="{00000000-0006-0000-0300-0000C4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32" authorId="1" shapeId="0" xr:uid="{00000000-0006-0000-0300-0000C5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2" authorId="1" shapeId="0" xr:uid="{00000000-0006-0000-0300-0000C6000000}">
      <text>
        <r>
          <rPr>
            <b/>
            <sz val="9"/>
            <color indexed="81"/>
            <rFont val="Tahoma"/>
            <family val="2"/>
          </rPr>
          <t xml:space="preserve">NFS99-170
5.4.1
Objectifs maintenance
</t>
        </r>
        <r>
          <rPr>
            <sz val="9"/>
            <color indexed="81"/>
            <rFont val="Tahoma"/>
            <family val="2"/>
          </rPr>
          <t xml:space="preserve">La direction doit assurer que les objectifs de maintenance, sont établis aux fonctions et aux niveaux appropriés.Les objectifs de maintenance doivent être mesurables et cohérents avec la politique de la maintenance.
</t>
        </r>
      </text>
    </comment>
    <comment ref="C133" authorId="1" shapeId="0" xr:uid="{00000000-0006-0000-0300-0000C7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3" authorId="1" shapeId="0" xr:uid="{00000000-0006-0000-0300-0000C8000000}">
      <text>
        <r>
          <rPr>
            <b/>
            <sz val="9"/>
            <color indexed="81"/>
            <rFont val="Tahoma"/>
            <family val="2"/>
          </rPr>
          <t>NFS99-170
5.4.2
Planification du système de management de la maintenance</t>
        </r>
        <r>
          <rPr>
            <sz val="9"/>
            <color indexed="81"/>
            <rFont val="Tahoma"/>
            <family val="2"/>
          </rPr>
          <t xml:space="preserve">
a)  la planification du système de management de la maintenance est réalisée dans le but de satisfaire lesexigences du paragraphe 4.1 ainsi que les objectifs de maintenance 
b)  la cohérence du système de management de la maintenance n’est pas affectée lorsque des modifications dece système sont planifiées et mises en œuvre.
</t>
        </r>
      </text>
    </comment>
    <comment ref="E133" authorId="1" shapeId="0" xr:uid="{00000000-0006-0000-0300-0000C900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134" authorId="1" shapeId="0" xr:uid="{00000000-0006-0000-0300-0000CA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4" authorId="1" shapeId="0" xr:uid="{00000000-0006-0000-0300-0000CB00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134" authorId="1" shapeId="0" xr:uid="{00000000-0006-0000-0300-0000CC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35" authorId="1" shapeId="0" xr:uid="{00000000-0006-0000-0300-0000CD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E135" authorId="1" shapeId="0" xr:uid="{00000000-0006-0000-0300-0000CE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36" authorId="1" shapeId="0" xr:uid="{00000000-0006-0000-0300-0000CF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6" authorId="1" shapeId="0" xr:uid="{00000000-0006-0000-0300-0000D0000000}">
      <text>
        <r>
          <rPr>
            <b/>
            <sz val="9"/>
            <color indexed="81"/>
            <rFont val="Tahoma"/>
            <family val="2"/>
          </rPr>
          <t>NFS99-170</t>
        </r>
        <r>
          <rPr>
            <sz val="9"/>
            <color indexed="81"/>
            <rFont val="Tahoma"/>
            <family val="2"/>
          </rPr>
          <t xml:space="preserve">
</t>
        </r>
        <r>
          <rPr>
            <b/>
            <sz val="9"/>
            <color indexed="81"/>
            <rFont val="Tahoma"/>
            <family val="2"/>
          </rPr>
          <t>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
</t>
        </r>
        <r>
          <rPr>
            <b/>
            <sz val="9"/>
            <color indexed="81"/>
            <rFont val="Tahoma"/>
            <family val="2"/>
          </rPr>
          <t>8.5.2
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
</t>
        </r>
        <r>
          <rPr>
            <b/>
            <sz val="9"/>
            <color indexed="81"/>
            <rFont val="Tahoma"/>
            <family val="2"/>
          </rPr>
          <t>8.5.3
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E136" authorId="1" shapeId="0" xr:uid="{00000000-0006-0000-0300-0000D1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37" authorId="1" shapeId="0" xr:uid="{00000000-0006-0000-0300-0000D2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7" authorId="1" shapeId="0" xr:uid="{00000000-0006-0000-0300-0000D300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C138" authorId="1" shapeId="0" xr:uid="{00000000-0006-0000-0300-0000D4000000}">
      <text>
        <r>
          <rPr>
            <b/>
            <sz val="9"/>
            <color indexed="81"/>
            <rFont val="Tahoma"/>
            <family val="2"/>
          </rPr>
          <t xml:space="preserve">ISO9001
6.2.1
</t>
        </r>
        <r>
          <rPr>
            <sz val="9"/>
            <color indexed="81"/>
            <rFont val="Tahoma"/>
            <family val="2"/>
          </rPr>
          <t xml:space="preserve">L'organisme doit établir des objectifs qualité, aux fonctions, niveaux et processus concernés, nécessaires au SMQ. 
• Les objectifs qualité doivent : 
a) être en cohérence avec la politique qualité 
b) être mesurables 
c) tenir compte des exigences applicables 
d) être pertinents pour la conformité des produits et des services et l'amélioration de la satisfaction du client 
e) être surveillés
f) être communiqués 
g) être mis à jour en tant que de besoin 
• L'organisme doit tenir à jour des informations documentées sur les objectifs qualité.
</t>
        </r>
      </text>
    </comment>
    <comment ref="D138" authorId="1" shapeId="0" xr:uid="{00000000-0006-0000-0300-0000D500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E138" authorId="1" shapeId="0" xr:uid="{00000000-0006-0000-0300-0000D6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40" authorId="1" shapeId="0" xr:uid="{00000000-0006-0000-0300-0000D7000000}">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0" authorId="1" shapeId="0" xr:uid="{00000000-0006-0000-0300-0000D800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E140" authorId="1" shapeId="0" xr:uid="{00000000-0006-0000-0300-0000D9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41" authorId="1" shapeId="0" xr:uid="{00000000-0006-0000-0300-0000DA000000}">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1" authorId="1" shapeId="0" xr:uid="{00000000-0006-0000-0300-0000DB000000}">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C142" authorId="1" shapeId="0" xr:uid="{00000000-0006-0000-0300-0000DC000000}">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2" authorId="1" shapeId="0" xr:uid="{00000000-0006-0000-0300-0000DD000000}">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42" authorId="1" shapeId="0" xr:uid="{00000000-0006-0000-0300-0000DE00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143" authorId="1" shapeId="0" xr:uid="{00000000-0006-0000-0300-0000DF000000}">
      <text>
        <r>
          <rPr>
            <b/>
            <sz val="9"/>
            <color indexed="81"/>
            <rFont val="Tahoma"/>
            <family val="2"/>
          </rPr>
          <t xml:space="preserve">NFS99-170
5.5.1
</t>
        </r>
        <r>
          <rPr>
            <sz val="9"/>
            <color indexed="81"/>
            <rFont val="Tahoma"/>
            <family val="2"/>
          </rPr>
          <t xml:space="preserve">Responsabilité et autorité
La direction doit assurer que les responsabilités et autorités sont définies, documentées et communiquées au seinde l’organisme.
</t>
        </r>
      </text>
    </comment>
    <comment ref="E143" authorId="1" shapeId="0" xr:uid="{00000000-0006-0000-0300-0000E000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144" authorId="1" shapeId="0" xr:uid="{00000000-0006-0000-0300-0000E1000000}">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4" authorId="1" shapeId="0" xr:uid="{00000000-0006-0000-0300-0000E200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E144" authorId="1" shapeId="0" xr:uid="{00000000-0006-0000-0300-0000E3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45" authorId="1" shapeId="0" xr:uid="{00000000-0006-0000-0300-0000E4000000}">
      <text>
        <r>
          <rPr>
            <b/>
            <sz val="9"/>
            <color indexed="81"/>
            <rFont val="Tahoma"/>
            <family val="2"/>
          </rPr>
          <t xml:space="preserve">ISO9001
6.2.2
</t>
        </r>
        <r>
          <rPr>
            <sz val="9"/>
            <color indexed="81"/>
            <rFont val="Tahoma"/>
            <family val="2"/>
          </rPr>
          <t xml:space="preserve">Lorsque l’organisme planifie la façon dont ses objectifs qualité seront atteints, il doit déterminer :
a) ce qui sera fait
b) quelles ressources seront nécessaires
c) qui sera responsable
d) les échéances
e) comment les résultats seront évalués
</t>
        </r>
      </text>
    </comment>
    <comment ref="D145" authorId="1" shapeId="0" xr:uid="{00000000-0006-0000-0300-0000E500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145" authorId="1" shapeId="0" xr:uid="{00000000-0006-0000-0300-0000E6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48" authorId="1" shapeId="0" xr:uid="{00000000-0006-0000-0300-0000E7000000}">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49" authorId="1" shapeId="0" xr:uid="{00000000-0006-0000-0300-0000E8000000}">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0" authorId="1" shapeId="0" xr:uid="{00000000-0006-0000-0300-0000E9000000}">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1" authorId="1" shapeId="0" xr:uid="{00000000-0006-0000-0300-0000EA000000}">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D151" authorId="1" shapeId="0" xr:uid="{00000000-0006-0000-0300-0000EB000000}">
      <text>
        <r>
          <rPr>
            <b/>
            <sz val="9"/>
            <color indexed="81"/>
            <rFont val="Tahoma"/>
            <family val="2"/>
          </rPr>
          <t>NFS99-170
5.4.2
Planification du système de management de la maintenance</t>
        </r>
        <r>
          <rPr>
            <sz val="9"/>
            <color indexed="81"/>
            <rFont val="Tahoma"/>
            <family val="2"/>
          </rPr>
          <t xml:space="preserve">
a)  la planification du système de management de la maintenance est réalisée dans le but de satisfaire lesexigences du paragraphe 4.1 ainsi que les objectifs de maintenance 
b)  la cohérence du système de management de la maintenance n’est pas affectée lorsque des modifications dece système sont planifiées et mises en œuvre.
</t>
        </r>
      </text>
    </comment>
    <comment ref="D152" authorId="1" shapeId="0" xr:uid="{00000000-0006-0000-0300-0000EC000000}">
      <text>
        <r>
          <rPr>
            <b/>
            <sz val="9"/>
            <color indexed="81"/>
            <rFont val="Tahoma"/>
            <family val="2"/>
          </rPr>
          <t>NFS99-170
5.4.2
Planification du système de management de la maintenance</t>
        </r>
        <r>
          <rPr>
            <sz val="9"/>
            <color indexed="81"/>
            <rFont val="Tahoma"/>
            <family val="2"/>
          </rPr>
          <t xml:space="preserve">
a)  la planification du système de management de la maintenance est réalisée dans le but de satisfaire lesexigences du paragraphe 4.1 ainsi que les objectifs de maintenance 
b)  la cohérence du système de management de la maintenance n’est pas affectée lorsque des modifications dece système sont planifiées et mises en œuvre.
</t>
        </r>
      </text>
    </comment>
    <comment ref="E152" authorId="1" shapeId="0" xr:uid="{00000000-0006-0000-0300-0000ED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53" authorId="1" shapeId="0" xr:uid="{00000000-0006-0000-0300-0000EE000000}">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4" authorId="1" shapeId="0" xr:uid="{00000000-0006-0000-0300-0000EF000000}">
      <text>
        <r>
          <rPr>
            <b/>
            <sz val="9"/>
            <color indexed="81"/>
            <rFont val="Tahoma"/>
            <family val="2"/>
          </rPr>
          <t xml:space="preserve">ISO9001
6.3
</t>
        </r>
        <r>
          <rPr>
            <sz val="9"/>
            <color indexed="81"/>
            <rFont val="Tahoma"/>
            <family val="2"/>
          </rPr>
          <t xml:space="preserve">Planification des modifications 
• Lorsque l'organisme détermine le besoin de modifier le système de management de la qualité, les modifications doivent être réalisées de façon planifiée (voir 4.4). 
• L'organisme doit prendre en compte : 
a)l’objectif des modifications et leurs conséquences possibles;
b)l'intégrité du système de management de la qualité;
c) la disponibilité des ressources;
d)l'attribution ou la réattribution des responsabilités et autorités.
</t>
        </r>
      </text>
    </comment>
    <comment ref="C159" authorId="1" shapeId="0" xr:uid="{00000000-0006-0000-0300-0000F0000000}">
      <text>
        <r>
          <rPr>
            <b/>
            <sz val="9"/>
            <color indexed="81"/>
            <rFont val="Tahoma"/>
            <family val="2"/>
          </rPr>
          <t xml:space="preserve">ISO9001
7.1.1
Généralités 
</t>
        </r>
        <r>
          <rPr>
            <sz val="9"/>
            <color indexed="81"/>
            <rFont val="Tahoma"/>
            <family val="2"/>
          </rPr>
          <t xml:space="preserve">• L'organisme doit identifier et fournir les ressources nécessaires à l'établissement, la mise en œuvre, la mise à jour et l'amélioration continue du SMQ . 
• L'organisme doit prendre en compte : 
a) les capacités et les contraintes des ressources internes existantes 
b) ce qu'il est nécessaire de se procurer auprès de prestataires externes.
</t>
        </r>
      </text>
    </comment>
    <comment ref="C160" authorId="1" shapeId="0" xr:uid="{00000000-0006-0000-0300-0000F1000000}">
      <text>
        <r>
          <rPr>
            <b/>
            <sz val="9"/>
            <color indexed="81"/>
            <rFont val="Tahoma"/>
            <family val="2"/>
          </rPr>
          <t xml:space="preserve">ISO9001
7.1.1
Généralités 
</t>
        </r>
        <r>
          <rPr>
            <sz val="9"/>
            <color indexed="81"/>
            <rFont val="Tahoma"/>
            <family val="2"/>
          </rPr>
          <t xml:space="preserve">• L'organisme doit identifier et fournir les ressources nécessaires à l'établissement, la mise en œuvre, la mise à jour et l'amélioration continue du SMQ . 
• L'organisme doit prendre en compte : 
a) les capacités et les contraintes des ressources internes existantes 
b) ce qu'il est nécessaire de se procurer auprès de prestataires externes.
</t>
        </r>
      </text>
    </comment>
    <comment ref="E160" authorId="1" shapeId="0" xr:uid="{00000000-0006-0000-0300-0000F200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161" authorId="1" shapeId="0" xr:uid="{00000000-0006-0000-0300-0000F3000000}">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161" authorId="1" shapeId="0" xr:uid="{00000000-0006-0000-0300-0000F400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162" authorId="1" shapeId="0" xr:uid="{00000000-0006-0000-0300-0000F5000000}">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162" authorId="1" shapeId="0" xr:uid="{00000000-0006-0000-0300-0000F600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165" authorId="1" shapeId="0" xr:uid="{00000000-0006-0000-0300-0000F7000000}">
      <text>
        <r>
          <rPr>
            <b/>
            <sz val="9"/>
            <color indexed="81"/>
            <rFont val="Tahoma"/>
            <family val="2"/>
          </rPr>
          <t xml:space="preserve">NFS99-170
6.1
 Mise à disposition des ressources
</t>
        </r>
        <r>
          <rPr>
            <sz val="9"/>
            <color indexed="81"/>
            <rFont val="Tahoma"/>
            <family val="2"/>
          </rPr>
          <t xml:space="preserve">a)  mettre en œuvre et maintenir la performance du système de management de la maintenance des DM pourcontribuer à la qualité et la sécurité de la prise en charge du patient (référentiel HAS) 
b)  satisfaire aux exigences légales et réglementaires et celles des clients 
c)  veiller et suivre les évolutions de l’état de l’art (sociétés savantes et conférences de consensus, etc.)
</t>
        </r>
      </text>
    </comment>
    <comment ref="E165" authorId="1" shapeId="0" xr:uid="{00000000-0006-0000-0300-0000F800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66" authorId="1" shapeId="0" xr:uid="{00000000-0006-0000-0300-0000F9000000}">
      <text>
        <r>
          <rPr>
            <b/>
            <sz val="9"/>
            <color indexed="81"/>
            <rFont val="Tahoma"/>
            <family val="2"/>
          </rPr>
          <t xml:space="preserve">ISO9001
7.1.1
Généralités 
</t>
        </r>
        <r>
          <rPr>
            <sz val="9"/>
            <color indexed="81"/>
            <rFont val="Tahoma"/>
            <family val="2"/>
          </rPr>
          <t xml:space="preserve">• L'organisme doit identifier et fournir les ressources nécessaires à l'établissement, la mise en œuvre, la mise à jour et l'amélioration continue du SMQ . 
• L'organisme doit prendre en compte : 
a) les capacités et les contraintes des ressources internes existantes 
b) ce qu'il est nécessaire de se procurer auprès de prestataires externes.
</t>
        </r>
      </text>
    </comment>
    <comment ref="C167" authorId="1" shapeId="0" xr:uid="{00000000-0006-0000-0300-0000FA000000}">
      <text>
        <r>
          <rPr>
            <b/>
            <sz val="9"/>
            <color indexed="81"/>
            <rFont val="Tahoma"/>
            <family val="2"/>
          </rPr>
          <t xml:space="preserve">ISO9001
7.1.2
Ressources humaines 
</t>
        </r>
        <r>
          <rPr>
            <sz val="9"/>
            <color indexed="81"/>
            <rFont val="Tahoma"/>
            <family val="2"/>
          </rPr>
          <t xml:space="preserve">• L'organisme doit déterminer et fournir les ressources humaines nécessaires à la mise en œuvre efficace de son SMQ ainsi qu'à la mise en œuvre et à la maîtrise de ses processus.
</t>
        </r>
      </text>
    </comment>
    <comment ref="D167" authorId="1" shapeId="0" xr:uid="{00000000-0006-0000-0300-0000FB00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167" authorId="1" shapeId="0" xr:uid="{00000000-0006-0000-0300-0000FC00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168" authorId="1" shapeId="0" xr:uid="{00000000-0006-0000-0300-0000FD000000}">
      <text>
        <r>
          <rPr>
            <b/>
            <sz val="9"/>
            <color indexed="81"/>
            <rFont val="Tahoma"/>
            <family val="2"/>
          </rPr>
          <t xml:space="preserve">ISO9001
7.1.2
Ressources humaines 
</t>
        </r>
        <r>
          <rPr>
            <sz val="9"/>
            <color indexed="81"/>
            <rFont val="Tahoma"/>
            <family val="2"/>
          </rPr>
          <t xml:space="preserve">• L'organisme doit déterminer et fournir les ressources humaines nécessaires à la mise en œuvre efficace de son SMQ ainsi qu'à la mise en œuvre et à la maîtrise de ses processus.
</t>
        </r>
      </text>
    </comment>
    <comment ref="D168" authorId="1" shapeId="0" xr:uid="{00000000-0006-0000-0300-0000FE00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168" authorId="1" shapeId="0" xr:uid="{00000000-0006-0000-0300-0000FF00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71" authorId="1" shapeId="0" xr:uid="{00000000-0006-0000-0300-000000010000}">
      <text>
        <r>
          <rPr>
            <b/>
            <sz val="9"/>
            <color indexed="81"/>
            <rFont val="Tahoma"/>
            <family val="2"/>
          </rPr>
          <t xml:space="preserve">ISO9001
7.1.3
Infrastructure 
</t>
        </r>
        <r>
          <rPr>
            <sz val="9"/>
            <color indexed="81"/>
            <rFont val="Tahoma"/>
            <family val="2"/>
          </rPr>
          <t xml:space="preserve">• L'organisme doit déterminer, fournir et maintenir l'infrastructure nécessaire à la mise en œuvre de ses processus et à l'obtention de la conformité des produits et des services.
• NOTE L'infrastructure peut comprendre :
a) les bâtiments et les services associés ;
b) les équipements, y compris matériel et logiciel ;
c) les moyens de transport ;
d) les technologies de l'information et de la communication.
</t>
        </r>
      </text>
    </comment>
    <comment ref="D171" authorId="1" shapeId="0" xr:uid="{00000000-0006-0000-0300-000001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1" authorId="1" shapeId="0" xr:uid="{00000000-0006-0000-0300-000002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72" authorId="1" shapeId="0" xr:uid="{00000000-0006-0000-0300-000003010000}">
      <text>
        <r>
          <rPr>
            <b/>
            <sz val="9"/>
            <color indexed="81"/>
            <rFont val="Tahoma"/>
            <family val="2"/>
          </rPr>
          <t xml:space="preserve">ISO9001
7.1.3
Infrastructure 
</t>
        </r>
        <r>
          <rPr>
            <sz val="9"/>
            <color indexed="81"/>
            <rFont val="Tahoma"/>
            <family val="2"/>
          </rPr>
          <t xml:space="preserve">• L'organisme doit déterminer, fournir et maintenir l'infrastructure nécessaire à la mise en œuvre de ses processus et à l'obtention de la conformité des produits et des services.
• NOTE L'infrastructure peut comprendre :
a) les bâtiments et les services associés ;
b) les équipements, y compris matériel et logiciel ;
c) les moyens de transport ;
d) les technologies de l'information et de la communication.
</t>
        </r>
      </text>
    </comment>
    <comment ref="D172" authorId="1" shapeId="0" xr:uid="{00000000-0006-0000-0300-000004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2" authorId="1" shapeId="0" xr:uid="{00000000-0006-0000-0300-000005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73" authorId="1" shapeId="0" xr:uid="{00000000-0006-0000-0300-000006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D174" authorId="1" shapeId="0" xr:uid="{00000000-0006-0000-0300-000007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4" authorId="1" shapeId="0" xr:uid="{00000000-0006-0000-0300-000008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75" authorId="1" shapeId="0" xr:uid="{00000000-0006-0000-0300-000009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5" authorId="1" shapeId="0" xr:uid="{00000000-0006-0000-0300-00000A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76" authorId="1" shapeId="0" xr:uid="{00000000-0006-0000-0300-00000B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176" authorId="1" shapeId="0" xr:uid="{00000000-0006-0000-0300-00000C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79" authorId="1" shapeId="0" xr:uid="{00000000-0006-0000-0300-00000D010000}">
      <text>
        <r>
          <rPr>
            <b/>
            <sz val="9"/>
            <color indexed="81"/>
            <rFont val="Tahoma"/>
            <family val="2"/>
          </rPr>
          <t xml:space="preserve">ISO9001
7.1.4
 Environnement pour la mise en oeuvre des processus </t>
        </r>
        <r>
          <rPr>
            <sz val="9"/>
            <color indexed="81"/>
            <rFont val="Tahoma"/>
            <family val="2"/>
          </rPr>
          <t xml:space="preserve">
• L'organisme doit déterminer, fournir et maintenir l'environnement nécessaire à la mise en œuvre de ses processus et à l'obtention de la conformité des produits et des services. 
• NOTE : Un environnement approprié peut être une combinaison d'aspects humains et physiques, tels que : 
a)sociaux (par exemple non discriminatoire, calme, non conflictuel); 
b)psychologiques (par exemple réduction du stress, prévention du «burnout», protection affective); 
c)physiques (par exemple température, chaleur, humidité, lumière, circulation d'air, hygiène, bruit). 
Ces aspects peuvent varier considérablement selon les produits et les services fournis.
</t>
        </r>
      </text>
    </comment>
    <comment ref="D179" authorId="1" shapeId="0" xr:uid="{00000000-0006-0000-0300-00000E01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79" authorId="1" shapeId="0" xr:uid="{00000000-0006-0000-0300-00000F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180" authorId="1" shapeId="0" xr:uid="{00000000-0006-0000-0300-000010010000}">
      <text>
        <r>
          <rPr>
            <b/>
            <sz val="9"/>
            <color indexed="81"/>
            <rFont val="Tahoma"/>
            <family val="2"/>
          </rPr>
          <t xml:space="preserve">ISO9001
7.1.4
 Environnement pour la mise en oeuvre des processus </t>
        </r>
        <r>
          <rPr>
            <sz val="9"/>
            <color indexed="81"/>
            <rFont val="Tahoma"/>
            <family val="2"/>
          </rPr>
          <t xml:space="preserve">
• L'organisme doit déterminer, fournir et maintenir l'environnement nécessaire à la mise en œuvre de ses processus et à l'obtention de la conformité des produits et des services. 
• NOTE : Un environnement approprié peut être une combinaison d'aspects humains et physiques, tels que : 
a)sociaux (par exemple non discriminatoire, calme, non conflictuel); 
b)psychologiques (par exemple réduction du stress, prévention du «burnout», protection affective); 
c)physiques (par exemple température, chaleur, humidité, lumière, circulation d'air, hygiène, bruit). 
Ces aspects peuvent varier considérablement selon les produits et les services fournis.
</t>
        </r>
      </text>
    </comment>
    <comment ref="D180" authorId="1" shapeId="0" xr:uid="{00000000-0006-0000-0300-00001101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80" authorId="1" shapeId="0" xr:uid="{00000000-0006-0000-0300-000012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181" authorId="1" shapeId="0" xr:uid="{00000000-0006-0000-0300-00001301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D183" authorId="1" shapeId="0" xr:uid="{00000000-0006-0000-0300-00001401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D184" authorId="1" shapeId="0" xr:uid="{00000000-0006-0000-0300-00001501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84" authorId="1" shapeId="0" xr:uid="{00000000-0006-0000-0300-000016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185" authorId="1" shapeId="0" xr:uid="{00000000-0006-0000-0300-00001701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D186" authorId="1" shapeId="0" xr:uid="{00000000-0006-0000-0300-00001801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E186" authorId="1" shapeId="0" xr:uid="{00000000-0006-0000-0300-000019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0" authorId="1" shapeId="0" xr:uid="{00000000-0006-0000-0300-00001A010000}">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D190" authorId="1" shapeId="0" xr:uid="{00000000-0006-0000-0300-00001B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190" authorId="1" shapeId="0" xr:uid="{00000000-0006-0000-0300-00001C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1" authorId="1" shapeId="0" xr:uid="{00000000-0006-0000-0300-00001D010000}">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C192" authorId="1" shapeId="0" xr:uid="{00000000-0006-0000-0300-00001E010000}">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C193" authorId="1" shapeId="0" xr:uid="{00000000-0006-0000-0300-00001F010000}">
      <text>
        <r>
          <rPr>
            <b/>
            <sz val="9"/>
            <color indexed="81"/>
            <rFont val="Tahoma"/>
            <family val="2"/>
          </rPr>
          <t xml:space="preserve">ISO9001
7.1.5.1
Généralités 
</t>
        </r>
        <r>
          <rPr>
            <sz val="9"/>
            <color indexed="81"/>
            <rFont val="Tahoma"/>
            <family val="2"/>
          </rPr>
          <t xml:space="preserve">• L’organisme doit déterminer et fournir les ressources nécessaires pour assurer des résultats valides et fiables lorsqu'une surveillance ou une mesure est utilisée pour vérifier la conformité des produits et des services aux exigences.
• L'organisme doit s'assurer que les ressources fournies sont:
a)appropriées pour le type spécifique d'activités de surveillance et de mesure mises en œuvre;
b)maintenues pour assurer leur adéquation.
• L’organisme doit conserver les informations documentées appropriées démontrant l’adéquation des ressources pour la surveillance et la mesure.
</t>
        </r>
      </text>
    </comment>
    <comment ref="D194" authorId="1" shapeId="0" xr:uid="{00000000-0006-0000-0300-000020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194" authorId="1" shapeId="0" xr:uid="{00000000-0006-0000-0300-000021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197" authorId="1" shapeId="0" xr:uid="{00000000-0006-0000-0300-000022010000}">
      <text>
        <r>
          <rPr>
            <b/>
            <sz val="9"/>
            <color indexed="81"/>
            <rFont val="Tahoma"/>
            <family val="2"/>
          </rPr>
          <t>NFS99-170
7.5.2.2</t>
        </r>
        <r>
          <rPr>
            <sz val="9"/>
            <color indexed="81"/>
            <rFont val="Tahoma"/>
            <family val="2"/>
          </rPr>
          <t xml:space="preserve">
Traçabilité
L’exploitant doit établir des procédures documentées pour la traçabilité. Ces procédures doivent définir l'étenduede la traçabilité de la maintenance et les enregistrements requis (voir 4.2.4, 8.3 et 8.5).
</t>
        </r>
        <r>
          <rPr>
            <b/>
            <sz val="9"/>
            <color indexed="81"/>
            <rFont val="Tahoma"/>
            <family val="2"/>
          </rPr>
          <t>4.2.4
Maîtrise des enregistrements</t>
        </r>
        <r>
          <rPr>
            <sz val="9"/>
            <color indexed="81"/>
            <rFont val="Tahoma"/>
            <family val="2"/>
          </rPr>
          <t xml:space="preserve">
Les enregistrements doivent être établis et maintenus en vue de fournir des preuves de la conformité avecles exigences et de l'efficacité du fonctionnement du système de management de la maintenance des DM.
</t>
        </r>
        <r>
          <rPr>
            <b/>
            <sz val="9"/>
            <color indexed="81"/>
            <rFont val="Tahoma"/>
            <family val="2"/>
          </rPr>
          <t>8.3
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
</t>
        </r>
        <r>
          <rPr>
            <b/>
            <sz val="9"/>
            <color indexed="81"/>
            <rFont val="Tahoma"/>
            <family val="2"/>
          </rPr>
          <t>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
</t>
        </r>
        <r>
          <rPr>
            <b/>
            <sz val="9"/>
            <color indexed="81"/>
            <rFont val="Tahoma"/>
            <family val="2"/>
          </rPr>
          <t>8.5.2
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
</t>
        </r>
        <r>
          <rPr>
            <b/>
            <sz val="9"/>
            <color indexed="81"/>
            <rFont val="Tahoma"/>
            <family val="2"/>
          </rPr>
          <t>8.5.3
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E197" authorId="1" shapeId="0" xr:uid="{00000000-0006-0000-0300-000023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8" authorId="1" shapeId="0" xr:uid="{00000000-0006-0000-0300-000024010000}">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198" authorId="1" shapeId="0" xr:uid="{00000000-0006-0000-0300-000025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198" authorId="1" shapeId="0" xr:uid="{00000000-0006-0000-0300-000026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199" authorId="1" shapeId="0" xr:uid="{00000000-0006-0000-0300-000027010000}">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199" authorId="1" shapeId="0" xr:uid="{00000000-0006-0000-0300-000028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D200" authorId="1" shapeId="0" xr:uid="{00000000-0006-0000-0300-000029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0" authorId="1" shapeId="0" xr:uid="{00000000-0006-0000-0300-00002A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1" authorId="1" shapeId="0" xr:uid="{00000000-0006-0000-0300-00002B010000}">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201" authorId="1" shapeId="0" xr:uid="{00000000-0006-0000-0300-00002C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1" authorId="1" shapeId="0" xr:uid="{00000000-0006-0000-0300-00002D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02" authorId="1" shapeId="0" xr:uid="{00000000-0006-0000-0300-00002E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202" authorId="1" shapeId="0" xr:uid="{00000000-0006-0000-0300-00002F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03" authorId="1" shapeId="0" xr:uid="{00000000-0006-0000-0300-000030010000}">
      <text>
        <r>
          <rPr>
            <b/>
            <sz val="9"/>
            <color indexed="81"/>
            <rFont val="Tahoma"/>
            <family val="2"/>
          </rPr>
          <t xml:space="preserve">NFS99-170
6.3
 Infrastructures
</t>
        </r>
        <r>
          <rPr>
            <sz val="9"/>
            <color indexed="81"/>
            <rFont val="Tahoma"/>
            <family val="2"/>
          </rPr>
          <t xml:space="preserve">a)  les bâtiments, les espaces de travail et les installations associées 
b)  les équipements (tant logiciels que matériels) associés aux processus 
c)  les services support (tels que la logistique, le transport et les moyens de communication).
</t>
        </r>
      </text>
    </comment>
    <comment ref="E203" authorId="1" shapeId="0" xr:uid="{00000000-0006-0000-0300-000031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5" authorId="1" shapeId="0" xr:uid="{00000000-0006-0000-0300-000032010000}">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205" authorId="1" shapeId="0" xr:uid="{00000000-0006-0000-0300-000033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5" authorId="1" shapeId="0" xr:uid="{00000000-0006-0000-0300-000034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6" authorId="1" shapeId="0" xr:uid="{00000000-0006-0000-0300-000035010000}">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D206" authorId="1" shapeId="0" xr:uid="{00000000-0006-0000-0300-000036010000}">
      <text>
        <r>
          <rPr>
            <b/>
            <sz val="9"/>
            <color indexed="81"/>
            <rFont val="Tahoma"/>
            <family val="2"/>
          </rPr>
          <t>NFS99-170
7.6</t>
        </r>
        <r>
          <rPr>
            <sz val="9"/>
            <color indexed="81"/>
            <rFont val="Tahoma"/>
            <family val="2"/>
          </rPr>
          <t xml:space="preserve">
</t>
        </r>
        <r>
          <rPr>
            <b/>
            <sz val="9"/>
            <color indexed="81"/>
            <rFont val="Tahoma"/>
            <family val="2"/>
          </rPr>
          <t xml:space="preserve"> Maîtrise des équipements de surveillance et de mesure</t>
        </r>
        <r>
          <rPr>
            <sz val="9"/>
            <color indexed="81"/>
            <rFont val="Tahoma"/>
            <family val="2"/>
          </rPr>
          <t xml:space="preserve">
a)  étalonnés ou vérifiés à intervalles spécifiés ou avant leur utilisation, par rapport à des étalons de mesureraccordés à des étalons de mesure internationaux ou nationaux ; lorsque ces étalons n'existent pas, la référenceutilisée pour l'étalonnage ou la vérification doit faire l'objet d’une procédure et d'un enregistrement
b)  réglés autant que nécessaire 
c)  identifiés afin de pouvoir déterminer la validité de l'étalonnage et associer un DM et l’ECME avec lequel lesactions auront été réalisées 
d)  protégés contre les réglages susceptibles d'invalider le résultat de la mesure 
e)  protégés contre tous dommages et détériorations au cours de leur manutention, maintenance et stockage.</t>
        </r>
      </text>
    </comment>
    <comment ref="E206" authorId="1" shapeId="0" xr:uid="{00000000-0006-0000-0300-000037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07" authorId="1" shapeId="0" xr:uid="{00000000-0006-0000-0300-000038010000}">
      <text>
        <r>
          <rPr>
            <b/>
            <sz val="9"/>
            <color indexed="81"/>
            <rFont val="Tahoma"/>
            <family val="2"/>
          </rPr>
          <t xml:space="preserve">ISO9001
7.1.5.2
Traçabilité de la mesure 
</t>
        </r>
        <r>
          <rPr>
            <sz val="9"/>
            <color indexed="81"/>
            <rFont val="Tahoma"/>
            <family val="2"/>
          </rPr>
          <t xml:space="preserve">•Lorsque la traçabilité de la mesure est une exigence ou lorsqu'elle est considérée par l'organisme comme un élément essentiel visant à donner confiance dans la validité des résultats de mesure, l'équipement de mesure doit être : 
a) étalonné et/ou vérifié à intervalles spécifiés, ou avant l'utilisation, par rapport à des étalons de mesure pouvant être reliés à des étalons de mesure internationaux ou nationaux. Lorsque ces étalons n'existent pas, la référence utilisée pour l'étalonnage ou la vérification doit être conservée sous forme d'information documentée 
b) identifié afin de pouvoir déterminer la validité de son étalonnage c) protégé contre les réglages, les dommages ou les détériorations susceptibles d'invalider l'étalonnage et les résultats de mesure ultérieurs. 
•Lorsqu'un équipement de mesure s'avère inadapté à l'usage prévu, l'organisme doit déterminer si la validité des résultats de mesure antérieurs a été compromise et mener l'action appropriée, si nécessaire.
</t>
        </r>
      </text>
    </comment>
    <comment ref="E207" authorId="1" shapeId="0" xr:uid="{00000000-0006-0000-0300-00003901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210" authorId="1" shapeId="0" xr:uid="{00000000-0006-0000-0300-00003A010000}">
      <text>
        <r>
          <rPr>
            <b/>
            <sz val="9"/>
            <color indexed="81"/>
            <rFont val="Tahoma"/>
            <family val="2"/>
          </rPr>
          <t>ISO9001
7.1.6
Connaissances organisationnelles</t>
        </r>
        <r>
          <rPr>
            <sz val="9"/>
            <color indexed="81"/>
            <rFont val="Tahoma"/>
            <family val="2"/>
          </rPr>
          <t xml:space="preserve">
L'organisme doit déterminer les connaissances nécessaires à la mise en œuvre de ses processus et à l'obtention de la conformité des produits et des services.
Ces connaissances doivent être tenues à jour et mises à disposition autant que nécessaire.
Pour faire face à une modification des besoins et des tendances, l’organisme doit prendre en compte ses connaissances actuelles et déterminer comment il peut acquérir ou accéder à toutes connaissances supplémentaires nécessaires et aux mises à jour requises.
</t>
        </r>
      </text>
    </comment>
    <comment ref="D210" authorId="1" shapeId="0" xr:uid="{00000000-0006-0000-0300-00003B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0" authorId="1" shapeId="0" xr:uid="{00000000-0006-0000-0300-00003C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11" authorId="1" shapeId="0" xr:uid="{00000000-0006-0000-0300-00003D010000}">
      <text>
        <r>
          <rPr>
            <b/>
            <sz val="9"/>
            <color indexed="81"/>
            <rFont val="Tahoma"/>
            <family val="2"/>
          </rPr>
          <t>ISO9001
7.1.6
Connaissances organisationnelles</t>
        </r>
        <r>
          <rPr>
            <sz val="9"/>
            <color indexed="81"/>
            <rFont val="Tahoma"/>
            <family val="2"/>
          </rPr>
          <t xml:space="preserve">
L'organisme doit déterminer les connaissances nécessaires à la mise en œuvre de ses processus et à l'obtention de la conformité des produits et des services.
Ces connaissances doivent être tenues à jour et mises à disposition autant que nécessaire.
Pour faire face à une modification des besoins et des tendances, l’organisme doit prendre en compte ses connaissances actuelles et déterminer comment il peut acquérir ou accéder à toutes connaissances supplémentaires nécessaires et aux mises à jour requises.
</t>
        </r>
      </text>
    </comment>
    <comment ref="D211" authorId="1" shapeId="0" xr:uid="{00000000-0006-0000-0300-00003E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1" authorId="1" shapeId="0" xr:uid="{00000000-0006-0000-0300-00003F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12" authorId="1" shapeId="0" xr:uid="{00000000-0006-0000-0300-000040010000}">
      <text>
        <r>
          <rPr>
            <b/>
            <sz val="9"/>
            <color indexed="81"/>
            <rFont val="Tahoma"/>
            <family val="2"/>
          </rPr>
          <t>ISO9001
7.1.6
Connaissances organisationnelles</t>
        </r>
        <r>
          <rPr>
            <sz val="9"/>
            <color indexed="81"/>
            <rFont val="Tahoma"/>
            <family val="2"/>
          </rPr>
          <t xml:space="preserve">
L'organisme doit déterminer les connaissances nécessaires à la mise en œuvre de ses processus et à l'obtention de la conformité des produits et des services.
Ces connaissances doivent être tenues à jour et mises à disposition autant que nécessaire.
Pour faire face à une modification des besoins et des tendances, l’organisme doit prendre en compte ses connaissances actuelles et déterminer comment il peut acquérir ou accéder à toutes connaissances supplémentaires nécessaires et aux mises à jour requises.
</t>
        </r>
      </text>
    </comment>
    <comment ref="D212" authorId="1" shapeId="0" xr:uid="{00000000-0006-0000-0300-000041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2" authorId="1" shapeId="0" xr:uid="{00000000-0006-0000-0300-000042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15" authorId="1" shapeId="0" xr:uid="{00000000-0006-0000-0300-000043010000}">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5" authorId="1" shapeId="0" xr:uid="{00000000-0006-0000-0300-000044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5" authorId="1" shapeId="0" xr:uid="{00000000-0006-0000-0300-000045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16" authorId="1" shapeId="0" xr:uid="{00000000-0006-0000-0300-000046010000}">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6" authorId="1" shapeId="0" xr:uid="{00000000-0006-0000-0300-000047010000}">
      <text>
        <r>
          <rPr>
            <b/>
            <sz val="9"/>
            <color indexed="81"/>
            <rFont val="Tahoma"/>
            <family val="2"/>
          </rPr>
          <t xml:space="preserve">NFS99-170
6.2.1
</t>
        </r>
        <r>
          <rPr>
            <sz val="9"/>
            <color indexed="81"/>
            <rFont val="Tahoma"/>
            <family val="2"/>
          </rPr>
          <t xml:space="preserve">Généralités
Le personnel effectuant un travail ayant une incidence sur la maintenance des DM doit être compétent sur la basede la formation initiale et professionnelle, du savoir-faire et de l'expérience.
</t>
        </r>
      </text>
    </comment>
    <comment ref="E216" authorId="1" shapeId="0" xr:uid="{00000000-0006-0000-0300-00004801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217" authorId="1" shapeId="0" xr:uid="{00000000-0006-0000-0300-000049010000}">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7" authorId="1" shapeId="0" xr:uid="{00000000-0006-0000-0300-00004A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7" authorId="1" shapeId="0" xr:uid="{00000000-0006-0000-0300-00004B01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218" authorId="1" shapeId="0" xr:uid="{00000000-0006-0000-0300-00004C010000}">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8" authorId="1" shapeId="0" xr:uid="{00000000-0006-0000-0300-00004D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8" authorId="1" shapeId="0" xr:uid="{00000000-0006-0000-0300-00004E01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219" authorId="1" shapeId="0" xr:uid="{00000000-0006-0000-0300-00004F010000}">
      <text>
        <r>
          <rPr>
            <b/>
            <sz val="9"/>
            <color indexed="81"/>
            <rFont val="Tahoma"/>
            <family val="2"/>
          </rPr>
          <t xml:space="preserve">ISO9001
7.2
 Compétences 
</t>
        </r>
        <r>
          <rPr>
            <sz val="9"/>
            <color indexed="81"/>
            <rFont val="Tahoma"/>
            <family val="2"/>
          </rPr>
          <t xml:space="preserve">L'organisme doit : 
a) déterminer les compétences nécessaires de la ou des personnes effectuant, sous son contrôle, un travail qui a une incidence sur les performances et l'efficacité du système de management de la qualité 
b) s'assurer que ces personnes sont compétentes sur la base d'une formation initiale ou professionnelle, ou d'une expérience appropriée 
c) le cas échéant, mener des actions pour acquérir les compétences nécessaires et évaluer l’efficacité de ces actions 
d) conserver des informations documentées appropriées comme preuves desdites compétences
</t>
        </r>
      </text>
    </comment>
    <comment ref="D219" authorId="1" shapeId="0" xr:uid="{00000000-0006-0000-0300-000050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19" authorId="1" shapeId="0" xr:uid="{00000000-0006-0000-0300-00005101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220" authorId="1" shapeId="0" xr:uid="{00000000-0006-0000-0300-000052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0" authorId="1" shapeId="0" xr:uid="{00000000-0006-0000-0300-00005301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D221" authorId="1" shapeId="0" xr:uid="{00000000-0006-0000-0300-000054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1" authorId="1" shapeId="0" xr:uid="{00000000-0006-0000-0300-000055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22" authorId="1" shapeId="0" xr:uid="{00000000-0006-0000-0300-000056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2" authorId="1" shapeId="0" xr:uid="{00000000-0006-0000-0300-000057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23" authorId="1" shapeId="0" xr:uid="{00000000-0006-0000-0300-000058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223" authorId="1" shapeId="0" xr:uid="{00000000-0006-0000-0300-000059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26" authorId="1" shapeId="0" xr:uid="{00000000-0006-0000-0300-00005A010000}">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6" authorId="1" shapeId="0" xr:uid="{00000000-0006-0000-0300-00005B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27" authorId="1" shapeId="0" xr:uid="{00000000-0006-0000-0300-00005C010000}">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7" authorId="1" shapeId="0" xr:uid="{00000000-0006-0000-0300-00005D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28" authorId="1" shapeId="0" xr:uid="{00000000-0006-0000-0300-00005E010000}">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8" authorId="1" shapeId="0" xr:uid="{00000000-0006-0000-0300-00005F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29" authorId="1" shapeId="0" xr:uid="{00000000-0006-0000-0300-000060010000}">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29" authorId="1" shapeId="0" xr:uid="{00000000-0006-0000-0300-000061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30" authorId="1" shapeId="0" xr:uid="{00000000-0006-0000-0300-000062010000}">
      <text>
        <r>
          <rPr>
            <b/>
            <sz val="9"/>
            <color indexed="81"/>
            <rFont val="Tahoma"/>
            <family val="2"/>
          </rPr>
          <t>ISO9001
7.3
Sensibilisation</t>
        </r>
        <r>
          <rPr>
            <sz val="9"/>
            <color indexed="81"/>
            <rFont val="Tahoma"/>
            <family val="2"/>
          </rPr>
          <t xml:space="preserve">
L'organisme doit s'assurer que les personnes effectuant un travail sous le contrôle de l'organisme sont sensibilisées : 
a) à la politique qualité 
b) aux objectifs qualité pertinents
c) à l’importance de leur contribution à l'efficacité du système de management de la qualité, y compris aux effets bénéfiques d'une amélioration des performances 
d) aux répercussions d’un non-respect des exigences du système de management de la qualité.</t>
        </r>
      </text>
    </comment>
    <comment ref="D230" authorId="1" shapeId="0" xr:uid="{00000000-0006-0000-0300-00006301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C233" authorId="1" shapeId="0" xr:uid="{00000000-0006-0000-0300-000064010000}">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3" authorId="1" shapeId="0" xr:uid="{00000000-0006-0000-0300-00006501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3" authorId="1" shapeId="0" xr:uid="{00000000-0006-0000-0300-000066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4" authorId="1" shapeId="0" xr:uid="{00000000-0006-0000-0300-000067010000}">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4" authorId="1" shapeId="0" xr:uid="{00000000-0006-0000-0300-00006801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4" authorId="1" shapeId="0" xr:uid="{00000000-0006-0000-0300-000069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5" authorId="1" shapeId="0" xr:uid="{00000000-0006-0000-0300-00006A010000}">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5" authorId="1" shapeId="0" xr:uid="{00000000-0006-0000-0300-00006B01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5" authorId="1" shapeId="0" xr:uid="{00000000-0006-0000-0300-00006C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6" authorId="1" shapeId="0" xr:uid="{00000000-0006-0000-0300-00006D010000}">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36" authorId="1" shapeId="0" xr:uid="{00000000-0006-0000-0300-00006E01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36" authorId="1" shapeId="0" xr:uid="{00000000-0006-0000-0300-00006F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37" authorId="1" shapeId="0" xr:uid="{00000000-0006-0000-0300-000070010000}">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C238" authorId="1" shapeId="0" xr:uid="{00000000-0006-0000-0300-000071010000}">
      <text>
        <r>
          <rPr>
            <b/>
            <sz val="9"/>
            <color indexed="81"/>
            <rFont val="Tahoma"/>
            <family val="2"/>
          </rPr>
          <t xml:space="preserve">ISO9001
7.4
Communication 
</t>
        </r>
        <r>
          <rPr>
            <sz val="9"/>
            <color indexed="81"/>
            <rFont val="Tahoma"/>
            <family val="2"/>
          </rPr>
          <t xml:space="preserve">• L'organisme doit déterminer les besoins de communication interne et externe pertinents pour le SMQ, y compris : 
a) sur quels sujets communiquer 
b) à quels moments communiquer
c) avec qui communiquer 
d) comment communiquer
e) qui communique
</t>
        </r>
      </text>
    </comment>
    <comment ref="D240" authorId="1" shapeId="0" xr:uid="{00000000-0006-0000-0300-000072010000}">
      <text>
        <r>
          <rPr>
            <b/>
            <sz val="9"/>
            <color indexed="81"/>
            <rFont val="Tahoma"/>
            <family val="2"/>
          </rPr>
          <t xml:space="preserve">NFS99-170
5.5.3
Communication interne
</t>
        </r>
        <r>
          <rPr>
            <sz val="9"/>
            <color indexed="81"/>
            <rFont val="Tahoma"/>
            <family val="2"/>
          </rPr>
          <t xml:space="preserve">La direction doit assurer que les processus de communication appropriés sont mis en place en interne et,si nécessaire, auprès des instances consultatives et délibérantes, et que la communication concernant laperformance du système de management de la maintenance des DM a bien lieu. 
</t>
        </r>
      </text>
    </comment>
    <comment ref="E240" authorId="1" shapeId="0" xr:uid="{00000000-0006-0000-0300-000073010000}">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244" authorId="1" shapeId="0" xr:uid="{00000000-0006-0000-0300-000074010000}">
      <text>
        <r>
          <rPr>
            <b/>
            <sz val="9"/>
            <color indexed="81"/>
            <rFont val="Tahoma"/>
            <family val="2"/>
          </rPr>
          <t xml:space="preserve">ISO9001
7.5.1
 Généralités 
</t>
        </r>
        <r>
          <rPr>
            <sz val="9"/>
            <color indexed="81"/>
            <rFont val="Tahoma"/>
            <family val="2"/>
          </rPr>
          <t xml:space="preserve">- Le SMQ de l'organisme doit inclure : 
a)les informations documentées exigées par la norme 
b)les informations documentées que l'organisme juge nécessaires pour l'efficacité du SMQ
NOTE L'étendue des informations documentées dans le cadre d'un SMQ peut différer selon l'organisme en fonction de : 
a) la taille de l'organisme, ses domaines d'activité et ses processus, produits et services b) la complexité des processus et de leurs interactions 
c) la compétence des personnes
</t>
        </r>
      </text>
    </comment>
    <comment ref="C245" authorId="1" shapeId="0" xr:uid="{00000000-0006-0000-0300-000075010000}">
      <text>
        <r>
          <rPr>
            <b/>
            <sz val="9"/>
            <color indexed="81"/>
            <rFont val="Tahoma"/>
            <family val="2"/>
          </rPr>
          <t xml:space="preserve">ISO9001
7.5.1
 Généralités 
</t>
        </r>
        <r>
          <rPr>
            <sz val="9"/>
            <color indexed="81"/>
            <rFont val="Tahoma"/>
            <family val="2"/>
          </rPr>
          <t xml:space="preserve">- Le SMQ de l'organisme doit inclure : 
a)les informations documentées exigées par la norme 
b)les informations documentées que l'organisme juge nécessaires pour l'efficacité du SMQ
NOTE L'étendue des informations documentées dans le cadre d'un SMQ peut différer selon l'organisme en fonction de : 
a) la taille de l'organisme, ses domaines d'activité et ses processus, produits et services b) la complexité des processus et de leurs interactions 
c) la compétence des personnes
</t>
        </r>
      </text>
    </comment>
    <comment ref="D246" authorId="1" shapeId="0" xr:uid="{00000000-0006-0000-0300-000076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47" authorId="1" shapeId="0" xr:uid="{00000000-0006-0000-0300-000077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48" authorId="1" shapeId="0" xr:uid="{00000000-0006-0000-0300-000078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49" authorId="1" shapeId="0" xr:uid="{00000000-0006-0000-0300-000079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0" authorId="1" shapeId="0" xr:uid="{00000000-0006-0000-0300-00007A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1" authorId="1" shapeId="0" xr:uid="{00000000-0006-0000-0300-00007B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2" authorId="1" shapeId="0" xr:uid="{00000000-0006-0000-0300-00007C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3" authorId="1" shapeId="0" xr:uid="{00000000-0006-0000-0300-00007D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D254" authorId="1" shapeId="0" xr:uid="{00000000-0006-0000-0300-00007E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54" authorId="1" shapeId="0" xr:uid="{00000000-0006-0000-0300-00007F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57" authorId="1" shapeId="0" xr:uid="{00000000-0006-0000-0300-000080010000}">
      <text>
        <r>
          <rPr>
            <b/>
            <sz val="9"/>
            <color indexed="81"/>
            <rFont val="Tahoma"/>
            <family val="2"/>
          </rPr>
          <t xml:space="preserve">ISO9001
7.5.2
Création et mise à jour des informations documentées
</t>
        </r>
        <r>
          <rPr>
            <sz val="9"/>
            <color indexed="81"/>
            <rFont val="Tahoma"/>
            <family val="2"/>
          </rPr>
          <t xml:space="preserve">Lors de la création et de la mise à jour des informations documentées, l'organisme doit s’assurer que les éléments suivants sont appropriés :
a) l'identification et la description des informations documentées (par exemple leur titre, date, auteur, numéro de référence)
b) leur format (par exemple langue, version logicielle, graphiques) et support (par exemple électronique, papier)
c) la revue effectuée (et leur approbation pour en déterminer la pertinence et l’adéquation)
</t>
        </r>
      </text>
    </comment>
    <comment ref="C258" authorId="1" shapeId="0" xr:uid="{00000000-0006-0000-0300-000081010000}">
      <text>
        <r>
          <rPr>
            <b/>
            <sz val="9"/>
            <color indexed="81"/>
            <rFont val="Tahoma"/>
            <family val="2"/>
          </rPr>
          <t xml:space="preserve">ISO9001
7.5.2
Création et mise à jour des informations documentées
</t>
        </r>
        <r>
          <rPr>
            <sz val="9"/>
            <color indexed="81"/>
            <rFont val="Tahoma"/>
            <family val="2"/>
          </rPr>
          <t xml:space="preserve">Lors de la création et de la mise à jour des informations documentées, l'organisme doit s’assurer que les éléments suivants sont appropriés :
a) l'identification et la description des informations documentées (par exemple leur titre, date, auteur, numéro de référence)
b) leur format (par exemple langue, version logicielle, graphiques) et support (par exemple électronique, papier)
c) la revue effectuée (et leur approbation pour en déterminer la pertinence et l’adéquation)
</t>
        </r>
      </text>
    </comment>
    <comment ref="C259" authorId="1" shapeId="0" xr:uid="{00000000-0006-0000-0300-000082010000}">
      <text>
        <r>
          <rPr>
            <b/>
            <sz val="9"/>
            <color indexed="81"/>
            <rFont val="Tahoma"/>
            <family val="2"/>
          </rPr>
          <t xml:space="preserve">ISO9001
7.5.2
Création et mise à jour des informations documentées
</t>
        </r>
        <r>
          <rPr>
            <sz val="9"/>
            <color indexed="81"/>
            <rFont val="Tahoma"/>
            <family val="2"/>
          </rPr>
          <t xml:space="preserve">Lors de la création et de la mise à jour des informations documentées, l'organisme doit s’assurer que les éléments suivants sont appropriés :
a) l'identification et la description des informations documentées (par exemple leur titre, date, auteur, numéro de référence)
b) leur format (par exemple langue, version logicielle, graphiques) et support (par exemple électronique, papier)
c) la revue effectuée (et leur approbation pour en déterminer la pertinence et l’adéquation)
</t>
        </r>
      </text>
    </comment>
    <comment ref="C262" authorId="1" shapeId="0" xr:uid="{00000000-0006-0000-0300-000083010000}">
      <text>
        <r>
          <rPr>
            <b/>
            <sz val="9"/>
            <color indexed="81"/>
            <rFont val="Tahoma"/>
            <family val="2"/>
          </rPr>
          <t xml:space="preserve">ISO9001
7.5.3.1
</t>
        </r>
        <r>
          <rPr>
            <sz val="9"/>
            <color indexed="81"/>
            <rFont val="Tahoma"/>
            <family val="2"/>
          </rPr>
          <t xml:space="preserve">Les informations documentées exigées par SMQ et par la norme doivent être maîtrisées pour assurer :
a) qu'elles sont disponibles et conviennent à l'utilisation, quand et là où elles sont nécessaires;
b) qu'elles sont convenablement protégées (par exemple de toute perte de confidentialité, utilisation inappropriée ou perte d'intégrité).
</t>
        </r>
      </text>
    </comment>
    <comment ref="D262" authorId="1" shapeId="0" xr:uid="{00000000-0006-0000-0300-000084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262" authorId="1" shapeId="0" xr:uid="{00000000-0006-0000-0300-000085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63" authorId="1" shapeId="0" xr:uid="{00000000-0006-0000-0300-000086010000}">
      <text>
        <r>
          <rPr>
            <b/>
            <sz val="9"/>
            <color indexed="81"/>
            <rFont val="Tahoma"/>
            <family val="2"/>
          </rPr>
          <t xml:space="preserve">ISO9001
7.5.3.1
</t>
        </r>
        <r>
          <rPr>
            <sz val="9"/>
            <color indexed="81"/>
            <rFont val="Tahoma"/>
            <family val="2"/>
          </rPr>
          <t xml:space="preserve">Les informations documentées exigées par SMQ et par la norme doivent être maîtrisées pour assurer :
a) qu'elles sont disponibles et conviennent à l'utilisation, quand et là où elles sont nécessaires;
b) qu'elles sont convenablement protégées (par exemple de toute perte de confidentialité, utilisation inappropriée ou perte d'intégrité).
</t>
        </r>
      </text>
    </comment>
    <comment ref="C264" authorId="1" shapeId="0" xr:uid="{00000000-0006-0000-0300-000087010000}">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64" authorId="1" shapeId="0" xr:uid="{00000000-0006-0000-0300-000088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4" authorId="1" shapeId="0" xr:uid="{00000000-0006-0000-0300-000089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65" authorId="1" shapeId="0" xr:uid="{00000000-0006-0000-0300-00008A010000}">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65" authorId="1" shapeId="0" xr:uid="{00000000-0006-0000-0300-00008B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5" authorId="1" shapeId="0" xr:uid="{00000000-0006-0000-0300-00008C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266" authorId="1" shapeId="0" xr:uid="{00000000-0006-0000-0300-00008D010000}">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66" authorId="1" shapeId="0" xr:uid="{00000000-0006-0000-0300-00008E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6" authorId="1" shapeId="0" xr:uid="{00000000-0006-0000-0300-00008F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68" authorId="1" shapeId="0" xr:uid="{00000000-0006-0000-0300-000090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D269" authorId="1" shapeId="0" xr:uid="{00000000-0006-0000-0300-000091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69" authorId="1" shapeId="0" xr:uid="{00000000-0006-0000-0300-00009201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270" authorId="1" shapeId="0" xr:uid="{00000000-0006-0000-0300-000093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270" authorId="1" shapeId="0" xr:uid="{00000000-0006-0000-0300-000094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271" authorId="1" shapeId="0" xr:uid="{00000000-0006-0000-0300-000095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D272" authorId="1" shapeId="0" xr:uid="{00000000-0006-0000-0300-000096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C273" authorId="1" shapeId="0" xr:uid="{00000000-0006-0000-0300-000097010000}">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C274" authorId="1" shapeId="0" xr:uid="{00000000-0006-0000-0300-000098010000}">
      <text>
        <r>
          <rPr>
            <b/>
            <sz val="9"/>
            <color indexed="81"/>
            <rFont val="Tahoma"/>
            <family val="2"/>
          </rPr>
          <t xml:space="preserve">ISO9001
7.5.3.2
</t>
        </r>
        <r>
          <rPr>
            <sz val="9"/>
            <color indexed="81"/>
            <rFont val="Tahoma"/>
            <family val="2"/>
          </rPr>
          <t>Pour maîtriser les informations documentées, l'organisme doit mettre en œuvre les activités suivantes, quand elles sont applicables : 
a)distribution, accès, récupération et utilisation 
b)stockage et protection, y compris préservation de la lisibilité 
c)maîtrise des modifications (par exemple contrôle des versions) 
d)conservation et élimination Les informations documentées d'origine externe que l'organisme juge nécessaires à la planification et au fonctionnement du SMQ doivent être identifiées comme il convient et maîtrisées. Les informations documentées conservées comme preuves de conformité doivent être protégées de toute altération involontaire.</t>
        </r>
        <r>
          <rPr>
            <b/>
            <sz val="9"/>
            <color indexed="81"/>
            <rFont val="Tahoma"/>
            <family val="2"/>
          </rPr>
          <t xml:space="preserve">
</t>
        </r>
        <r>
          <rPr>
            <sz val="9"/>
            <color indexed="81"/>
            <rFont val="Tahoma"/>
            <family val="2"/>
          </rPr>
          <t xml:space="preserve">
</t>
        </r>
      </text>
    </comment>
    <comment ref="D276" authorId="1" shapeId="0" xr:uid="{00000000-0006-0000-0300-000099010000}">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E276" authorId="1" shapeId="0" xr:uid="{00000000-0006-0000-0300-00009A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77" authorId="1" shapeId="0" xr:uid="{00000000-0006-0000-0300-00009B010000}">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E277" authorId="1" shapeId="0" xr:uid="{00000000-0006-0000-0300-00009C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278" authorId="1" shapeId="0" xr:uid="{00000000-0006-0000-0300-00009D010000}">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D279" authorId="1" shapeId="0" xr:uid="{00000000-0006-0000-0300-00009E010000}">
      <text>
        <r>
          <rPr>
            <b/>
            <sz val="9"/>
            <color indexed="81"/>
            <rFont val="Tahoma"/>
            <family val="2"/>
          </rPr>
          <t xml:space="preserve">NFS99-170
4.2.4
Maîtrise des enregistrements
</t>
        </r>
        <r>
          <rPr>
            <sz val="9"/>
            <color indexed="81"/>
            <rFont val="Tahoma"/>
            <family val="2"/>
          </rPr>
          <t xml:space="preserve">Les enregistrements doivent être établis et maintenus en vue de fournir des preuves de la conformité avecles exigences et de l'efficacité du fonctionnement du système de management de la maintenance des DM.
</t>
        </r>
      </text>
    </comment>
    <comment ref="E279" authorId="1" shapeId="0" xr:uid="{00000000-0006-0000-0300-00009F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83" authorId="1" shapeId="0" xr:uid="{00000000-0006-0000-0300-0000A0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83" authorId="1" shapeId="0" xr:uid="{00000000-0006-0000-0300-0000A1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3" authorId="1" shapeId="0" xr:uid="{00000000-0006-0000-0300-0000A2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84" authorId="1" shapeId="0" xr:uid="{00000000-0006-0000-0300-0000A3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84" authorId="1" shapeId="0" xr:uid="{00000000-0006-0000-0300-0000A4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4" authorId="1" shapeId="0" xr:uid="{00000000-0006-0000-0300-0000A5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D285" authorId="1" shapeId="0" xr:uid="{00000000-0006-0000-0300-0000A6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5" authorId="1" shapeId="0" xr:uid="{00000000-0006-0000-0300-0000A7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286" authorId="1" shapeId="0" xr:uid="{00000000-0006-0000-0300-0000A8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87" authorId="1" shapeId="0" xr:uid="{00000000-0006-0000-0300-0000A9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287" authorId="1" shapeId="0" xr:uid="{00000000-0006-0000-0300-0000AA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288" authorId="1" shapeId="0" xr:uid="{00000000-0006-0000-0300-0000AB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89" authorId="1" shapeId="0" xr:uid="{00000000-0006-0000-0300-0000AC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90" authorId="1" shapeId="0" xr:uid="{00000000-0006-0000-0300-0000AD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0" authorId="1" shapeId="0" xr:uid="{00000000-0006-0000-0300-0000AE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1" authorId="1" shapeId="0" xr:uid="{00000000-0006-0000-0300-0000AF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1" authorId="1" shapeId="0" xr:uid="{00000000-0006-0000-0300-0000B0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2" authorId="1" shapeId="0" xr:uid="{00000000-0006-0000-0300-0000B1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2" authorId="1" shapeId="0" xr:uid="{00000000-0006-0000-0300-0000B2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3" authorId="1" shapeId="0" xr:uid="{00000000-0006-0000-0300-0000B3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D293" authorId="1" shapeId="0" xr:uid="{00000000-0006-0000-0300-0000B4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C294" authorId="1" shapeId="0" xr:uid="{00000000-0006-0000-0300-0000B5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95" authorId="1" shapeId="0" xr:uid="{00000000-0006-0000-0300-0000B6010000}">
      <text>
        <r>
          <rPr>
            <b/>
            <sz val="9"/>
            <color indexed="81"/>
            <rFont val="Tahoma"/>
            <family val="2"/>
          </rPr>
          <t xml:space="preserve">ISO9001
8.1
Planification et maîtrise opérationnelles </t>
        </r>
        <r>
          <rPr>
            <sz val="9"/>
            <color indexed="81"/>
            <rFont val="Tahoma"/>
            <family val="2"/>
          </rPr>
          <t xml:space="preserve">
L'organisme doit planifier, mettre en œuvre et maîtriser les processus (voir 4.4) nécessaires pour satisfaire aux exigences relatives à la fourniture des produits et à la prestation de services, et réaliser les actions déterminées à l'Article 6, en : 
a)déterminant les exigences relatives aux produits et services 
b)établissant des critères pour ces processus et l'acceptation des produits et services 
c)déterminant les ressources nécessaires pour obtenir la conformité aux exigences relatives aux produits et services 
d)mettant en œuvre la maîtrise de ces processus conformément aux critères 
e)déterminant, mettant à jour et conservant des informations documentées dans une mesure suffisante pour : 
          • avoir l'assurance que les processus ont été réalisés comme prévu 
          • démontrer la conformité des produits et services aux exigences applicables 
Les éléments de sortie de cette planification doivent être adaptés aux modes de réalisation des activités opérationnelles de l’organisme. 
L'organisme doit maîtriser les modifications prévues, analyser les conséquences des modifications imprévues et, si nécessaire, mener des actions pour limiter tout effet négatif. 
Il doit s'assurer que les processus externalisés sont maîtrisés (voir 8.4).
</t>
        </r>
      </text>
    </comment>
    <comment ref="C299" authorId="1" shapeId="0" xr:uid="{00000000-0006-0000-0300-0000B7010000}">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299" authorId="1" shapeId="0" xr:uid="{00000000-0006-0000-0300-0000B8010000}">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E299" authorId="1" shapeId="0" xr:uid="{00000000-0006-0000-0300-0000B9010000}">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300" authorId="1" shapeId="0" xr:uid="{00000000-0006-0000-0300-0000BA010000}">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300" authorId="1" shapeId="0" xr:uid="{00000000-0006-0000-0300-0000BB010000}">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C301" authorId="1" shapeId="0" xr:uid="{00000000-0006-0000-0300-0000BC010000}">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301" authorId="1" shapeId="0" xr:uid="{00000000-0006-0000-0300-0000BD010000}">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E301" authorId="1" shapeId="0" xr:uid="{00000000-0006-0000-0300-0000BE010000}">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302" authorId="1" shapeId="0" xr:uid="{00000000-0006-0000-0300-0000BF010000}">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E302" authorId="1" shapeId="0" xr:uid="{00000000-0006-0000-0300-0000C0010000}">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C303" authorId="1" shapeId="0" xr:uid="{00000000-0006-0000-0300-0000C1010000}">
      <text>
        <r>
          <rPr>
            <b/>
            <sz val="9"/>
            <color indexed="81"/>
            <rFont val="Tahoma"/>
            <family val="2"/>
          </rPr>
          <t xml:space="preserve">ISO9001
8.2.1
Communication avec les clients 
</t>
        </r>
        <r>
          <rPr>
            <sz val="9"/>
            <color indexed="81"/>
            <rFont val="Tahoma"/>
            <family val="2"/>
          </rPr>
          <t>La communication avec les clients doit inclure : 
a)la fourniture d'informations relatives aux produits et services 
b)le traitement des consultations, des contrats ou des commandes, y compris leurs avenants 
c)l'obtention d'un retour d'information des clients concernant les produits et services, y compris leurs réclamations 
d)la gestion ou la maîtrise de la propriété du client 
e)l'établissement des exigences spécifiques relatives aux actions d'urgence, le cas échéant</t>
        </r>
      </text>
    </comment>
    <comment ref="D303" authorId="1" shapeId="0" xr:uid="{00000000-0006-0000-0300-0000C2010000}">
      <text>
        <r>
          <rPr>
            <b/>
            <sz val="9"/>
            <color indexed="81"/>
            <rFont val="Tahoma"/>
            <family val="2"/>
          </rPr>
          <t xml:space="preserve">NFS99-170
7.1.3
Communication avec les clients
</t>
        </r>
        <r>
          <rPr>
            <sz val="9"/>
            <color indexed="81"/>
            <rFont val="Tahoma"/>
            <family val="2"/>
          </rPr>
          <t xml:space="preserve">a)  des informations relatives à la maintenance 
b)  du traitement des consultations, des contrats ou des commandes, et de leurs avenants 
c)  des retours d'information des clients, y compris leurs réclamations (gestion des événements indésirables)(voir 8.2.1) 
d)  des fiches d'avertissement (voir 8.5.1).
</t>
        </r>
      </text>
    </comment>
    <comment ref="E303" authorId="1" shapeId="0" xr:uid="{00000000-0006-0000-0300-0000C3010000}">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D305" authorId="1" shapeId="0" xr:uid="{00000000-0006-0000-0300-0000C401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E305" authorId="1" shapeId="0" xr:uid="{00000000-0006-0000-0300-0000C5010000}">
      <text>
        <r>
          <rPr>
            <b/>
            <sz val="9"/>
            <color indexed="81"/>
            <rFont val="Tahoma"/>
            <family val="2"/>
          </rPr>
          <t>8K E2.4</t>
        </r>
        <r>
          <rPr>
            <sz val="9"/>
            <color indexed="81"/>
            <rFont val="Tahoma"/>
            <family val="2"/>
          </rPr>
          <t xml:space="preserve">
Les patients et leurs familles sont informés de la conduite à tenir en cas de dysfonctionnement des équipements biomédicaux installés au domicile</t>
        </r>
      </text>
    </comment>
    <comment ref="D306" authorId="1" shapeId="0" xr:uid="{00000000-0006-0000-0300-0000C601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E306" authorId="1" shapeId="0" xr:uid="{00000000-0006-0000-0300-0000C7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309" authorId="1" shapeId="0" xr:uid="{00000000-0006-0000-0300-0000C8010000}">
      <text>
        <r>
          <rPr>
            <b/>
            <sz val="9"/>
            <color indexed="81"/>
            <rFont val="Tahoma"/>
            <family val="2"/>
          </rPr>
          <t xml:space="preserve">ISO9001
8.2.2
 Détermination des exigences relatives aux produits et services 
</t>
        </r>
        <r>
          <rPr>
            <sz val="9"/>
            <color indexed="81"/>
            <rFont val="Tahoma"/>
            <family val="2"/>
          </rPr>
          <t>Lors de la détermination des exigences relatives aux produits et services proposés aux clients, l'organisme doit s'assurer que : 
a)les exigences relatives aux produits et services sont définies, y compris toutes les exigences légales et réglementaires applicables et celles jugées nécéssaires par l'organisme 
b)l'organisme peut répondre aux réclamations relatives aux produits et services qu'il propose.</t>
        </r>
      </text>
    </comment>
    <comment ref="C310" authorId="1" shapeId="0" xr:uid="{00000000-0006-0000-0300-0000C9010000}">
      <text>
        <r>
          <rPr>
            <b/>
            <sz val="9"/>
            <color indexed="81"/>
            <rFont val="Tahoma"/>
            <family val="2"/>
          </rPr>
          <t xml:space="preserve">ISO9001
8.2.2
 Détermination des exigences relatives aux produits et services 
</t>
        </r>
        <r>
          <rPr>
            <sz val="9"/>
            <color indexed="81"/>
            <rFont val="Tahoma"/>
            <family val="2"/>
          </rPr>
          <t>Lors de la détermination des exigences relatives aux produits et services proposés aux clients, l'organisme doit s'assurer que : 
a)les exigences relatives aux produits et services sont définies, y compris toutes les exigences légales et réglementaires applicables et celles jugées nécéssaires par l'organisme 
b)l'organisme peut répondre aux réclamations relatives aux produits et services qu'il propose.</t>
        </r>
      </text>
    </comment>
    <comment ref="D312" authorId="1" shapeId="0" xr:uid="{00000000-0006-0000-0300-0000CA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312" authorId="1" shapeId="0" xr:uid="{00000000-0006-0000-0300-0000CB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313" authorId="1" shapeId="0" xr:uid="{00000000-0006-0000-0300-0000CC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313" authorId="1" shapeId="0" xr:uid="{00000000-0006-0000-0300-0000CD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314" authorId="1" shapeId="0" xr:uid="{00000000-0006-0000-0300-0000CE010000}">
      <text>
        <r>
          <rPr>
            <b/>
            <sz val="9"/>
            <color indexed="81"/>
            <rFont val="Tahoma"/>
            <family val="2"/>
          </rPr>
          <t>NFS99-170
4.2.3
Maîtrise des documents</t>
        </r>
        <r>
          <rPr>
            <sz val="9"/>
            <color indexed="81"/>
            <rFont val="Tahoma"/>
            <family val="2"/>
          </rPr>
          <t xml:space="preserve">
a)  approuver les documents avant diffusion 
b)  revoir, mettre à jour si nécessaire et approuver de nouveau les documents 
c)  assurer l'identification des modifications et du statut de la version des documents en vigueur 
d)  assurer la disponibilité sur les lieux d'utilisation des versions pertinentes des documents applicables 
e)  garantir la lisibilité et une identification facile des documents 
f)   assurer que les documents pertinents d'origine extérieure sont identifiés et que leur diffusion est maîtrisée 
g)  empêcher toute utilisation involontaire de documents périmés et garantir leur identification de manièreadéquate et en tant que tels s'ils sont conservés dans un but quelconque 
h)  estimer l’aptitude des documents à rendre le service attendu ou les résultats souhaités.
</t>
        </r>
      </text>
    </comment>
    <comment ref="E314" authorId="1" shapeId="0" xr:uid="{00000000-0006-0000-0300-0000CF01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315" authorId="1" shapeId="0" xr:uid="{00000000-0006-0000-0300-0000D0010000}">
      <text>
        <r>
          <rPr>
            <b/>
            <sz val="9"/>
            <color indexed="81"/>
            <rFont val="Tahoma"/>
            <family val="2"/>
          </rPr>
          <t xml:space="preserve">NFS99-170
4.2.1
Généralités
</t>
        </r>
        <r>
          <rPr>
            <sz val="9"/>
            <color indexed="81"/>
            <rFont val="Tahoma"/>
            <family val="2"/>
          </rPr>
          <t xml:space="preserve">a)  l'expression documentée de la politique et des objectifs de maintenance 
b)  un manuel de management de la qualité de la maintenance 
c)  les procédures documentées exigées par le présent document
d)  les documents nécessaires à l'exploitant pour assurer la planification, le fonctionnement et la maîtrise efficacesde ses processus 
e)  les enregistrements exigés par le présent document 
f)   toute autre documentation spécifiée par des exigences légales et réglementaires nationales ou internationales.
</t>
        </r>
      </text>
    </comment>
    <comment ref="E315" authorId="1" shapeId="0" xr:uid="{00000000-0006-0000-0300-0000D101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317" authorId="1" shapeId="0" xr:uid="{00000000-0006-0000-0300-0000D2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317" authorId="1" shapeId="0" xr:uid="{00000000-0006-0000-0300-0000D301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318" authorId="1" shapeId="0" xr:uid="{00000000-0006-0000-0300-0000D4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D319" authorId="1" shapeId="0" xr:uid="{00000000-0006-0000-0300-0000D5010000}">
      <text>
        <r>
          <rPr>
            <b/>
            <sz val="9"/>
            <color indexed="81"/>
            <rFont val="Tahoma"/>
            <family val="2"/>
          </rPr>
          <t>NFS99-170
7.2</t>
        </r>
        <r>
          <rPr>
            <sz val="9"/>
            <color indexed="81"/>
            <rFont val="Tahoma"/>
            <family val="2"/>
          </rPr>
          <t xml:space="preserve">
</t>
        </r>
        <r>
          <rPr>
            <b/>
            <sz val="9"/>
            <color indexed="81"/>
            <rFont val="Tahoma"/>
            <family val="2"/>
          </rPr>
          <t>Mise en œuvre de la politique de maintenance</t>
        </r>
        <r>
          <rPr>
            <sz val="9"/>
            <color indexed="81"/>
            <rFont val="Tahoma"/>
            <family val="2"/>
          </rPr>
          <t xml:space="preserve">
a)  les objectifs qualités et les exigences relatives à la maintenance 
b)  les exigences légales, réglementaires et juridiques relatives à la maintenance 
c)  la nécessité de mettre en place des processus de maintenance, avec la documentation nécessaire et decaractériser l’état du parc des DM 
d)  les activités requises d’évaluation de la criticité, de vérification, validation, surveillance, contrôle et essaispécifiques à la maintenance et à ses critères d'acceptation 
e)  les enregistrements nécessaires pour apporter la preuve que les processus de réalisation et la maintenancerésultante satisfont aux exigences (voir 4.2.4).</t>
        </r>
      </text>
    </comment>
    <comment ref="E319" authorId="1" shapeId="0" xr:uid="{00000000-0006-0000-0300-0000D601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D320" authorId="1" shapeId="0" xr:uid="{00000000-0006-0000-0300-0000D7010000}">
      <text>
        <r>
          <rPr>
            <b/>
            <sz val="9"/>
            <color indexed="81"/>
            <rFont val="Tahoma"/>
            <family val="2"/>
          </rPr>
          <t>NFS99-170
7.5.2.3</t>
        </r>
        <r>
          <rPr>
            <sz val="9"/>
            <color indexed="81"/>
            <rFont val="Tahoma"/>
            <family val="2"/>
          </rPr>
          <t xml:space="preserve">
</t>
        </r>
        <r>
          <rPr>
            <b/>
            <sz val="9"/>
            <color indexed="81"/>
            <rFont val="Tahoma"/>
            <family val="2"/>
          </rPr>
          <t>Identification de l'état de l’avancement</t>
        </r>
        <r>
          <rPr>
            <sz val="9"/>
            <color indexed="81"/>
            <rFont val="Tahoma"/>
            <family val="2"/>
          </rPr>
          <t xml:space="preserve">
L’exploitant doit identifier l'état d’avancement de la maintenance. L'identification de l'état d’avancement de lamaintenance doit être maintenue à chaque étape afin de s'assurer que seul un DM ayant passé avec succès lescontrôles et essais requis (ou mis à disposition par dérogation autorisée) est restitué ou remis en service en touteconformité selon l’usage prévu.</t>
        </r>
      </text>
    </comment>
    <comment ref="E320" authorId="1" shapeId="0" xr:uid="{00000000-0006-0000-0300-0000D801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323" authorId="1" shapeId="0" xr:uid="{00000000-0006-0000-0300-0000D9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3" authorId="1" shapeId="0" xr:uid="{00000000-0006-0000-0300-0000DA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3" authorId="1" shapeId="0" xr:uid="{00000000-0006-0000-0300-0000DB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24" authorId="1" shapeId="0" xr:uid="{00000000-0006-0000-0300-0000DC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4" authorId="1" shapeId="0" xr:uid="{00000000-0006-0000-0300-0000DD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4" authorId="1" shapeId="0" xr:uid="{00000000-0006-0000-0300-0000DE010000}">
      <text>
        <r>
          <rPr>
            <b/>
            <sz val="9"/>
            <color indexed="81"/>
            <rFont val="Tahoma"/>
            <family val="2"/>
          </rPr>
          <t xml:space="preserve">8K E1.2
</t>
        </r>
        <r>
          <rPr>
            <sz val="9"/>
            <color indexed="81"/>
            <rFont val="Tahoma"/>
            <family val="2"/>
          </rPr>
          <t>Une procédure (équipement de secours, solution dégradée ou dépannage d'urgence) permettant de répondre à une panne d'un équipement biomédical critique est formalisée et est opérationnelle</t>
        </r>
      </text>
    </comment>
    <comment ref="C325" authorId="1" shapeId="0" xr:uid="{00000000-0006-0000-0300-0000DF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5" authorId="1" shapeId="0" xr:uid="{00000000-0006-0000-0300-0000E0010000}">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325" authorId="1" shapeId="0" xr:uid="{00000000-0006-0000-0300-0000E101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26" authorId="1" shapeId="0" xr:uid="{00000000-0006-0000-0300-0000E2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C327" authorId="1" shapeId="0" xr:uid="{00000000-0006-0000-0300-0000E3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7" authorId="1" shapeId="0" xr:uid="{00000000-0006-0000-0300-0000E4010000}">
      <text>
        <r>
          <rPr>
            <b/>
            <sz val="9"/>
            <color indexed="81"/>
            <rFont val="Tahoma"/>
            <family val="2"/>
          </rPr>
          <t>NFS99-170
7.1.1</t>
        </r>
        <r>
          <rPr>
            <sz val="9"/>
            <color indexed="81"/>
            <rFont val="Tahoma"/>
            <family val="2"/>
          </rPr>
          <t xml:space="preserve">
</t>
        </r>
        <r>
          <rPr>
            <b/>
            <sz val="9"/>
            <color indexed="81"/>
            <rFont val="Tahoma"/>
            <family val="2"/>
          </rPr>
          <t>Détermination des exigences du client relatives à la maintenance</t>
        </r>
        <r>
          <rPr>
            <sz val="9"/>
            <color indexed="81"/>
            <rFont val="Tahoma"/>
            <family val="2"/>
          </rPr>
          <t xml:space="preserve">
a)  les exigences spécifiées par le client 
b)  toutes exigences complémentaires déterminées par l’exploitant.</t>
        </r>
      </text>
    </comment>
    <comment ref="E327" authorId="1" shapeId="0" xr:uid="{00000000-0006-0000-0300-0000E501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28" authorId="1" shapeId="0" xr:uid="{00000000-0006-0000-0300-0000E6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8" authorId="1" shapeId="0" xr:uid="{00000000-0006-0000-0300-0000E7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8" authorId="1" shapeId="0" xr:uid="{00000000-0006-0000-0300-0000E801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29" authorId="1" shapeId="0" xr:uid="{00000000-0006-0000-0300-0000E9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29" authorId="1" shapeId="0" xr:uid="{00000000-0006-0000-0300-0000EA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29" authorId="1" shapeId="0" xr:uid="{00000000-0006-0000-0300-0000EB01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30" authorId="1" shapeId="0" xr:uid="{00000000-0006-0000-0300-0000EC010000}">
      <text>
        <r>
          <rPr>
            <b/>
            <sz val="9"/>
            <color indexed="81"/>
            <rFont val="Tahoma"/>
            <family val="2"/>
          </rPr>
          <t xml:space="preserve">ISO9001
8.2.3.1
</t>
        </r>
        <r>
          <rPr>
            <sz val="9"/>
            <color indexed="81"/>
            <rFont val="Tahoma"/>
            <family val="2"/>
          </rPr>
          <t xml:space="preserve"> L'organisme doit s'assurer qu'il est apte à répondre aux exigences relatives aux produits et services qu'il propose aux clients. Avant de s'engager à fournir des produits et services au client, l'organisme doit mener une revue incluant :
a)les exigences spécifiées par le client, y compris les exigences relatives à la livraison et aux activités après livraison; 
b)les exigences non formulées par le client mais nécessaires pour l'usage spécifié ou, lorsqu'il est connu, pour l'usage prévu; 
c)les exigences spécifiées par l'organisme; 
d)les exigences légales et réglementaires applicables aux produits et services; 
e)les écarts entre les exigences d'un contrat ou d'une commande et celles précédemment exprimées. 
L'organisme doit s'assurer que les écarts entre les exigences d'un contrat ou d'une commande et celles précédemment définies ont été résolus. 
Les exigences du client doivent être confirmées par l'organisme avant d'être acceptées, lorsqu'elles ne sont pas fournies sous une forme documentée.
</t>
        </r>
      </text>
    </comment>
    <comment ref="D330" authorId="1" shapeId="0" xr:uid="{00000000-0006-0000-0300-0000ED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331" authorId="1" shapeId="0" xr:uid="{00000000-0006-0000-0300-0000EE010000}">
      <text>
        <r>
          <rPr>
            <b/>
            <sz val="9"/>
            <color indexed="81"/>
            <rFont val="Tahoma"/>
            <family val="2"/>
          </rPr>
          <t xml:space="preserve">ISO9001
8.2.3.2
</t>
        </r>
        <r>
          <rPr>
            <sz val="9"/>
            <color indexed="81"/>
            <rFont val="Tahoma"/>
            <family val="2"/>
          </rPr>
          <t xml:space="preserve">L'organisme doit, le cas échéant, conserver des informations documentées : 
a)sur les résultats de la revue 
b)sur toute nouvelle exigence relative aux produits et services
</t>
        </r>
      </text>
    </comment>
    <comment ref="D331" authorId="1" shapeId="0" xr:uid="{00000000-0006-0000-0300-0000EF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331" authorId="1" shapeId="0" xr:uid="{00000000-0006-0000-0300-0000F001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332" authorId="1" shapeId="0" xr:uid="{00000000-0006-0000-0300-0000F1010000}">
      <text>
        <r>
          <rPr>
            <b/>
            <sz val="9"/>
            <color indexed="81"/>
            <rFont val="Tahoma"/>
            <family val="2"/>
          </rPr>
          <t xml:space="preserve">ISO9001
8.2.3.2
</t>
        </r>
        <r>
          <rPr>
            <sz val="9"/>
            <color indexed="81"/>
            <rFont val="Tahoma"/>
            <family val="2"/>
          </rPr>
          <t xml:space="preserve">L'organisme doit, le cas échéant, conserver des informations documentées : 
a)sur les résultats de la revue 
b)sur toute nouvelle exigence relative aux produits et services
</t>
        </r>
      </text>
    </comment>
    <comment ref="C335" authorId="1" shapeId="0" xr:uid="{00000000-0006-0000-0300-0000F2010000}">
      <text>
        <r>
          <rPr>
            <b/>
            <sz val="9"/>
            <color indexed="81"/>
            <rFont val="Tahoma"/>
            <family val="2"/>
          </rPr>
          <t xml:space="preserve">ISO9001
8.2.4
Modifications des exigences relatives aux produits et services 
</t>
        </r>
        <r>
          <rPr>
            <sz val="9"/>
            <color indexed="81"/>
            <rFont val="Tahoma"/>
            <family val="2"/>
          </rPr>
          <t xml:space="preserve">L'organisme doit s'assurer que les informations documentées correspondantes sont amendées et que le personnel concerné est informé des exigences modifiées, lorsque les exigences relatives aux produits et services sont modifiées.
</t>
        </r>
      </text>
    </comment>
    <comment ref="D335" authorId="1" shapeId="0" xr:uid="{00000000-0006-0000-0300-0000F3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336" authorId="1" shapeId="0" xr:uid="{00000000-0006-0000-0300-0000F4010000}">
      <text>
        <r>
          <rPr>
            <b/>
            <sz val="9"/>
            <color indexed="81"/>
            <rFont val="Tahoma"/>
            <family val="2"/>
          </rPr>
          <t xml:space="preserve">ISO9001
8.2.4
Modifications des exigences relatives aux produits et services 
</t>
        </r>
        <r>
          <rPr>
            <sz val="9"/>
            <color indexed="81"/>
            <rFont val="Tahoma"/>
            <family val="2"/>
          </rPr>
          <t xml:space="preserve">L'organisme doit s'assurer que les informations documentées correspondantes sont amendées et que le personnel concerné est informé des exigences modifiées, lorsque les exigences relatives aux produits et services sont modifiées.
</t>
        </r>
      </text>
    </comment>
    <comment ref="D336" authorId="1" shapeId="0" xr:uid="{00000000-0006-0000-0300-0000F501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340" authorId="1" shapeId="0" xr:uid="{00000000-0006-0000-0300-0000F6010000}">
      <text>
        <r>
          <rPr>
            <b/>
            <sz val="9"/>
            <color indexed="81"/>
            <rFont val="Tahoma"/>
            <family val="2"/>
          </rPr>
          <t>ISO9001
8.3.1
Généralités</t>
        </r>
        <r>
          <rPr>
            <sz val="9"/>
            <color indexed="81"/>
            <rFont val="Tahoma"/>
            <family val="2"/>
          </rPr>
          <t xml:space="preserve">
L'organisme doit établir, mettre en œuvre et tenir à jour un processus de conception et développement approprié pour assurer la fourniture ultérieure de produits et services. 
</t>
        </r>
      </text>
    </comment>
    <comment ref="D340" authorId="1" shapeId="0" xr:uid="{00000000-0006-0000-0300-0000F7010000}">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E340" authorId="1" shapeId="0" xr:uid="{00000000-0006-0000-0300-0000F8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43" authorId="1" shapeId="0" xr:uid="{00000000-0006-0000-0300-0000F901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3" authorId="1" shapeId="0" xr:uid="{00000000-0006-0000-0300-0000FA010000}">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E343" authorId="1" shapeId="0" xr:uid="{00000000-0006-0000-0300-0000FB01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44" authorId="1" shapeId="0" xr:uid="{00000000-0006-0000-0300-0000FC01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4" authorId="1" shapeId="0" xr:uid="{00000000-0006-0000-0300-0000FD010000}">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C345" authorId="1" shapeId="0" xr:uid="{00000000-0006-0000-0300-0000FE01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5" authorId="1" shapeId="0" xr:uid="{00000000-0006-0000-0300-0000FF010000}">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C346" authorId="1" shapeId="0" xr:uid="{00000000-0006-0000-0300-00000002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6" authorId="1" shapeId="0" xr:uid="{00000000-0006-0000-0300-00000102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C347" authorId="1" shapeId="0" xr:uid="{00000000-0006-0000-0300-00000202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7" authorId="1" shapeId="0" xr:uid="{00000000-0006-0000-0300-000003020000}">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C348" authorId="1" shapeId="0" xr:uid="{00000000-0006-0000-0300-00000402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8" authorId="1" shapeId="0" xr:uid="{00000000-0006-0000-0300-00000502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C349" authorId="1" shapeId="0" xr:uid="{00000000-0006-0000-0300-00000602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49" authorId="1" shapeId="0" xr:uid="{00000000-0006-0000-0300-00000702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0" authorId="1" shapeId="0" xr:uid="{00000000-0006-0000-0300-00000802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2" authorId="1" shapeId="0" xr:uid="{00000000-0006-0000-0300-000009020000}">
      <text>
        <r>
          <rPr>
            <b/>
            <sz val="9"/>
            <color indexed="81"/>
            <rFont val="Tahoma"/>
            <family val="2"/>
          </rPr>
          <t xml:space="preserve">ISO9001
7.3 - Stratégie de maintenance
</t>
        </r>
        <r>
          <rPr>
            <sz val="9"/>
            <color indexed="81"/>
            <rFont val="Tahoma"/>
            <family val="2"/>
          </rPr>
          <t xml:space="preserve">La stratégie de maintenance qui résulte de la politique de maintenance impose des choix pour atteindre les objectifs fixés.
Ces choix sont à faire pour :
• développer, adapter ou mettre en place des méthodes de maintenance ;
• élaborer et optimiser les gammes de maintenance ;
• organiser les équipes de maintenance ;
• internaliser et/ou externaliser partiellement ou totalement les tâches de maintenance ;
• définir, gérer et optimiser les stocks de pièces de rechange et de consommables ;
• étudier l'impact de la modernisation ou de l'amélioration de l'outil de production en matière de productivité et de maintenabilité.
La stratégie de maintenance implique la mise en œuvre d'un plan de maintenance avec des objectifs chiffrés et des indicateurs mesurables.
Les résultats mesurés sont comparés aux objectifs et font l'objet d'analyses.
Une partie importante de la stratégie de maintenance concerne les ressources humaines aussi bien chez les intervenants extérieurs à l?entreprise
que dans le personnel de l'entreprise elle-même :
• sélection, recrutement ;
• formation du personnel ;
• gestion des compétences et des habilitations ;
• communication 
</t>
        </r>
      </text>
    </comment>
    <comment ref="E352" authorId="1" shapeId="0" xr:uid="{00000000-0006-0000-0300-00000A020000}">
      <text>
        <r>
          <rPr>
            <b/>
            <sz val="9"/>
            <color indexed="81"/>
            <rFont val="Tahoma"/>
            <family val="2"/>
          </rPr>
          <t xml:space="preserve">8K E1.1
</t>
        </r>
        <r>
          <rPr>
            <sz val="9"/>
            <color indexed="81"/>
            <rFont val="Tahoma"/>
            <family val="2"/>
          </rPr>
          <t>L'établissement a défini un système de gestion des équipements biomédicaux, comprenant un plan pluriannuel de remplacement et d'investissement.</t>
        </r>
        <r>
          <rPr>
            <sz val="9"/>
            <color indexed="81"/>
            <rFont val="Tahoma"/>
            <family val="2"/>
          </rPr>
          <t xml:space="preserve">
</t>
        </r>
      </text>
    </comment>
    <comment ref="C354" authorId="1" shapeId="0" xr:uid="{00000000-0006-0000-0300-00000B02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C355" authorId="1" shapeId="0" xr:uid="{00000000-0006-0000-0300-00000C02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C356" authorId="1" shapeId="0" xr:uid="{00000000-0006-0000-0300-00000D020000}">
      <text>
        <r>
          <rPr>
            <b/>
            <sz val="9"/>
            <color indexed="81"/>
            <rFont val="Tahoma"/>
            <family val="2"/>
          </rPr>
          <t>ISO9001
8.3.2</t>
        </r>
        <r>
          <rPr>
            <sz val="9"/>
            <color indexed="81"/>
            <rFont val="Tahoma"/>
            <family val="2"/>
          </rPr>
          <t xml:space="preserve">
Planification de la conception et du développement 
Lors de la détermination des étapes et de la maîtrise de la conception et du développement, l'organisme doit prendre en compte : 
a)la nature, la durée et la complexité des activités de conception et de développement 
b)les étapes requises du processus, y compris les revues de la conception et du développement applicables 
c)les activités requises pour la vérification et la validation du processus de conception et de développement 
d)les responsabilités et autorités impliquées dans le processus de conception et de développement 
e)les besoins en ressources internes et externes pour la conception et le développement des produits et services 
f) la nécessité de maîtriser les interfaces entre les personnes impliquées dans le processus de conception et de développement 
g)la nécessité d'impliquer des clients et des utilisateurs dans le processus de conception et de développement 
h)les exigences relatives à la fourniture des produits et la prestation de services ultérieures 
i) le niveau de maîtrise du processus de conception et de développement attendu par les clients et les autres parties intéressées pertinentes 
j) les informations documentées nécessaires pour démontrer que les exigences relatives à la conception et au développement ont été satisfaites
</t>
        </r>
      </text>
    </comment>
    <comment ref="D356" authorId="1" shapeId="0" xr:uid="{00000000-0006-0000-0300-00000E02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7" authorId="1" shapeId="0" xr:uid="{00000000-0006-0000-0300-00000F02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D358" authorId="1" shapeId="0" xr:uid="{00000000-0006-0000-0300-000010020000}">
      <text>
        <r>
          <rPr>
            <b/>
            <sz val="9"/>
            <color indexed="81"/>
            <rFont val="Tahoma"/>
            <family val="2"/>
          </rPr>
          <t xml:space="preserve">NFS99-170
7.3.1
Elaboration de la stratégie de la maintenance
</t>
        </r>
        <r>
          <rPr>
            <sz val="9"/>
            <color indexed="81"/>
            <rFont val="Tahoma"/>
            <family val="2"/>
          </rPr>
          <t xml:space="preserve">a)  les activités de revue, de vérification, de validations appropriées à chaque étape de la réalisation dela maintenance 
b)  les responsabilités et autorités pour l’élaboration de la stratégie de maintenance.
</t>
        </r>
      </text>
    </comment>
    <comment ref="C361" authorId="1" shapeId="0" xr:uid="{00000000-0006-0000-0300-000011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1" authorId="1" shapeId="0" xr:uid="{00000000-0006-0000-0300-000012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D362" authorId="1" shapeId="0" xr:uid="{00000000-0006-0000-0300-000013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3" authorId="1" shapeId="0" xr:uid="{00000000-0006-0000-0300-000014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3" authorId="1" shapeId="0" xr:uid="{00000000-0006-0000-0300-000015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4" authorId="1" shapeId="0" xr:uid="{00000000-0006-0000-0300-000016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4" authorId="1" shapeId="0" xr:uid="{00000000-0006-0000-0300-000017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5" authorId="1" shapeId="0" xr:uid="{00000000-0006-0000-0300-000018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5" authorId="1" shapeId="0" xr:uid="{00000000-0006-0000-0300-000019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6" authorId="1" shapeId="0" xr:uid="{00000000-0006-0000-0300-00001A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6" authorId="1" shapeId="0" xr:uid="{00000000-0006-0000-0300-00001B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7" authorId="1" shapeId="0" xr:uid="{00000000-0006-0000-0300-00001C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67" authorId="1" shapeId="0" xr:uid="{00000000-0006-0000-0300-00001D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D368" authorId="1" shapeId="0" xr:uid="{00000000-0006-0000-0300-00001E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69" authorId="1" shapeId="0" xr:uid="{00000000-0006-0000-0300-00001F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C370" authorId="1" shapeId="0" xr:uid="{00000000-0006-0000-0300-000020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C371" authorId="1" shapeId="0" xr:uid="{00000000-0006-0000-0300-000021020000}">
      <text>
        <r>
          <rPr>
            <b/>
            <sz val="9"/>
            <color indexed="81"/>
            <rFont val="Tahoma"/>
            <family val="2"/>
          </rPr>
          <t xml:space="preserve">ISO9001
8.3.3 
Éléments d'entrée de la conception et du développement 
</t>
        </r>
        <r>
          <rPr>
            <sz val="9"/>
            <color indexed="81"/>
            <rFont val="Tahoma"/>
            <family val="2"/>
          </rPr>
          <t>• L'organisme doit déterminer les exigences essentielles pour les types spécifiques de produits et services à concevoir et à développer. L'organisme doit prendre en compte : a)les exigences fonctionnelles et les exigences de performance 
b)les informations issues d'activités similaires précédentes de conception et de développement 
c)les exigences légales et réglementaires 
d)les normes ou les règles internes, «règles de l’art», que l'organisme s’est engagé à mettre en œuvre 
e)les conséquences potentielles d'une défaillance liée à la nature des produits et services 
• Les éléments d'entrée doivent être appropriés, pour permettre l’exercice de la conception et du développement, complets et non ambigus. 
• Les éléments conflictuels d'entrée de conception et de développement doivent être résolus. 
• L'organisme doit conserver des informations documentées sur les éléments d'entrée de la conception et du développement.</t>
        </r>
      </text>
    </comment>
    <comment ref="D371" authorId="1" shapeId="0" xr:uid="{00000000-0006-0000-0300-000022020000}">
      <text>
        <r>
          <rPr>
            <b/>
            <sz val="9"/>
            <color indexed="81"/>
            <rFont val="Tahoma"/>
            <family val="2"/>
          </rPr>
          <t xml:space="preserve">NFS99-170
7.3.2
Les éléments d’entrée de la stratégie de maintenance
</t>
        </r>
        <r>
          <rPr>
            <sz val="9"/>
            <color indexed="81"/>
            <rFont val="Tahoma"/>
            <family val="2"/>
          </rPr>
          <t xml:space="preserve">a)  les exigences fonctionnelles, de performance et de sécurité, selon l’usage prévu  et raisonnablement prévisible 
b)  les exigences légales, réglementaires et juridiques applicables à la maintenance 
c)  le cas échéant, les informations issues des maintenances similaires précédentes ou des bonnes pratiques 
d)  le ou les éléments de sortie de la politique de maintenance et de la gestion des risques (voir 7.2).
</t>
        </r>
      </text>
    </comment>
    <comment ref="C374" authorId="1" shapeId="0" xr:uid="{00000000-0006-0000-0300-000023020000}">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5" authorId="1" shapeId="0" xr:uid="{00000000-0006-0000-0300-000024020000}">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6" authorId="1" shapeId="0" xr:uid="{00000000-0006-0000-0300-000025020000}">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7" authorId="1" shapeId="0" xr:uid="{00000000-0006-0000-0300-000026020000}">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8" authorId="1" shapeId="0" xr:uid="{00000000-0006-0000-0300-000027020000}">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79" authorId="1" shapeId="0" xr:uid="{00000000-0006-0000-0300-000028020000}">
      <text>
        <r>
          <rPr>
            <b/>
            <sz val="9"/>
            <color indexed="81"/>
            <rFont val="Tahoma"/>
            <family val="2"/>
          </rPr>
          <t xml:space="preserve">ISO9001
8.3.4
Maîtrise de la conception et du développement 
</t>
        </r>
        <r>
          <rPr>
            <sz val="9"/>
            <color indexed="81"/>
            <rFont val="Tahoma"/>
            <family val="2"/>
          </rPr>
          <t xml:space="preserve">• L'organisme doit maîtriser le processus de conception et de développement pour assurer que : 
a)les résultats attendus sont définis 
b)des revues sont menées pour évaluer l'aptitude des résultats de la conception et du développement à satisfaire aux exigences 
c)des activités de vérification sont réalisées pour s'assurer que les éléments de sortie de la conception et du développement satisfont aux exigences d'entrée 
d)des activités de validation sont réalisées pour s'assurer que les produits et services résultants satisfont aux exigences pour l'application spécifiée ou l'usage prévu 
e)toutes les actions nécessaires sont entreprises pour les problèmes déterminés lors des revues ou des activités de vérification et de validation 
f)les informations documentées relatives à ces activités sont conservées
</t>
        </r>
      </text>
    </comment>
    <comment ref="C382" authorId="1" shapeId="0" xr:uid="{00000000-0006-0000-0300-000029020000}">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2" authorId="1" shapeId="0" xr:uid="{00000000-0006-0000-0300-00002A020000}">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83" authorId="1" shapeId="0" xr:uid="{00000000-0006-0000-0300-00002B020000}">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3" authorId="1" shapeId="0" xr:uid="{00000000-0006-0000-0300-00002C020000}">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D384" authorId="1" shapeId="0" xr:uid="{00000000-0006-0000-0300-00002D020000}">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D385" authorId="1" shapeId="0" xr:uid="{00000000-0006-0000-0300-00002E020000}">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D386" authorId="1" shapeId="0" xr:uid="{00000000-0006-0000-0300-00002F020000}">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87" authorId="1" shapeId="0" xr:uid="{00000000-0006-0000-0300-000030020000}">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7" authorId="1" shapeId="0" xr:uid="{00000000-0006-0000-0300-000031020000}">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88" authorId="1" shapeId="0" xr:uid="{00000000-0006-0000-0300-000032020000}">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C389" authorId="1" shapeId="0" xr:uid="{00000000-0006-0000-0300-000033020000}">
      <text>
        <r>
          <rPr>
            <b/>
            <sz val="9"/>
            <color indexed="81"/>
            <rFont val="Tahoma"/>
            <family val="2"/>
          </rPr>
          <t xml:space="preserve">ISO9001
8.3.5 
Éléments de sortie de la conception et du développement </t>
        </r>
        <r>
          <rPr>
            <sz val="9"/>
            <color indexed="81"/>
            <rFont val="Tahoma"/>
            <family val="2"/>
          </rPr>
          <t xml:space="preserve">
• L'organisme doit s'assurer que les éléments de sortie de la conception et du développement : 
a) satisfont aux exigences d'entrée
b) sont adéquats pour les processus ultérieurs relatifs à la fourniture des produits et à la prestation de services
c) contiennent ou font référence à des exigences de surveillance et de mesure, le cas échéant, et à des critères d'acceptation
d) spécifient les caractéristiques des produits et services qui sont essentielles pour leur usage prévu et leur fourniture ou prestation appropriée et en toute sécurité. 
• L'organisme doit conserver les informations documentées sur les éléments de sortie de la conception et du développement.
</t>
        </r>
      </text>
    </comment>
    <comment ref="D389" authorId="1" shapeId="0" xr:uid="{00000000-0006-0000-0300-000034020000}">
      <text>
        <r>
          <rPr>
            <b/>
            <sz val="9"/>
            <color indexed="81"/>
            <rFont val="Tahoma"/>
            <family val="2"/>
          </rPr>
          <t xml:space="preserve">NFS99-170
7.3.3
</t>
        </r>
        <r>
          <rPr>
            <sz val="9"/>
            <color indexed="81"/>
            <rFont val="Tahoma"/>
            <family val="2"/>
          </rPr>
          <t xml:space="preserve">Eléments de sortie de la stratégie de la maintenance
a)  satisfaire aux exigences d’entrée de la stratégie de la maintenance 
b)  fournir les informations appropriées pour le management des ressources (voir Article 6) 
c)  contenir les critères d’acceptation de la prestation de maintenance ou y faire référence.
</t>
        </r>
      </text>
    </comment>
    <comment ref="C392" authorId="1" shapeId="0" xr:uid="{00000000-0006-0000-0300-000035020000}">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D392" authorId="1" shapeId="0" xr:uid="{00000000-0006-0000-0300-00003602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393" authorId="1" shapeId="0" xr:uid="{00000000-0006-0000-0300-00003702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394" authorId="1" shapeId="0" xr:uid="{00000000-0006-0000-0300-00003802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D395" authorId="1" shapeId="0" xr:uid="{00000000-0006-0000-0300-00003902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C396" authorId="1" shapeId="0" xr:uid="{00000000-0006-0000-0300-00003A020000}">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C397" authorId="1" shapeId="0" xr:uid="{00000000-0006-0000-0300-00003B020000}">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D397" authorId="1" shapeId="0" xr:uid="{00000000-0006-0000-0300-00003C02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C398" authorId="1" shapeId="0" xr:uid="{00000000-0006-0000-0300-00003D020000}">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D398" authorId="1" shapeId="0" xr:uid="{00000000-0006-0000-0300-00003E020000}">
      <text>
        <r>
          <rPr>
            <b/>
            <sz val="9"/>
            <color indexed="81"/>
            <rFont val="Tahoma"/>
            <family val="2"/>
          </rPr>
          <t xml:space="preserve">NFS99-170
7.3.4
Revue de la stratégie de la maintenance
</t>
        </r>
        <r>
          <rPr>
            <sz val="9"/>
            <color indexed="81"/>
            <rFont val="Tahoma"/>
            <family val="2"/>
          </rPr>
          <t xml:space="preserve">a)  d’évaluer l’aptitude des résultats de la stratégie de la maintenance à satisfaire les exigences 
b)  d’identifier tous les problèmes et de proposer les actions nécessaires.
</t>
        </r>
      </text>
    </comment>
    <comment ref="C399" authorId="1" shapeId="0" xr:uid="{00000000-0006-0000-0300-00003F020000}">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C400" authorId="1" shapeId="0" xr:uid="{00000000-0006-0000-0300-000040020000}">
      <text>
        <r>
          <rPr>
            <b/>
            <sz val="9"/>
            <color indexed="81"/>
            <rFont val="Tahoma"/>
            <family val="2"/>
          </rPr>
          <t xml:space="preserve">ISO9001
8.3.6 
Modifications de la conception et du développement 
</t>
        </r>
        <r>
          <rPr>
            <sz val="9"/>
            <color indexed="81"/>
            <rFont val="Tahoma"/>
            <family val="2"/>
          </rPr>
          <t xml:space="preserve">• Lors de la conception et du développement de produits et services ou ultérieurement, l'organisme doit identifier, passer en revue et maîtriser les modifications apportées en tant que de besoin pour s’assurer qu’elles n’aient pas d'impact négatif sur la conformité aux exigences. 
• L'organisme doit conserver des informations documentées sur:
a) les modifications de la conception et du développement;
b) les résultats des revues;
c) l'autorisation des modifications;
d) les actions entreprises pour prévenir les impacts négatifs
</t>
        </r>
      </text>
    </comment>
    <comment ref="C404" authorId="1" shapeId="0" xr:uid="{00000000-0006-0000-0300-000041020000}">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4" authorId="1" shapeId="0" xr:uid="{00000000-0006-0000-0300-000042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4" authorId="1" shapeId="0" xr:uid="{00000000-0006-0000-0300-000043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05" authorId="1" shapeId="0" xr:uid="{00000000-0006-0000-0300-000044020000}">
      <text>
        <r>
          <rPr>
            <b/>
            <sz val="9"/>
            <color indexed="81"/>
            <rFont val="Tahoma"/>
            <family val="2"/>
          </rPr>
          <t xml:space="preserve">NFS99-170
4.1
Exigences générales
</t>
        </r>
        <r>
          <rPr>
            <sz val="9"/>
            <color indexed="81"/>
            <rFont val="Tahoma"/>
            <family val="2"/>
          </rPr>
          <t xml:space="preserve">a)  identifier les processus nécessaires au système de management de la maintenance des DM et leur application 
b)  communiquer les informations liées au développement, à la mise en œuvre et à la mise à jour du système demanagement de la maintenance des DM jusqu’à un niveau permettant de garantir la bonne exécution desexigences du présent document 
c)  communiquer les informations appropriées relatives aux questions de sécurité liées à la maintenance des DM jusqu’à un niveau permettant de garantir la sécurité des clients 
d)  évaluer régulièrement et mettre à jour le système de management de la maintenance des DM lorsquenécessaire afin d’assurer l’efficacité et la conformité aux exigences du présent document.
</t>
        </r>
      </text>
    </comment>
    <comment ref="E405" authorId="1" shapeId="0" xr:uid="{00000000-0006-0000-0300-000045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06" authorId="1" shapeId="0" xr:uid="{00000000-0006-0000-0300-000046020000}">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6" authorId="1" shapeId="0" xr:uid="{00000000-0006-0000-0300-000047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6" authorId="1" shapeId="0" xr:uid="{00000000-0006-0000-0300-000048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07" authorId="1" shapeId="0" xr:uid="{00000000-0006-0000-0300-000049020000}">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7" authorId="1" shapeId="0" xr:uid="{00000000-0006-0000-0300-00004A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7" authorId="1" shapeId="0" xr:uid="{00000000-0006-0000-0300-00004B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08" authorId="1" shapeId="0" xr:uid="{00000000-0006-0000-0300-00004C020000}">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08" authorId="1" shapeId="0" xr:uid="{00000000-0006-0000-0300-00004D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8" authorId="1" shapeId="0" xr:uid="{00000000-0006-0000-0300-00004E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09" authorId="1" shapeId="0" xr:uid="{00000000-0006-0000-0300-00004F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E409" authorId="1" shapeId="0" xr:uid="{00000000-0006-0000-0300-000050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10" authorId="1" shapeId="0" xr:uid="{00000000-0006-0000-0300-000051020000}">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C411" authorId="1" shapeId="0" xr:uid="{00000000-0006-0000-0300-000052020000}">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11" authorId="1" shapeId="0" xr:uid="{00000000-0006-0000-0300-000053020000}">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E411" authorId="1" shapeId="0" xr:uid="{00000000-0006-0000-0300-000054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12" authorId="1" shapeId="0" xr:uid="{00000000-0006-0000-0300-000055020000}">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12" authorId="1" shapeId="0" xr:uid="{00000000-0006-0000-0300-000056020000}">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E412" authorId="1" shapeId="0" xr:uid="{00000000-0006-0000-0300-000057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13" authorId="1" shapeId="0" xr:uid="{00000000-0006-0000-0300-000058020000}">
      <text>
        <r>
          <rPr>
            <b/>
            <sz val="9"/>
            <color indexed="81"/>
            <rFont val="Tahoma"/>
            <family val="2"/>
          </rPr>
          <t>ISO9001
8.4.1</t>
        </r>
        <r>
          <rPr>
            <sz val="9"/>
            <color indexed="81"/>
            <rFont val="Tahoma"/>
            <family val="2"/>
          </rPr>
          <t xml:space="preserve">
Généralités 
• L'organisme doit s'assurer que les processus, produits et services fournis par des prestataires externes sont conformes aux exigences. 
• L'organisme doit déterminer la maîtrise devant être appliquée aux processus, produits et services fournis par des prestataires externes lorsque : 
a) les produits et services fournis par des prestataires externes sont destinés à être intégrés dans les propres produits et services de l'organisme; 
b) les produits et services sont fournis directement au(x) client(s) par des prestataires externes pour le compte de l'organisme; 
c) un processus ou une partie d'un processus est réalisé par un prestataire externe à la suite d'une décision de l'organisme. 
• L'organisme doit déterminer et appliquer des critères pour l'évaluation, la sélection, la surveillance des performances et la réévaluation des prestataires externes, fondés sur leur aptitude à réaliser des processus ou fournir des produits et services conformes aux exigences. 
• L'organisme doit conserver les informations documentées concernant ces activités et toutes les actions nécessaires résultant des évaluations.
</t>
        </r>
      </text>
    </comment>
    <comment ref="D413" authorId="1" shapeId="0" xr:uid="{00000000-0006-0000-0300-000059020000}">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C416" authorId="1" shapeId="0" xr:uid="{00000000-0006-0000-0300-00005A020000}">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C417" authorId="1" shapeId="0" xr:uid="{00000000-0006-0000-0300-00005B020000}">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C418" authorId="1" shapeId="0" xr:uid="{00000000-0006-0000-0300-00005C020000}">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D420" authorId="1" shapeId="0" xr:uid="{00000000-0006-0000-0300-00005D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D421" authorId="1" shapeId="0" xr:uid="{00000000-0006-0000-0300-00005E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D422" authorId="1" shapeId="0" xr:uid="{00000000-0006-0000-0300-00005F020000}">
      <text>
        <r>
          <rPr>
            <b/>
            <sz val="9"/>
            <color indexed="81"/>
            <rFont val="Tahoma"/>
            <family val="2"/>
          </rPr>
          <t>NFS99-170
7.1.2
Revue des exigences relatives à la maintenance</t>
        </r>
        <r>
          <rPr>
            <sz val="9"/>
            <color indexed="81"/>
            <rFont val="Tahoma"/>
            <family val="2"/>
          </rPr>
          <t xml:space="preserve">
L’exploitant doit revoir les exigences relatives à la maintenance. Cette revue doit être menée avant que l’exploitantne s'engage à livrer un DM au client et doit assurer que 
a)  les exigences relatives à la maintenance du DM sont définies et documentées 
b)  les écarts entre les exigences d'un contrat ou d'une commande (fournisseur externe) et celles précédemmentexprimées (a) ont été résolus 
c)  l’exploitant est apte à satisfaire aux exigences définies.
</t>
        </r>
      </text>
    </comment>
    <comment ref="C423" authorId="1" shapeId="0" xr:uid="{00000000-0006-0000-0300-000060020000}">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D423" authorId="1" shapeId="0" xr:uid="{00000000-0006-0000-0300-000061020000}">
      <text>
        <r>
          <rPr>
            <b/>
            <sz val="9"/>
            <color indexed="81"/>
            <rFont val="Tahoma"/>
            <family val="2"/>
          </rPr>
          <t xml:space="preserve">NFS99-170
7.4.1
Processus d'achat
</t>
        </r>
        <r>
          <rPr>
            <sz val="9"/>
            <color indexed="81"/>
            <rFont val="Tahoma"/>
            <family val="2"/>
          </rPr>
          <t xml:space="preserve">L’exploitant doit établir des procédures pour s'assurer que les achats liés à la maintenance sont conformesaux exigences techniques et réglementaires spécifiées.
</t>
        </r>
      </text>
    </comment>
    <comment ref="C425" authorId="1" shapeId="0" xr:uid="{00000000-0006-0000-0300-000062020000}">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C426" authorId="1" shapeId="0" xr:uid="{00000000-0006-0000-0300-000063020000}">
      <text>
        <r>
          <rPr>
            <b/>
            <sz val="9"/>
            <color indexed="81"/>
            <rFont val="Tahoma"/>
            <family val="2"/>
          </rPr>
          <t xml:space="preserve">ISO9001
8.4.2
Type et étendue de la maîtrise 
</t>
        </r>
        <r>
          <rPr>
            <sz val="9"/>
            <color indexed="81"/>
            <rFont val="Tahoma"/>
            <family val="2"/>
          </rPr>
          <t>• L'organisme doit s'assurer que les processus, produits et services fournis par des prestataires externes ne compromettent pas l'aptitude de l'organisme à fournir en permanence à ses clients des produits et services conformes. 
• L'organisme doit :
a)s'assurer que les processus fournis par des prestataires externes demeurent sous le contrôle de son SMQ 
b)définir la maîtrise qu'il entend exercer sur un prestataire externe et celle qu'il entend exercer sur l'élément de sortie concerné 
c)prendre en compte : 
      • L'impact potentiel des processus, produits et services fournis par des prestataires externes sur l'aptitude de l'organisme à satisfaire en permanence aux exigences des clients et aux exogences légales et réglementaires applicables, 
      • L'efficacité de la maîtrise exercée par le prestataire externe d)déterminer la vérification ou les autres activités nécessaires pour s'assurer que les processus, produits et services fournis par des prestataires externes satisfont aux exigences</t>
        </r>
      </text>
    </comment>
    <comment ref="D426" authorId="1" shapeId="0" xr:uid="{00000000-0006-0000-0300-000064020000}">
      <text>
        <r>
          <rPr>
            <b/>
            <sz val="9"/>
            <color indexed="81"/>
            <rFont val="Tahoma"/>
            <family val="2"/>
          </rPr>
          <t xml:space="preserve">NFS99-170
7.4.3
Vérification du produit acheté
</t>
        </r>
        <r>
          <rPr>
            <sz val="9"/>
            <color indexed="81"/>
            <rFont val="Tahoma"/>
            <family val="2"/>
          </rPr>
          <t>L’exploitant doit établir et mettre en œuvre le contrôle ou autres activités nécessaires pour assurer que les produitsachetés satisfont aux exigences spécifiées.</t>
        </r>
        <r>
          <rPr>
            <b/>
            <sz val="9"/>
            <color indexed="81"/>
            <rFont val="Tahoma"/>
            <family val="2"/>
          </rPr>
          <t xml:space="preserve">
</t>
        </r>
        <r>
          <rPr>
            <sz val="9"/>
            <color indexed="81"/>
            <rFont val="Tahoma"/>
            <family val="2"/>
          </rPr>
          <t xml:space="preserve">
</t>
        </r>
      </text>
    </comment>
    <comment ref="D427" authorId="1" shapeId="0" xr:uid="{00000000-0006-0000-0300-000065020000}">
      <text>
        <r>
          <rPr>
            <b/>
            <sz val="9"/>
            <color indexed="81"/>
            <rFont val="Tahoma"/>
            <family val="2"/>
          </rPr>
          <t xml:space="preserve">NFS99-170
7.4.3
Vérification du produit acheté
</t>
        </r>
        <r>
          <rPr>
            <sz val="9"/>
            <color indexed="81"/>
            <rFont val="Tahoma"/>
            <family val="2"/>
          </rPr>
          <t>L’exploitant doit établir et mettre en œuvre le contrôle ou autres activités nécessaires pour assurer que les produitsachetés satisfont aux exigences spécifiées.</t>
        </r>
        <r>
          <rPr>
            <b/>
            <sz val="9"/>
            <color indexed="81"/>
            <rFont val="Tahoma"/>
            <family val="2"/>
          </rPr>
          <t xml:space="preserve">
</t>
        </r>
        <r>
          <rPr>
            <sz val="9"/>
            <color indexed="81"/>
            <rFont val="Tahoma"/>
            <family val="2"/>
          </rPr>
          <t xml:space="preserve">
</t>
        </r>
      </text>
    </comment>
    <comment ref="C430" authorId="1" shapeId="0" xr:uid="{00000000-0006-0000-0300-000066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0" authorId="1" shapeId="0" xr:uid="{00000000-0006-0000-0300-000067020000}">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30" authorId="1" shapeId="0" xr:uid="{00000000-0006-0000-0300-000068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31" authorId="1" shapeId="0" xr:uid="{00000000-0006-0000-0300-000069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1" authorId="1" shapeId="0" xr:uid="{00000000-0006-0000-0300-00006A020000}">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1" authorId="1" shapeId="0" xr:uid="{00000000-0006-0000-0300-00006B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2" authorId="1" shapeId="0" xr:uid="{00000000-0006-0000-0300-00006C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2" authorId="1" shapeId="0" xr:uid="{00000000-0006-0000-0300-00006D020000}">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2" authorId="1" shapeId="0" xr:uid="{00000000-0006-0000-0300-00006E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3" authorId="1" shapeId="0" xr:uid="{00000000-0006-0000-0300-00006F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3" authorId="1" shapeId="0" xr:uid="{00000000-0006-0000-0300-000070020000}">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3" authorId="1" shapeId="0" xr:uid="{00000000-0006-0000-0300-000071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4" authorId="1" shapeId="0" xr:uid="{00000000-0006-0000-0300-000072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4" authorId="1" shapeId="0" xr:uid="{00000000-0006-0000-0300-000073020000}">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4" authorId="1" shapeId="0" xr:uid="{00000000-0006-0000-0300-000074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5" authorId="1" shapeId="0" xr:uid="{00000000-0006-0000-0300-000075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35" authorId="1" shapeId="0" xr:uid="{00000000-0006-0000-0300-000076020000}">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35" authorId="1" shapeId="0" xr:uid="{00000000-0006-0000-0300-000077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36" authorId="1" shapeId="0" xr:uid="{00000000-0006-0000-0300-000078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C437" authorId="1" shapeId="0" xr:uid="{00000000-0006-0000-0300-000079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C438" authorId="1" shapeId="0" xr:uid="{00000000-0006-0000-0300-00007A020000}">
      <text>
        <r>
          <rPr>
            <b/>
            <sz val="9"/>
            <color indexed="81"/>
            <rFont val="Tahoma"/>
            <family val="2"/>
          </rPr>
          <t xml:space="preserve">ISO9001
8.4.3 
Informations à l’attention des prestataires externes 
</t>
        </r>
        <r>
          <rPr>
            <sz val="9"/>
            <color indexed="81"/>
            <rFont val="Tahoma"/>
            <family val="2"/>
          </rPr>
          <t>• L'organisme doit s'assurer de l'adéquation des exigences avant de les communiquer au prestataire externe. 
• L'organisme doit communiquer aux prestataires externes les exigences concernant : 
a)les processus, produits et services devant être fournis 
b)l'approbation des produits et services, des méthodes ; des processus et des équipements ; de la libération des produits et services 
c)les compétences, y compris toute qualification requise des personnes 
d)les interactions des prestataires externes avec l'organisme 
e)la maîtrise et la surveillance des performances des prestataires externes devant être appliquées par l’organisme 
f)les activités de vérification ou de validation que l'organisme, ou son client, a l'intention de réaliser dans les locaux des prestataires externes</t>
        </r>
      </text>
    </comment>
    <comment ref="D440" authorId="1" shapeId="0" xr:uid="{00000000-0006-0000-0300-00007B020000}">
      <text>
        <r>
          <rPr>
            <b/>
            <sz val="9"/>
            <color indexed="81"/>
            <rFont val="Tahoma"/>
            <family val="2"/>
          </rPr>
          <t>NFS99-170
7.4.2.1</t>
        </r>
        <r>
          <rPr>
            <sz val="9"/>
            <color indexed="81"/>
            <rFont val="Tahoma"/>
            <family val="2"/>
          </rPr>
          <t xml:space="preserve">
</t>
        </r>
        <r>
          <rPr>
            <b/>
            <sz val="9"/>
            <color indexed="81"/>
            <rFont val="Tahoma"/>
            <family val="2"/>
          </rPr>
          <t>Achats de prestation de maintenance</t>
        </r>
        <r>
          <rPr>
            <sz val="9"/>
            <color indexed="81"/>
            <rFont val="Tahoma"/>
            <family val="2"/>
          </rPr>
          <t xml:space="preserve">
a)  les exigences pour l'approbation des produits, des procédures, des processus et des équipements 
b)  les exigences pour la qualification du personnel 
c)  les exigences relatives au système de management de la qualité pour les DM (NF EN ISO 13485).</t>
        </r>
      </text>
    </comment>
    <comment ref="E440" authorId="1" shapeId="0" xr:uid="{00000000-0006-0000-0300-00007C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441" authorId="1" shapeId="0" xr:uid="{00000000-0006-0000-0300-00007D020000}">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41" authorId="1" shapeId="0" xr:uid="{00000000-0006-0000-0300-00007E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442" authorId="1" shapeId="0" xr:uid="{00000000-0006-0000-0300-00007F020000}">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42" authorId="1" shapeId="0" xr:uid="{00000000-0006-0000-0300-000080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D443" authorId="1" shapeId="0" xr:uid="{00000000-0006-0000-0300-000081020000}">
      <text>
        <r>
          <rPr>
            <b/>
            <sz val="9"/>
            <color indexed="81"/>
            <rFont val="Tahoma"/>
            <family val="2"/>
          </rPr>
          <t xml:space="preserve">NFS99-170
7.4.3
Achats de pièces détachées
</t>
        </r>
        <r>
          <rPr>
            <sz val="9"/>
            <color indexed="81"/>
            <rFont val="Tahoma"/>
            <family val="2"/>
          </rPr>
          <t xml:space="preserve">L’exploitant doit assurer l'adéquation des exigences d'achat spécifiées avant de les communiquer au fournisseur.
</t>
        </r>
      </text>
    </comment>
    <comment ref="E443" authorId="1" shapeId="0" xr:uid="{00000000-0006-0000-0300-000082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47" authorId="1" shapeId="0" xr:uid="{00000000-0006-0000-0300-000083020000}">
      <text>
        <r>
          <rPr>
            <b/>
            <sz val="9"/>
            <color indexed="81"/>
            <rFont val="Tahoma"/>
            <family val="2"/>
          </rPr>
          <t xml:space="preserve">ISO9001
8.5.1
Maîtrise de la production et de la prestation de service 
</t>
        </r>
        <r>
          <rPr>
            <sz val="9"/>
            <color indexed="81"/>
            <rFont val="Tahoma"/>
            <family val="2"/>
          </rPr>
          <t xml:space="preserve">• L'organisme doit mettre en œuvre la production et la prestation de service dans des conditions maîtrisées. 
• Les conditions maîtrisées doivent comprendre, le cas échéant : 
a)la disponibilité des informations documentées définissant les caractéristiques des produits devant être fabriqués, des services devant être fournis ou des activités devant être réalisées ; les résultats à obtenir 
b)la disponibilité et l'utilisation de ressources appropriées pour la surveillance et la mesure 
c)la mise en œuvre d'activités de surveillance et de mesure aux étapes appropriées pour vérifier que les critères relatifs à la maîtrise des processus ou des éléments de sortie et les critères d’acceptation relatifs aux produits et services ont été satisfaits 
d)l'utilisation d'une infrastructure et d'un environnement appropriés pour la mise en œuvre des processus 
e)la désignation de personnes compétentes, incluant toute qualification requise 
f) la validation, et les validations périodiques, de l'aptitude des processus de production et de prestation de service à obtenir les résultats prévus, lorsque les éléments de sortie ne peuvent pas être vérifiés par une surveillance ou une mesure effectuée a posteriori 
g)la mise en œuvre d'actions visant à prévenir l'erreur humaine 
h)la mise en œuvre d'activités de libération, de livraison et de prestation de service après livraison.
</t>
        </r>
      </text>
    </comment>
    <comment ref="D447" authorId="1" shapeId="0" xr:uid="{00000000-0006-0000-0300-000084020000}">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E447" authorId="1" shapeId="0" xr:uid="{00000000-0006-0000-0300-00008502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448" authorId="1" shapeId="0" xr:uid="{00000000-0006-0000-0300-000086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48" authorId="1" shapeId="0" xr:uid="{00000000-0006-0000-0300-000087020000}">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E448" authorId="1" shapeId="0" xr:uid="{00000000-0006-0000-0300-000088020000}">
      <text>
        <r>
          <rPr>
            <b/>
            <sz val="9"/>
            <color indexed="81"/>
            <rFont val="Tahoma"/>
            <family val="2"/>
          </rPr>
          <t xml:space="preserve">8K E2.3
</t>
        </r>
        <r>
          <rPr>
            <sz val="9"/>
            <color indexed="81"/>
            <rFont val="Tahoma"/>
            <family val="2"/>
          </rPr>
          <t xml:space="preserve">Les profesionnels disposent des documents nécessaire à l'exploitation des équipements biomédicaux
</t>
        </r>
      </text>
    </comment>
    <comment ref="C449" authorId="1" shapeId="0" xr:uid="{00000000-0006-0000-0300-000089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49" authorId="1" shapeId="0" xr:uid="{00000000-0006-0000-0300-00008A020000}">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E449" authorId="1" shapeId="0" xr:uid="{00000000-0006-0000-0300-00008B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0" authorId="1" shapeId="0" xr:uid="{00000000-0006-0000-0300-00008C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0" authorId="1" shapeId="0" xr:uid="{00000000-0006-0000-0300-00008D020000}">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0" authorId="1" shapeId="0" xr:uid="{00000000-0006-0000-0300-00008E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1" authorId="1" shapeId="0" xr:uid="{00000000-0006-0000-0300-00008F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1" authorId="1" shapeId="0" xr:uid="{00000000-0006-0000-0300-000090020000}">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1" authorId="1" shapeId="0" xr:uid="{00000000-0006-0000-0300-000091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2" authorId="1" shapeId="0" xr:uid="{00000000-0006-0000-0300-000092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2" authorId="1" shapeId="0" xr:uid="{00000000-0006-0000-0300-000093020000}">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2" authorId="1" shapeId="0" xr:uid="{00000000-0006-0000-0300-000094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3" authorId="1" shapeId="0" xr:uid="{00000000-0006-0000-0300-000095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3" authorId="1" shapeId="0" xr:uid="{00000000-0006-0000-0300-000096020000}">
      <text>
        <r>
          <rPr>
            <b/>
            <sz val="9"/>
            <color indexed="81"/>
            <rFont val="Tahoma"/>
            <family val="2"/>
          </rPr>
          <t>NFS99-170
7.5.2.1</t>
        </r>
        <r>
          <rPr>
            <sz val="9"/>
            <color indexed="81"/>
            <rFont val="Tahoma"/>
            <family val="2"/>
          </rPr>
          <t xml:space="preserve">
</t>
        </r>
        <r>
          <rPr>
            <b/>
            <sz val="9"/>
            <color indexed="81"/>
            <rFont val="Tahoma"/>
            <family val="2"/>
          </rPr>
          <t>Identification</t>
        </r>
        <r>
          <rPr>
            <sz val="9"/>
            <color indexed="81"/>
            <rFont val="Tahoma"/>
            <family val="2"/>
          </rPr>
          <t xml:space="preserve">
L’exploitant doit identifier les activités et phases de maintenance à l'aide de moyens adaptés tout au long de saréalisation et doit établir des procédures pour ladite identification.</t>
        </r>
      </text>
    </comment>
    <comment ref="E453" authorId="1" shapeId="0" xr:uid="{00000000-0006-0000-0300-000097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4" authorId="1" shapeId="0" xr:uid="{00000000-0006-0000-0300-000098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4" authorId="1" shapeId="0" xr:uid="{00000000-0006-0000-0300-000099020000}">
      <text>
        <r>
          <rPr>
            <b/>
            <sz val="9"/>
            <color indexed="81"/>
            <rFont val="Tahoma"/>
            <family val="2"/>
          </rPr>
          <t xml:space="preserve">NFS99-170
6.4
Environnement de travail
</t>
        </r>
        <r>
          <rPr>
            <sz val="9"/>
            <color indexed="81"/>
            <rFont val="Tahoma"/>
            <family val="2"/>
          </rPr>
          <t xml:space="preserve">a)  l’exploitant doit s’assurer de la conformité aux exigences légales et réglementaires en termes de santéet d’environnement, l’exploitant doit veiller à la propreté, à la conformité de l’habillage du personnel intervenantdans les environnements de travail contraint ou lors de contact avec un DM potentiellement contaminant 
b)  lorsque les conditions de l'environnement de travail peuvent avoir une incidence négative sur la qualité dela maintenance, l’exploitant doit établir des exigences documentées relatives auxdites conditions, ainsi quedes procédures ou des instructions de travail documentées relatives à la surveillance et à la maîtrise de cesconditions d'environnement de travail 
c)  l’exploitant doit s'assurer que toutes les personnes qui doivent travailler temporairement dans des conditionsd'environnement particulières ont reçu une formation appropriée ou sont surveillées par une personne ayantreçu cette formation [voir 6.2.2 a)] 
d)  s'il y a lieu, des dispositions particulières doivent être établies et documentées pour la maîtrise du DMcontaminé ou potentiellement contaminé, afin d'éviter la contamination de tout autre matériel,de l'environnement de travail ou du personnel lors des opérations de maintenance (enlèvement, stockage,manipulation, etc.).
</t>
        </r>
      </text>
    </comment>
    <comment ref="C455" authorId="1" shapeId="0" xr:uid="{00000000-0006-0000-0300-00009A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5" authorId="1" shapeId="0" xr:uid="{00000000-0006-0000-0300-00009B020000}">
      <text>
        <r>
          <rPr>
            <b/>
            <sz val="9"/>
            <color indexed="81"/>
            <rFont val="Tahoma"/>
            <family val="2"/>
          </rPr>
          <t xml:space="preserve">NFS99-170
6.2.2
Compétence, sensibilisation et formation
</t>
        </r>
        <r>
          <rPr>
            <sz val="9"/>
            <color indexed="81"/>
            <rFont val="Tahoma"/>
            <family val="2"/>
          </rPr>
          <t xml:space="preserve">a)  déterminer les compétences nécessaires pour le personnel effectuant un travail ayant une incidence sur laqualité de la maintenance des DM, suivant le niveau de maintenance mis en œuvre, ou leur exploitation 
b)  pourvoir à la formation ou entreprendre d'autres actions pour satisfaire ces besoins dès la mise en placedes DM 
c)  veiller au maintien et à l’actualisation de ces compétences si possible garantis par un plan de formation dansle temps 
d)  évaluer l’efficacité des actions de formation / qualification / habilitation entreprises 
e)  évaluer l'efficacité des actions entreprises 
f)   assurer que les membres de son personnel ont conscience de la pertinence et de l'importance de leursactivités et de la manière dont ils contribuent à la réalisation des objectifs de maintenance 
g)  conserver les enregistrements appropriés concernant la formation initiale et professionnelle, le savoir-faire etl'expérience (voir 4.2.4).
</t>
        </r>
      </text>
    </comment>
    <comment ref="E455" authorId="1" shapeId="0" xr:uid="{00000000-0006-0000-0300-00009C020000}">
      <text>
        <r>
          <rPr>
            <b/>
            <sz val="9"/>
            <color indexed="81"/>
            <rFont val="Tahoma"/>
            <family val="2"/>
          </rPr>
          <t>8K E2.1</t>
        </r>
        <r>
          <rPr>
            <sz val="9"/>
            <color indexed="81"/>
            <rFont val="Tahoma"/>
            <family val="2"/>
          </rPr>
          <t xml:space="preserve">
le système de gestion des équipements biomédicaux est mis en œuvre sous la responsabilité d'un profesionnel identifé
</t>
        </r>
      </text>
    </comment>
    <comment ref="C456" authorId="1" shapeId="0" xr:uid="{00000000-0006-0000-0300-00009D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6" authorId="1" shapeId="0" xr:uid="{00000000-0006-0000-0300-00009E020000}">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r>
          <rPr>
            <b/>
            <sz val="9"/>
            <color indexed="81"/>
            <rFont val="Tahoma"/>
            <family val="2"/>
          </rPr>
          <t>7.5.2 -</t>
        </r>
        <r>
          <rPr>
            <sz val="9"/>
            <color indexed="81"/>
            <rFont val="Tahoma"/>
            <family val="2"/>
          </rPr>
          <t xml:space="preserve"> Identification et traçabilité
</t>
        </r>
        <r>
          <rPr>
            <b/>
            <sz val="9"/>
            <color indexed="81"/>
            <rFont val="Tahoma"/>
            <family val="2"/>
          </rPr>
          <t>7.5.2.1 -</t>
        </r>
        <r>
          <rPr>
            <sz val="9"/>
            <color indexed="81"/>
            <rFont val="Tahoma"/>
            <family val="2"/>
          </rPr>
          <t xml:space="preserve"> Identification
L'exploitant doit identifier les activités et phases de maintenance à l'aide de moyens adaptés tout au long de sa réalisation et doit établir des
procédures pour ladite identification.
L'exploitant doit établir une organisation pour assurer que les DM qui lui sont adressés pour maintenance sont identifiés et distingués des DM
conformes [voir 6.4 d)].
</t>
        </r>
        <r>
          <rPr>
            <b/>
            <sz val="9"/>
            <color indexed="81"/>
            <rFont val="Tahoma"/>
            <family val="2"/>
          </rPr>
          <t>7.5.2.2 -</t>
        </r>
        <r>
          <rPr>
            <sz val="9"/>
            <color indexed="81"/>
            <rFont val="Tahoma"/>
            <family val="2"/>
          </rPr>
          <t xml:space="preserve"> Traçabilité
L'exploitant doit établir des procédures documentées pour la traçabilité. Ces procédures doivent définir l'étendue de la traçabilité de la
maintenance et les enregistrements requis (voir 4.2.4, 8.3 et 8.5).
</t>
        </r>
        <r>
          <rPr>
            <b/>
            <sz val="9"/>
            <color indexed="81"/>
            <rFont val="Tahoma"/>
            <family val="2"/>
          </rPr>
          <t xml:space="preserve">7.5.2.3 </t>
        </r>
        <r>
          <rPr>
            <sz val="9"/>
            <color indexed="81"/>
            <rFont val="Tahoma"/>
            <family val="2"/>
          </rPr>
          <t>- Identification de l'état de l'avancement
L'exploitant doit identifier l'état d'avancement de la maintenance. L'identification de l'état d'avancement de la maintenance doit être maintenue à chaque étape afin de s'assurer que seul un DM ayant passé avec succès les contrôles et essais requis (ou mis à disposition par dérogation autorisée) est restitué ou remis en service en toute conformité selon l'usage prévu.</t>
        </r>
      </text>
    </comment>
    <comment ref="E456" authorId="1" shapeId="0" xr:uid="{00000000-0006-0000-0300-00009F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7" authorId="1" shapeId="0" xr:uid="{00000000-0006-0000-0300-0000A0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57" authorId="1" shapeId="0" xr:uid="{00000000-0006-0000-0300-0000A1020000}">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r>
          <rPr>
            <b/>
            <sz val="9"/>
            <color indexed="81"/>
            <rFont val="Tahoma"/>
            <family val="2"/>
          </rPr>
          <t>7.5.2 -</t>
        </r>
        <r>
          <rPr>
            <sz val="9"/>
            <color indexed="81"/>
            <rFont val="Tahoma"/>
            <family val="2"/>
          </rPr>
          <t xml:space="preserve"> Identification et traçabilité
</t>
        </r>
        <r>
          <rPr>
            <b/>
            <sz val="9"/>
            <color indexed="81"/>
            <rFont val="Tahoma"/>
            <family val="2"/>
          </rPr>
          <t>7.5.2.1 -</t>
        </r>
        <r>
          <rPr>
            <sz val="9"/>
            <color indexed="81"/>
            <rFont val="Tahoma"/>
            <family val="2"/>
          </rPr>
          <t xml:space="preserve"> Identification
L'exploitant doit identifier les activités et phases de maintenance à l'aide de moyens adaptés tout au long de sa réalisation et doit établir des
procédures pour ladite identification.
L'exploitant doit établir une organisation pour assurer que les DM qui lui sont adressés pour maintenance sont identifiés et distingués des DM
conformes [voir 6.4 d)].
</t>
        </r>
        <r>
          <rPr>
            <b/>
            <sz val="9"/>
            <color indexed="81"/>
            <rFont val="Tahoma"/>
            <family val="2"/>
          </rPr>
          <t>7.5.2.2 -</t>
        </r>
        <r>
          <rPr>
            <sz val="9"/>
            <color indexed="81"/>
            <rFont val="Tahoma"/>
            <family val="2"/>
          </rPr>
          <t xml:space="preserve"> Traçabilité
L'exploitant doit établir des procédures documentées pour la traçabilité. Ces procédures doivent définir l'étendue de la traçabilité de la
maintenance et les enregistrements requis (voir 4.2.4, 8.3 et 8.5).
</t>
        </r>
        <r>
          <rPr>
            <b/>
            <sz val="9"/>
            <color indexed="81"/>
            <rFont val="Tahoma"/>
            <family val="2"/>
          </rPr>
          <t xml:space="preserve">7.5.2.3 </t>
        </r>
        <r>
          <rPr>
            <sz val="9"/>
            <color indexed="81"/>
            <rFont val="Tahoma"/>
            <family val="2"/>
          </rPr>
          <t>- Identification de l'état de l'avancement
L'exploitant doit identifier l'état d'avancement de la maintenance. L'identification de l'état d'avancement de la maintenance doit être maintenue à chaque étape afin de s'assurer que seul un DM ayant passé avec succès les contrôles et essais requis (ou mis à disposition par dérogation autorisée) est restitué ou remis en service en toute conformité selon l'usage prévu.</t>
        </r>
      </text>
    </comment>
    <comment ref="E457" authorId="1" shapeId="0" xr:uid="{00000000-0006-0000-0300-0000A2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58" authorId="1" shapeId="0" xr:uid="{00000000-0006-0000-0300-0000A3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C459" authorId="1" shapeId="0" xr:uid="{00000000-0006-0000-0300-0000A4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C460" authorId="1" shapeId="0" xr:uid="{00000000-0006-0000-0300-0000A5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D460" authorId="1" shapeId="0" xr:uid="{00000000-0006-0000-0300-0000A6020000}">
      <text>
        <r>
          <rPr>
            <b/>
            <sz val="9"/>
            <color indexed="81"/>
            <rFont val="Tahoma"/>
            <family val="2"/>
          </rPr>
          <t>NFS99-170
7.5.1.1
Exigences générales</t>
        </r>
        <r>
          <rPr>
            <sz val="9"/>
            <color indexed="81"/>
            <rFont val="Tahoma"/>
            <family val="2"/>
          </rPr>
          <t xml:space="preserve">
a)  la disponibilité des informations décrivant les performances attendues de la maintenance 
b)  la disponibilité des procédures documentées, des instructions de travail ainsi que des procédures(et modes opératoires) de mesurage 
c)  l'utilisation des équipements appropriés 
d)  la disponibilité et l'utilisation des ECME 
e)  la mise en œuvre des activités de surveillance et de mesure 
f)   la mise en œuvre d'activités de mise à disposition, de livraison du DM maintenu 
g)  la mise en œuvre d’opérations d’identification et de conditionnements définies.
</t>
        </r>
      </text>
    </comment>
    <comment ref="D462" authorId="1" shapeId="0" xr:uid="{00000000-0006-0000-0300-0000A7020000}">
      <text>
        <r>
          <rPr>
            <b/>
            <sz val="9"/>
            <color indexed="81"/>
            <rFont val="Tahoma"/>
            <family val="2"/>
          </rPr>
          <t>NFS99-170
7.5.1.2.1</t>
        </r>
        <r>
          <rPr>
            <sz val="9"/>
            <color indexed="81"/>
            <rFont val="Tahoma"/>
            <family val="2"/>
          </rPr>
          <t xml:space="preserve">
</t>
        </r>
        <r>
          <rPr>
            <b/>
            <sz val="9"/>
            <color indexed="81"/>
            <rFont val="Tahoma"/>
            <family val="2"/>
          </rPr>
          <t>Propreté du DM et maîtrise de la contamination</t>
        </r>
        <r>
          <rPr>
            <sz val="9"/>
            <color indexed="81"/>
            <rFont val="Tahoma"/>
            <family val="2"/>
          </rPr>
          <t xml:space="preserve">
L’exploitant doit établir, dans le respect des exigences légales et réglementaires, des exigencesdocumentées relatives, à la décontamination, à la désinfection, voire à la stérilisation du DM afin de garantir lasécurité de réalisation de la maintenance.</t>
        </r>
      </text>
    </comment>
    <comment ref="D465" authorId="1" shapeId="0" xr:uid="{00000000-0006-0000-0300-0000A8020000}">
      <text>
        <r>
          <rPr>
            <b/>
            <sz val="9"/>
            <color indexed="81"/>
            <rFont val="Tahoma"/>
            <family val="2"/>
          </rPr>
          <t>NFS99-170
7.5.2.3</t>
        </r>
        <r>
          <rPr>
            <sz val="9"/>
            <color indexed="81"/>
            <rFont val="Tahoma"/>
            <family val="2"/>
          </rPr>
          <t xml:space="preserve">
</t>
        </r>
        <r>
          <rPr>
            <b/>
            <sz val="9"/>
            <color indexed="81"/>
            <rFont val="Tahoma"/>
            <family val="2"/>
          </rPr>
          <t>Identification de l'état de l’avancement</t>
        </r>
        <r>
          <rPr>
            <sz val="9"/>
            <color indexed="81"/>
            <rFont val="Tahoma"/>
            <family val="2"/>
          </rPr>
          <t xml:space="preserve">
L’exploitant doit identifier l'état d’avancement de la maintenance. L'identification de l'état d’avancement de lamaintenance doit être maintenue à chaque étape afin de s'assurer que seul un DM ayant passé avec succès lescontrôles et essais requis (ou mis à disposition par dérogation autorisée) est restitué ou remis en service en touteconformité selon l’usage prévu.</t>
        </r>
      </text>
    </comment>
    <comment ref="E465" authorId="1" shapeId="0" xr:uid="{00000000-0006-0000-0300-0000A9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66" authorId="1" shapeId="0" xr:uid="{00000000-0006-0000-0300-0000AA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E466" authorId="1" shapeId="0" xr:uid="{00000000-0006-0000-0300-0000AB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67" authorId="1" shapeId="0" xr:uid="{00000000-0006-0000-0300-0000AC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E467" authorId="1" shapeId="0" xr:uid="{00000000-0006-0000-0300-0000AD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D468" authorId="1" shapeId="0" xr:uid="{00000000-0006-0000-0300-0000AE020000}">
      <text>
        <r>
          <rPr>
            <b/>
            <sz val="9"/>
            <color indexed="81"/>
            <rFont val="Tahoma"/>
            <family val="2"/>
          </rPr>
          <t>NFS99-170
7.5.2.3</t>
        </r>
        <r>
          <rPr>
            <sz val="9"/>
            <color indexed="81"/>
            <rFont val="Tahoma"/>
            <family val="2"/>
          </rPr>
          <t xml:space="preserve">
</t>
        </r>
        <r>
          <rPr>
            <b/>
            <sz val="9"/>
            <color indexed="81"/>
            <rFont val="Tahoma"/>
            <family val="2"/>
          </rPr>
          <t>Identification de l'état de l’avancement</t>
        </r>
        <r>
          <rPr>
            <sz val="9"/>
            <color indexed="81"/>
            <rFont val="Tahoma"/>
            <family val="2"/>
          </rPr>
          <t xml:space="preserve">
L’exploitant doit identifier l'état d’avancement de la maintenance. L'identification de l'état d’avancement de lamaintenance doit être maintenue à chaque étape afin de s'assurer que seul un DM ayant passé avec succès lescontrôles et essais requis (ou mis à disposition par dérogation autorisée) est restitué ou remis en service en touteconformité selon l’usage prévu.</t>
        </r>
      </text>
    </comment>
    <comment ref="E468" authorId="1" shapeId="0" xr:uid="{00000000-0006-0000-0300-0000AF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69" authorId="1" shapeId="0" xr:uid="{00000000-0006-0000-0300-0000B0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C470" authorId="1" shapeId="0" xr:uid="{00000000-0006-0000-0300-0000B1020000}">
      <text>
        <r>
          <rPr>
            <b/>
            <sz val="9"/>
            <color indexed="81"/>
            <rFont val="Tahoma"/>
            <family val="2"/>
          </rPr>
          <t xml:space="preserve">ISO9001
8.5.2 
Identification et traçabilité 
</t>
        </r>
        <r>
          <rPr>
            <sz val="9"/>
            <color indexed="81"/>
            <rFont val="Tahoma"/>
            <family val="2"/>
          </rPr>
          <t>• L'organisme doit utiliser des moyens appropriés pour identifier les éléments de sortie lorsqu'il est nécessaire de s'assurer de la conformité des produits et services. 
• L'organisme doit identifier l'état des éléments de sortie par rapport aux exigences de surveillance et de mesure tout au long de la production et de la prestation de service. 
• L'organisme doit maîtriser l'identification unique des éléments de sortie lorsque la traçabilité est une exigence 
• L'organisme doit conserver les informations documentées nécessaires à la traçabilité.</t>
        </r>
      </text>
    </comment>
    <comment ref="E470" authorId="1" shapeId="0" xr:uid="{00000000-0006-0000-0300-0000B2020000}">
      <text>
        <r>
          <rPr>
            <b/>
            <sz val="9"/>
            <color indexed="81"/>
            <rFont val="Tahoma"/>
            <family val="2"/>
          </rPr>
          <t xml:space="preserve">8K E2.2 
</t>
        </r>
        <r>
          <rPr>
            <sz val="9"/>
            <color indexed="81"/>
            <rFont val="Tahoma"/>
            <family val="2"/>
          </rPr>
          <t xml:space="preserve">La maintenance des équipements biomédicaux critiques est assurée et les actions sont tracées
</t>
        </r>
      </text>
    </comment>
    <comment ref="C473" authorId="1" shapeId="0" xr:uid="{00000000-0006-0000-0300-0000B3020000}">
      <text>
        <r>
          <rPr>
            <b/>
            <sz val="9"/>
            <color indexed="81"/>
            <rFont val="Tahoma"/>
            <family val="2"/>
          </rPr>
          <t>ISO9001
8.5.3 
Propriété des clients ou des prestataires externes</t>
        </r>
        <r>
          <rPr>
            <sz val="9"/>
            <color indexed="81"/>
            <rFont val="Tahoma"/>
            <family val="2"/>
          </rPr>
          <t xml:space="preserve">
• L’organisme doit respecter la propriété du client ou des prestataires externes
lorsqu'elle se trouve sous son contrôle ou qu'il l'utilise.
• L'organisme doit identifier, vérifier, protéger et sauvegarder la propriété que le
client ou le prestataire externe ont fournie pour être utilisée ou incorporée dans les
produits et services.
• Lorsque la propriété du client ou d'un prestataire externe est perdue, endommagée ou
encore jugée impropre à l'utilisation, l'organisme doit le notifier au client ou au
prestataire externe et conserver des informations documentées sur ce qui s'est
produit
• NOTE : La propriété du client peut comprendre des matériaux, des composants, des outils et équipements, les
locaux, la propriété intellectuelle et les données personnelles.
</t>
        </r>
      </text>
    </comment>
    <comment ref="D473" authorId="1" shapeId="0" xr:uid="{00000000-0006-0000-0300-0000B4020000}">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C474" authorId="1" shapeId="0" xr:uid="{00000000-0006-0000-0300-0000B5020000}">
      <text>
        <r>
          <rPr>
            <b/>
            <sz val="9"/>
            <color indexed="81"/>
            <rFont val="Tahoma"/>
            <family val="2"/>
          </rPr>
          <t>ISO9001
8.5.3 
Propriété des clients ou des prestataires externes</t>
        </r>
        <r>
          <rPr>
            <sz val="9"/>
            <color indexed="81"/>
            <rFont val="Tahoma"/>
            <family val="2"/>
          </rPr>
          <t xml:space="preserve">
• L’organisme doit respecter la propriété du client ou des prestataires externes
lorsqu'elle se trouve sous son contrôle ou qu'il l'utilise.
• L'organisme doit identifier, vérifier, protéger et sauvegarder la propriété que le
client ou le prestataire externe ont fournie pour être utilisée ou incorporée dans les
produits et services.
• Lorsque la propriété du client ou d'un prestataire externe est perdue, endommagée ou
encore jugée impropre à l'utilisation, l'organisme doit le notifier au client ou au
prestataire externe et conserver des informations documentées sur ce qui s'est
produit
• NOTE : La propriété du client peut comprendre des matériaux, des composants, des outils et équipements, les
locaux, la propriété intellectuelle et les données personnelles.
</t>
        </r>
      </text>
    </comment>
    <comment ref="D474" authorId="1" shapeId="0" xr:uid="{00000000-0006-0000-0300-0000B6020000}">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D475" authorId="1" shapeId="0" xr:uid="{00000000-0006-0000-0300-0000B7020000}">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D476" authorId="1" shapeId="0" xr:uid="{00000000-0006-0000-0300-0000B8020000}">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D477" authorId="1" shapeId="0" xr:uid="{00000000-0006-0000-0300-0000B9020000}">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C478" authorId="1" shapeId="0" xr:uid="{00000000-0006-0000-0300-0000BA020000}">
      <text>
        <r>
          <rPr>
            <b/>
            <sz val="9"/>
            <color indexed="81"/>
            <rFont val="Tahoma"/>
            <family val="2"/>
          </rPr>
          <t>ISO9001
8.5.3 
Propriété des clients ou des prestataires externes</t>
        </r>
        <r>
          <rPr>
            <sz val="9"/>
            <color indexed="81"/>
            <rFont val="Tahoma"/>
            <family val="2"/>
          </rPr>
          <t xml:space="preserve">
• L’organisme doit respecter la propriété du client ou des prestataires externes
lorsqu'elle se trouve sous son contrôle ou qu'il l'utilise.
• L'organisme doit identifier, vérifier, protéger et sauvegarder la propriété que le
client ou le prestataire externe ont fournie pour être utilisée ou incorporée dans les
produits et services.
• Lorsque la propriété du client ou d'un prestataire externe est perdue, endommagée ou
encore jugée impropre à l'utilisation, l'organisme doit le notifier au client ou au
prestataire externe et conserver des informations documentées sur ce qui s'est
produit
• NOTE : La propriété du client peut comprendre des matériaux, des composants, des outils et équipements, les
locaux, la propriété intellectuelle et les données personnelles.
</t>
        </r>
      </text>
    </comment>
    <comment ref="D478" authorId="1" shapeId="0" xr:uid="{00000000-0006-0000-0300-0000BB020000}">
      <text>
        <r>
          <rPr>
            <b/>
            <sz val="9"/>
            <color indexed="81"/>
            <rFont val="Tahoma"/>
            <family val="2"/>
          </rPr>
          <t>NFS99-170
7.5.3</t>
        </r>
        <r>
          <rPr>
            <sz val="9"/>
            <color indexed="81"/>
            <rFont val="Tahoma"/>
            <family val="2"/>
          </rPr>
          <t xml:space="preserve">
</t>
        </r>
        <r>
          <rPr>
            <b/>
            <sz val="9"/>
            <color indexed="81"/>
            <rFont val="Tahoma"/>
            <family val="2"/>
          </rPr>
          <t>Configuration du DM Propriété du client</t>
        </r>
        <r>
          <rPr>
            <sz val="9"/>
            <color indexed="81"/>
            <rFont val="Tahoma"/>
            <family val="2"/>
          </rPr>
          <t xml:space="preserve">
L’exploitant doit veiller à identifier, vérifier, protéger et sauvegarder les DM que le client a confiés pourêtre maintenus. En effet, le DM peut être configuré de façon spécifique par l’utilisateur ou contenir desinformations à caractère confidentiel.</t>
        </r>
      </text>
    </comment>
    <comment ref="C481" authorId="1" shapeId="0" xr:uid="{00000000-0006-0000-0300-0000BC020000}">
      <text>
        <r>
          <rPr>
            <b/>
            <sz val="9"/>
            <color indexed="81"/>
            <rFont val="Tahoma"/>
            <family val="2"/>
          </rPr>
          <t xml:space="preserve">ISO9001
8.5.4
Préservation 
</t>
        </r>
        <r>
          <rPr>
            <sz val="9"/>
            <color indexed="81"/>
            <rFont val="Tahoma"/>
            <family val="2"/>
          </rPr>
          <t xml:space="preserve">• L'organisme doit préserver les éléments de sortie au cours de la production et de la prestation de service, dans une mesure suffisante pour assurer la conformité aux exigences.
</t>
        </r>
      </text>
    </comment>
    <comment ref="D481" authorId="1" shapeId="0" xr:uid="{00000000-0006-0000-0300-0000BD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2" authorId="1" shapeId="0" xr:uid="{00000000-0006-0000-0300-0000BE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3" authorId="1" shapeId="0" xr:uid="{00000000-0006-0000-0300-0000BF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4" authorId="1" shapeId="0" xr:uid="{00000000-0006-0000-0300-0000C0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485" authorId="1" shapeId="0" xr:uid="{00000000-0006-0000-0300-0000C1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488" authorId="1" shapeId="0" xr:uid="{00000000-0006-0000-0300-0000C2020000}">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89" authorId="1" shapeId="0" xr:uid="{00000000-0006-0000-0300-0000C3020000}">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90" authorId="1" shapeId="0" xr:uid="{00000000-0006-0000-0300-0000C4020000}">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91" authorId="1" shapeId="0" xr:uid="{00000000-0006-0000-0300-0000C5020000}">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C492" authorId="1" shapeId="0" xr:uid="{00000000-0006-0000-0300-0000C6020000}">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E492" authorId="1" shapeId="0" xr:uid="{00000000-0006-0000-0300-0000C7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93" authorId="1" shapeId="0" xr:uid="{00000000-0006-0000-0300-0000C8020000}">
      <text>
        <r>
          <rPr>
            <b/>
            <sz val="9"/>
            <color indexed="81"/>
            <rFont val="Tahoma"/>
            <family val="2"/>
          </rPr>
          <t xml:space="preserve">ISO9001
8.5.5
Activités après livraison 
</t>
        </r>
        <r>
          <rPr>
            <sz val="9"/>
            <color indexed="81"/>
            <rFont val="Tahoma"/>
            <family val="2"/>
          </rPr>
          <t xml:space="preserve">• L'organisme doit satisfaire aux exigences relatives aux activités après livraison associées aux produits et services. • Lors de la détermination de l'étendue des activités après livraison requises, l'organisme doit prendre en considération :
a) les exigences légales et réglementaires
b) les conséquences indésirables potentielles associées à ses produits et services
c) la nature, l'utilisation et la durée de vie prévue de ses produits et services
d) les exigences des clients
e) les retours d'information des clients
</t>
        </r>
      </text>
    </comment>
    <comment ref="E493" authorId="1" shapeId="0" xr:uid="{00000000-0006-0000-0300-0000C9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496" authorId="1" shapeId="0" xr:uid="{00000000-0006-0000-0300-0000CA020000}">
      <text>
        <r>
          <rPr>
            <b/>
            <sz val="9"/>
            <color indexed="81"/>
            <rFont val="Tahoma"/>
            <family val="2"/>
          </rPr>
          <t xml:space="preserve">ISO9001
8.5.6 
Maîtrise des modifications
</t>
        </r>
        <r>
          <rPr>
            <sz val="9"/>
            <color indexed="81"/>
            <rFont val="Tahoma"/>
            <family val="2"/>
          </rPr>
          <t xml:space="preserve">• L'organisme doit passer en revue et maîtriser les modifications relatives à la production ou à la prestation de service, dans une mesure suffisante pour assurer le maintien de la conformité aux exigences.
• L'organisme doit conserver les informations documentées décrivant les résultats de la revue des modifications, la ou les personnes autorisant les modifications et toutes les actions nécessaires issues de la revue.
</t>
        </r>
      </text>
    </comment>
    <comment ref="C497" authorId="1" shapeId="0" xr:uid="{00000000-0006-0000-0300-0000CB020000}">
      <text>
        <r>
          <rPr>
            <b/>
            <sz val="9"/>
            <color indexed="81"/>
            <rFont val="Tahoma"/>
            <family val="2"/>
          </rPr>
          <t xml:space="preserve">ISO9001
8.5.6 
Maîtrise des modifications
</t>
        </r>
        <r>
          <rPr>
            <sz val="9"/>
            <color indexed="81"/>
            <rFont val="Tahoma"/>
            <family val="2"/>
          </rPr>
          <t xml:space="preserve">• L'organisme doit passer en revue et maîtriser les modifications relatives à la production ou à la prestation de service, dans une mesure suffisante pour assurer le maintien de la conformité aux exigences.
• L'organisme doit conserver les informations documentées décrivant les résultats de la revue des modifications, la ou les personnes autorisant les modifications et toutes les actions nécessaires issues de la revue.
</t>
        </r>
      </text>
    </comment>
    <comment ref="C500" authorId="1" shapeId="0" xr:uid="{00000000-0006-0000-0300-0000CC020000}">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0" authorId="1" shapeId="0" xr:uid="{00000000-0006-0000-0300-0000CD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1" authorId="1" shapeId="0" xr:uid="{00000000-0006-0000-0300-0000CE020000}">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1" authorId="1" shapeId="0" xr:uid="{00000000-0006-0000-0300-0000CF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502" authorId="1" shapeId="0" xr:uid="{00000000-0006-0000-0300-0000D0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D503" authorId="1" shapeId="0" xr:uid="{00000000-0006-0000-0300-0000D1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4" authorId="1" shapeId="0" xr:uid="{00000000-0006-0000-0300-0000D2020000}">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4" authorId="1" shapeId="0" xr:uid="{00000000-0006-0000-0300-0000D3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5" authorId="1" shapeId="0" xr:uid="{00000000-0006-0000-0300-0000D4020000}">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D505" authorId="1" shapeId="0" xr:uid="{00000000-0006-0000-0300-0000D5020000}">
      <text>
        <r>
          <rPr>
            <b/>
            <sz val="9"/>
            <color indexed="81"/>
            <rFont val="Tahoma"/>
            <family val="2"/>
          </rPr>
          <t>NFS99-170
7.5.1.2.2</t>
        </r>
        <r>
          <rPr>
            <sz val="9"/>
            <color indexed="81"/>
            <rFont val="Tahoma"/>
            <family val="2"/>
          </rPr>
          <t xml:space="preserve">
</t>
        </r>
        <r>
          <rPr>
            <b/>
            <sz val="9"/>
            <color indexed="81"/>
            <rFont val="Tahoma"/>
            <family val="2"/>
          </rPr>
          <t>Activités préalables à la remise en service</t>
        </r>
        <r>
          <rPr>
            <sz val="9"/>
            <color indexed="81"/>
            <rFont val="Tahoma"/>
            <family val="2"/>
          </rPr>
          <t xml:space="preserve">
Après toute action de maintenance, s’il y a lieu, l’exploitant doit établir des exigences documentées contenant lescritères d'acceptation préalable à la remise en service du DM.</t>
        </r>
      </text>
    </comment>
    <comment ref="C506" authorId="1" shapeId="0" xr:uid="{00000000-0006-0000-0300-0000D6020000}">
      <text>
        <r>
          <rPr>
            <b/>
            <sz val="9"/>
            <color indexed="81"/>
            <rFont val="Tahoma"/>
            <family val="2"/>
          </rPr>
          <t xml:space="preserve">ISO9001
8.6
Libération des produits et services </t>
        </r>
        <r>
          <rPr>
            <sz val="9"/>
            <color indexed="81"/>
            <rFont val="Tahoma"/>
            <family val="2"/>
          </rPr>
          <t xml:space="preserve">
• L’organisme doit mettre en œuvre les dispositions planifiées, aux étapes appropriées, pour vérifier que les exigences relatives aux produits et services ont été satisfaites. 
• La libération des produits et services au client ne doit pas être effectuée avant l'exécution satisfaisante de toutes les dispositions planifiées, sauf approbation par une autorité compétente et, le cas échéant, par le client. 
• L’organisme doit conserver les informations documentées concernant la libération des produits et services. 
• Les informations documentées doivent comprendre : 
a) des preuves de la conformité aux critères d'acceptation 
b) la traçabilité jusqu'à la (aux) personne(s) ayant autorisé la libération
</t>
        </r>
      </text>
    </comment>
    <comment ref="C507" authorId="1" shapeId="0" xr:uid="{00000000-0006-0000-0300-0000D7020000}">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07" authorId="1" shapeId="0" xr:uid="{00000000-0006-0000-0300-0000D8020000}">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D508" authorId="1" shapeId="0" xr:uid="{00000000-0006-0000-0300-0000D9020000}">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D509" authorId="1" shapeId="0" xr:uid="{00000000-0006-0000-0300-0000DA020000}">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C512" authorId="1" shapeId="0" xr:uid="{00000000-0006-0000-0300-0000DB020000}">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2" authorId="1" shapeId="0" xr:uid="{00000000-0006-0000-0300-0000DC02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3" authorId="1" shapeId="0" xr:uid="{00000000-0006-0000-0300-0000DD020000}">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3" authorId="1" shapeId="0" xr:uid="{00000000-0006-0000-0300-0000DE02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4" authorId="1" shapeId="0" xr:uid="{00000000-0006-0000-0300-0000DF020000}">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4" authorId="1" shapeId="0" xr:uid="{00000000-0006-0000-0300-0000E002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5" authorId="1" shapeId="0" xr:uid="{00000000-0006-0000-0300-0000E1020000}">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C516" authorId="1" shapeId="0" xr:uid="{00000000-0006-0000-0300-0000E2020000}">
      <text>
        <r>
          <rPr>
            <b/>
            <sz val="9"/>
            <color indexed="81"/>
            <rFont val="Tahoma"/>
            <family val="2"/>
          </rPr>
          <t>ISO9001
8.7.1</t>
        </r>
        <r>
          <rPr>
            <sz val="9"/>
            <color indexed="81"/>
            <rFont val="Tahoma"/>
            <family val="2"/>
          </rPr>
          <t xml:space="preserve">
L'organisme doit assurer que les éléments de sortie qui ne sont pas conformes aux exigences applicables sont identifiés et maîtrisés de manière à empêcher leur utilisation ou fourniture non intentionnelle.
• Selon la nature de la non-conformité et son effet sur la conformité des produits et services, l'organisme doit mener les actions appropriées. Ceci doit également s'appliquer aux produits et services non conformes détectés après livraison des produits ou durant ou après la prestation de services. 
• L'organisme doit traiter les éléments de sortie non conformes de l'une ou plusieurs des manières suivantes: 
a)correction 
b)isolement, confinement, retour ou suspension de la fourniture des produits et services 
c)information du client 
d)obtention d'une autorisation d'acceptation par dérogation 
• La conformité aux exigences doit être vérifiée lorsque des éléments de sortie non conformes sont corrigés.
</t>
        </r>
      </text>
    </comment>
    <comment ref="D516" authorId="1" shapeId="0" xr:uid="{00000000-0006-0000-0300-0000E302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17" authorId="1" shapeId="0" xr:uid="{00000000-0006-0000-0300-0000E4020000}">
      <text>
        <r>
          <rPr>
            <b/>
            <sz val="9"/>
            <color indexed="81"/>
            <rFont val="Tahoma"/>
            <family val="2"/>
          </rPr>
          <t xml:space="preserve">ISO9001
8.7.2
</t>
        </r>
        <r>
          <rPr>
            <sz val="9"/>
            <color indexed="81"/>
            <rFont val="Tahoma"/>
            <family val="2"/>
          </rPr>
          <t>L'organisme doit conserver les informations documentées :
a)décrivant la non-conformité
b)décrivant les actions menées
c)décrivant toutes les dérogations obtenues
d)identifiant l'autorité ayant décidé des actions en rapport avec la non-conformité</t>
        </r>
      </text>
    </comment>
    <comment ref="D517" authorId="1" shapeId="0" xr:uid="{00000000-0006-0000-0300-0000E502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522" authorId="1" shapeId="0" xr:uid="{00000000-0006-0000-0300-0000E6020000}">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2" authorId="1" shapeId="0" xr:uid="{00000000-0006-0000-0300-0000E7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2" authorId="1" shapeId="0" xr:uid="{00000000-0006-0000-0300-0000E8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3" authorId="1" shapeId="0" xr:uid="{00000000-0006-0000-0300-0000E9020000}">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3" authorId="1" shapeId="0" xr:uid="{00000000-0006-0000-0300-0000EA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3" authorId="1" shapeId="0" xr:uid="{00000000-0006-0000-0300-0000EB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4" authorId="1" shapeId="0" xr:uid="{00000000-0006-0000-0300-0000EC020000}">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4" authorId="1" shapeId="0" xr:uid="{00000000-0006-0000-0300-0000ED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4" authorId="1" shapeId="0" xr:uid="{00000000-0006-0000-0300-0000EE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5" authorId="1" shapeId="0" xr:uid="{00000000-0006-0000-0300-0000EF020000}">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5" authorId="1" shapeId="0" xr:uid="{00000000-0006-0000-0300-0000F0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5" authorId="1" shapeId="0" xr:uid="{00000000-0006-0000-0300-0000F1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26" authorId="1" shapeId="0" xr:uid="{00000000-0006-0000-0300-0000F2020000}">
      <text>
        <r>
          <rPr>
            <b/>
            <sz val="9"/>
            <color indexed="81"/>
            <rFont val="Tahoma"/>
            <family val="2"/>
          </rPr>
          <t xml:space="preserve">ISO9001
9.1.1 
Généralités 
</t>
        </r>
        <r>
          <rPr>
            <sz val="9"/>
            <color indexed="81"/>
            <rFont val="Tahoma"/>
            <family val="2"/>
          </rPr>
          <t xml:space="preserve">• L'organisme doit déterminer : 
a) ce qu'il est nécessaire de surveiller et mesurer 
b) les méthodes de surveillance, de mesure, d’analyse et d’évaluation nécessires pour assurer la validité des résultats 
c) quand la surveillance et la mesure doivent être effectuées 
d) quand les résultats de la surveillance et de la mesure doivent être analysés et évalués. 
• L'organisme doit évaluer la performance ainsi que l'efficacité du SMQ 
• L'organisme doit conserver des informations documentées pertinentes comme preuves des résultats
</t>
        </r>
      </text>
    </comment>
    <comment ref="D526" authorId="1" shapeId="0" xr:uid="{00000000-0006-0000-0300-0000F3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E526" authorId="1" shapeId="0" xr:uid="{00000000-0006-0000-0300-0000F4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27" authorId="1" shapeId="0" xr:uid="{00000000-0006-0000-0300-0000F5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28" authorId="1" shapeId="0" xr:uid="{00000000-0006-0000-0300-0000F6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29" authorId="1" shapeId="0" xr:uid="{00000000-0006-0000-0300-0000F7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30" authorId="1" shapeId="0" xr:uid="{00000000-0006-0000-0300-0000F8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32" authorId="1" shapeId="0" xr:uid="{00000000-0006-0000-0300-0000F9020000}">
      <text>
        <r>
          <rPr>
            <b/>
            <sz val="9"/>
            <color indexed="81"/>
            <rFont val="Tahoma"/>
            <family val="2"/>
          </rPr>
          <t>NFS99-170
8.1
Généralités</t>
        </r>
        <r>
          <rPr>
            <sz val="9"/>
            <color indexed="81"/>
            <rFont val="Tahoma"/>
            <family val="2"/>
          </rPr>
          <t xml:space="preserve">
a)  démontrer la conformité de la maintenance des DM 
b)  assurer la conformité du système de management de la maintenance des DM 
c)  maintenir l'efficacité du système de management de la maintenance des DM.</t>
        </r>
      </text>
    </comment>
    <comment ref="D534" authorId="1" shapeId="0" xr:uid="{00000000-0006-0000-0300-0000FA020000}">
      <text>
        <r>
          <rPr>
            <b/>
            <sz val="9"/>
            <color indexed="81"/>
            <rFont val="Tahoma"/>
            <family val="2"/>
          </rPr>
          <t>NFS99-170
8.2.3</t>
        </r>
        <r>
          <rPr>
            <sz val="9"/>
            <color indexed="81"/>
            <rFont val="Tahoma"/>
            <family val="2"/>
          </rPr>
          <t xml:space="preserve">
</t>
        </r>
        <r>
          <rPr>
            <b/>
            <sz val="9"/>
            <color indexed="81"/>
            <rFont val="Tahoma"/>
            <family val="2"/>
          </rPr>
          <t xml:space="preserve">Surveillance et mesure des processus </t>
        </r>
        <r>
          <rPr>
            <sz val="9"/>
            <color indexed="81"/>
            <rFont val="Tahoma"/>
            <family val="2"/>
          </rPr>
          <t xml:space="preserve">
L'exploitant doit utiliser des méthodes appropriées pour la surveillance du système de management de lamaintenance des DM, si possible en utilisant des indicateurs mesurables. Ces méthodes doivent démontrerl'aptitude des processus à atteindre les résultats planifiés. Lorsque les résultats planifiés ne sont pas atteints,des corrections et des actions correctives doivent être entreprises, comme il convient, pour assurer la conformitéde la maintenance des DM.</t>
        </r>
      </text>
    </comment>
    <comment ref="D535" authorId="1" shapeId="0" xr:uid="{00000000-0006-0000-0300-0000FB020000}">
      <text>
        <r>
          <rPr>
            <b/>
            <sz val="9"/>
            <color indexed="81"/>
            <rFont val="Tahoma"/>
            <family val="2"/>
          </rPr>
          <t>NFS99-170
8.2.3</t>
        </r>
        <r>
          <rPr>
            <sz val="9"/>
            <color indexed="81"/>
            <rFont val="Tahoma"/>
            <family val="2"/>
          </rPr>
          <t xml:space="preserve">
</t>
        </r>
        <r>
          <rPr>
            <b/>
            <sz val="9"/>
            <color indexed="81"/>
            <rFont val="Tahoma"/>
            <family val="2"/>
          </rPr>
          <t xml:space="preserve">Surveillance et mesure des processus </t>
        </r>
        <r>
          <rPr>
            <sz val="9"/>
            <color indexed="81"/>
            <rFont val="Tahoma"/>
            <family val="2"/>
          </rPr>
          <t xml:space="preserve">
L'exploitant doit utiliser des méthodes appropriées pour la surveillance du système de management de lamaintenance des DM, si possible en utilisant des indicateurs mesurables. Ces méthodes doivent démontrerl'aptitude des processus à atteindre les résultats planifiés. Lorsque les résultats planifiés ne sont pas atteints,des corrections et des actions correctives doivent être entreprises, comme il convient, pour assurer la conformitéde la maintenance des DM.</t>
        </r>
      </text>
    </comment>
    <comment ref="D536" authorId="1" shapeId="0" xr:uid="{00000000-0006-0000-0300-0000FC020000}">
      <text>
        <r>
          <rPr>
            <b/>
            <sz val="9"/>
            <color indexed="81"/>
            <rFont val="Tahoma"/>
            <family val="2"/>
          </rPr>
          <t>NFS99-170
8.2.3</t>
        </r>
        <r>
          <rPr>
            <sz val="9"/>
            <color indexed="81"/>
            <rFont val="Tahoma"/>
            <family val="2"/>
          </rPr>
          <t xml:space="preserve">
</t>
        </r>
        <r>
          <rPr>
            <b/>
            <sz val="9"/>
            <color indexed="81"/>
            <rFont val="Tahoma"/>
            <family val="2"/>
          </rPr>
          <t xml:space="preserve">Surveillance et mesure des processus </t>
        </r>
        <r>
          <rPr>
            <sz val="9"/>
            <color indexed="81"/>
            <rFont val="Tahoma"/>
            <family val="2"/>
          </rPr>
          <t xml:space="preserve">
L'exploitant doit utiliser des méthodes appropriées pour la surveillance du système de management de lamaintenance des DM, si possible en utilisant des indicateurs mesurables. Ces méthodes doivent démontrerl'aptitude des processus à atteindre les résultats planifiés. Lorsque les résultats planifiés ne sont pas atteints,des corrections et des actions correctives doivent être entreprises, comme il convient, pour assurer la conformitéde la maintenance des DM.</t>
        </r>
      </text>
    </comment>
    <comment ref="D537" authorId="1" shapeId="0" xr:uid="{00000000-0006-0000-0300-0000FD020000}">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E537" authorId="1" shapeId="0" xr:uid="{00000000-0006-0000-0300-0000FE02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38" authorId="1" shapeId="0" xr:uid="{00000000-0006-0000-0300-0000FF020000}">
      <text>
        <r>
          <rPr>
            <b/>
            <sz val="9"/>
            <color indexed="81"/>
            <rFont val="Tahoma"/>
            <family val="2"/>
          </rPr>
          <t>NFS99-170
8.2.4</t>
        </r>
        <r>
          <rPr>
            <sz val="9"/>
            <color indexed="81"/>
            <rFont val="Tahoma"/>
            <family val="2"/>
          </rPr>
          <t xml:space="preserve">
</t>
        </r>
        <r>
          <rPr>
            <b/>
            <sz val="9"/>
            <color indexed="81"/>
            <rFont val="Tahoma"/>
            <family val="2"/>
          </rPr>
          <t>Surveillance et mesure de la maintenance des DM</t>
        </r>
        <r>
          <rPr>
            <sz val="9"/>
            <color indexed="81"/>
            <rFont val="Tahoma"/>
            <family val="2"/>
          </rPr>
          <t xml:space="preserve">
L'exploitant doit surveiller et mesurer les caractéristiques de la maintenance des DM afin de vérifier que lesexigences relatives à la maintenance des DM ont été satisfaites. Ceci doit être effectué à des étapes appropriéesdu processus de réalisation de la maintenance des DM conformément aux dispositions planifiées (voir 7.2) et auxprocédures documentées (voir 7.5.1.1).</t>
        </r>
      </text>
    </comment>
    <comment ref="E538" authorId="1" shapeId="0" xr:uid="{00000000-0006-0000-0300-000000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41" authorId="1" shapeId="0" xr:uid="{00000000-0006-0000-0300-000001030000}">
      <text>
        <r>
          <rPr>
            <b/>
            <sz val="9"/>
            <color indexed="81"/>
            <rFont val="Tahoma"/>
            <family val="2"/>
          </rPr>
          <t xml:space="preserve">ISO9001
9.1.2 
Satisfaction du client 
</t>
        </r>
        <r>
          <rPr>
            <sz val="9"/>
            <color indexed="81"/>
            <rFont val="Tahoma"/>
            <family val="2"/>
          </rPr>
          <t xml:space="preserve">• L'organisme doit surveiller la perception des clients sur le niveau de satisfaction de leurs besoins et attentes. 
• L'organisme doit déterminer les méthodes permettant d'obtenir, de surveiller et de revoir ces informations.
</t>
        </r>
      </text>
    </comment>
    <comment ref="D541" authorId="1" shapeId="0" xr:uid="{00000000-0006-0000-0300-000002030000}">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1" authorId="1" shapeId="0" xr:uid="{00000000-0006-0000-0300-000003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42" authorId="1" shapeId="0" xr:uid="{00000000-0006-0000-0300-000004030000}">
      <text>
        <r>
          <rPr>
            <b/>
            <sz val="9"/>
            <color indexed="81"/>
            <rFont val="Tahoma"/>
            <family val="2"/>
          </rPr>
          <t xml:space="preserve">ISO9001
9.1.2 
Satisfaction du client 
</t>
        </r>
        <r>
          <rPr>
            <sz val="9"/>
            <color indexed="81"/>
            <rFont val="Tahoma"/>
            <family val="2"/>
          </rPr>
          <t xml:space="preserve">• L'organisme doit surveiller la perception des clients sur le niveau de satisfaction de leurs besoins et attentes. 
• L'organisme doit déterminer les méthodes permettant d'obtenir, de surveiller et de revoir ces informations.
</t>
        </r>
      </text>
    </comment>
    <comment ref="D542" authorId="1" shapeId="0" xr:uid="{00000000-0006-0000-0300-000005030000}">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2" authorId="1" shapeId="0" xr:uid="{00000000-0006-0000-0300-000006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3" authorId="1" shapeId="0" xr:uid="{00000000-0006-0000-0300-000007030000}">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3" authorId="1" shapeId="0" xr:uid="{00000000-0006-0000-0300-000008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4" authorId="1" shapeId="0" xr:uid="{00000000-0006-0000-0300-000009030000}">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4" authorId="1" shapeId="0" xr:uid="{00000000-0006-0000-0300-00000A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5" authorId="1" shapeId="0" xr:uid="{00000000-0006-0000-0300-00000B030000}">
      <text>
        <r>
          <rPr>
            <b/>
            <sz val="9"/>
            <color indexed="81"/>
            <rFont val="Tahoma"/>
            <family val="2"/>
          </rPr>
          <t>NFS99-170
8.2.1</t>
        </r>
        <r>
          <rPr>
            <sz val="9"/>
            <color indexed="81"/>
            <rFont val="Tahoma"/>
            <family val="2"/>
          </rPr>
          <t xml:space="preserve">
</t>
        </r>
        <r>
          <rPr>
            <b/>
            <sz val="9"/>
            <color indexed="81"/>
            <rFont val="Tahoma"/>
            <family val="2"/>
          </rPr>
          <t>Retours d'information du client</t>
        </r>
        <r>
          <rPr>
            <sz val="9"/>
            <color indexed="81"/>
            <rFont val="Tahoma"/>
            <family val="2"/>
          </rPr>
          <t xml:space="preserve">
L'exploitant doit surveiller les informations relatives au niveau de satisfaction des exigences du client parl'exploitant comme une des mesures de la performance du système de management de la maintenance des DM.</t>
        </r>
      </text>
    </comment>
    <comment ref="E545" authorId="1" shapeId="0" xr:uid="{00000000-0006-0000-0300-00000C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48" authorId="1" shapeId="0" xr:uid="{00000000-0006-0000-0300-00000D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E548" authorId="1" shapeId="0" xr:uid="{00000000-0006-0000-0300-00000E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49" authorId="1" shapeId="0" xr:uid="{00000000-0006-0000-0300-00000F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D550" authorId="1" shapeId="0" xr:uid="{00000000-0006-0000-0300-000010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C552" authorId="1" shapeId="0" xr:uid="{00000000-0006-0000-0300-000011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E552" authorId="1" shapeId="0" xr:uid="{00000000-0006-0000-0300-000012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3" authorId="1" shapeId="0" xr:uid="{00000000-0006-0000-0300-000013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3" authorId="1" shapeId="0" xr:uid="{00000000-0006-0000-0300-000014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553" authorId="1" shapeId="0" xr:uid="{00000000-0006-0000-0300-000015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4" authorId="1" shapeId="0" xr:uid="{00000000-0006-0000-0300-000016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4" authorId="1" shapeId="0" xr:uid="{00000000-0006-0000-0300-000017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554" authorId="1" shapeId="0" xr:uid="{00000000-0006-0000-0300-000018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5" authorId="1" shapeId="0" xr:uid="{00000000-0006-0000-0300-000019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5" authorId="1" shapeId="0" xr:uid="{00000000-0006-0000-0300-00001A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C556" authorId="1" shapeId="0" xr:uid="{00000000-0006-0000-0300-00001B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C557" authorId="1" shapeId="0" xr:uid="{00000000-0006-0000-0300-00001C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C558" authorId="1" shapeId="0" xr:uid="{00000000-0006-0000-0300-00001D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D558" authorId="1" shapeId="0" xr:uid="{00000000-0006-0000-0300-00001E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558" authorId="1" shapeId="0" xr:uid="{00000000-0006-0000-0300-00001F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59" authorId="1" shapeId="0" xr:uid="{00000000-0006-0000-0300-000020030000}">
      <text>
        <r>
          <rPr>
            <b/>
            <sz val="9"/>
            <color indexed="81"/>
            <rFont val="Tahoma"/>
            <family val="2"/>
          </rPr>
          <t xml:space="preserve">ISO9001
9.1.3
Analyse et évaluation 
</t>
        </r>
        <r>
          <rPr>
            <sz val="9"/>
            <color indexed="81"/>
            <rFont val="Tahoma"/>
            <family val="2"/>
          </rPr>
          <t xml:space="preserve">• L'organisme doit analyser et évaluer les données et informations appropriées issues de la surveillance et de la mesure. 
• Les résultats de l'analyse doivent être utilisés pour évaluer : 
a) la conformité des produits et services; 
b) le niveau de satisfaction des clients; 
c) la performance et l'efficacité du système de management de la qualité; 
d) l'efficacité avec laquelle la planification a été mise en œuvre; 
e) l'efficacité des actions mises en œuvre face aux risques et opportunités; 
f) la performance des prestataires externes; 
g) Le besoin en améliorations du SMQ
</t>
        </r>
      </text>
    </comment>
    <comment ref="E559" authorId="1" shapeId="0" xr:uid="{00000000-0006-0000-0300-000021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60" authorId="1" shapeId="0" xr:uid="{00000000-0006-0000-0300-000022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C563" authorId="1" shapeId="0" xr:uid="{00000000-0006-0000-0300-000023030000}">
      <text>
        <r>
          <rPr>
            <b/>
            <sz val="9"/>
            <color indexed="81"/>
            <rFont val="Tahoma"/>
            <family val="2"/>
          </rPr>
          <t xml:space="preserve">ISO9001
9.2.1
</t>
        </r>
        <r>
          <rPr>
            <sz val="9"/>
            <color indexed="81"/>
            <rFont val="Tahoma"/>
            <family val="2"/>
          </rPr>
          <t xml:space="preserve">L'organisme doit réaliser des audits internes à des intervalles planifiés pour fournir des informations permettant de déterminer si le SMQ :
a) est conforme aux : 
1) propres exigences de l'organisme concernant le SMQ 
2) exigences de la présente la norme
b) est mis en oeuvre de manière efficace et tenu à jour.
</t>
        </r>
      </text>
    </comment>
    <comment ref="D563" authorId="1" shapeId="0" xr:uid="{00000000-0006-0000-0300-000024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3" authorId="1" shapeId="0" xr:uid="{00000000-0006-0000-0300-000025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4" authorId="1" shapeId="0" xr:uid="{00000000-0006-0000-0300-000026030000}">
      <text>
        <r>
          <rPr>
            <b/>
            <sz val="9"/>
            <color indexed="81"/>
            <rFont val="Tahoma"/>
            <family val="2"/>
          </rPr>
          <t xml:space="preserve">ISO9001
9.2.1
</t>
        </r>
        <r>
          <rPr>
            <sz val="9"/>
            <color indexed="81"/>
            <rFont val="Tahoma"/>
            <family val="2"/>
          </rPr>
          <t xml:space="preserve">L'organisme doit réaliser des audits internes à des intervalles planifiés pour fournir des informations permettant de déterminer si le SMQ :
a) est conforme aux : 
1) propres exigences de l'organisme concernant le SMQ 
2) exigences de la présente la norme
b) est mis en oeuvre de manière efficace et tenu à jour.
</t>
        </r>
      </text>
    </comment>
    <comment ref="D565" authorId="1" shapeId="0" xr:uid="{00000000-0006-0000-0300-000027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5" authorId="1" shapeId="0" xr:uid="{00000000-0006-0000-0300-000028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66" authorId="1" shapeId="0" xr:uid="{00000000-0006-0000-0300-000029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6" authorId="1" shapeId="0" xr:uid="{00000000-0006-0000-0300-00002A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7" authorId="1" shapeId="0" xr:uid="{00000000-0006-0000-0300-00002B030000}">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67" authorId="1" shapeId="0" xr:uid="{00000000-0006-0000-0300-00002C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7" authorId="1" shapeId="0" xr:uid="{00000000-0006-0000-0300-00002D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8" authorId="1" shapeId="0" xr:uid="{00000000-0006-0000-0300-00002E030000}">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68" authorId="1" shapeId="0" xr:uid="{00000000-0006-0000-0300-00002F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8" authorId="1" shapeId="0" xr:uid="{00000000-0006-0000-0300-000030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69" authorId="1" shapeId="0" xr:uid="{00000000-0006-0000-0300-000031030000}">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69" authorId="1" shapeId="0" xr:uid="{00000000-0006-0000-0300-000032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69" authorId="1" shapeId="0" xr:uid="{00000000-0006-0000-0300-000033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70" authorId="1" shapeId="0" xr:uid="{00000000-0006-0000-0300-000034030000}">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70" authorId="1" shapeId="0" xr:uid="{00000000-0006-0000-0300-000035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0" authorId="1" shapeId="0" xr:uid="{00000000-0006-0000-0300-000036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1" authorId="1" shapeId="0" xr:uid="{00000000-0006-0000-0300-000037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1" authorId="1" shapeId="0" xr:uid="{00000000-0006-0000-0300-000038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72" authorId="1" shapeId="0" xr:uid="{00000000-0006-0000-0300-000039030000}">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C573" authorId="1" shapeId="0" xr:uid="{00000000-0006-0000-0300-00003A030000}">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73" authorId="1" shapeId="0" xr:uid="{00000000-0006-0000-0300-00003B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3" authorId="1" shapeId="0" xr:uid="{00000000-0006-0000-0300-00003C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4" authorId="1" shapeId="0" xr:uid="{00000000-0006-0000-0300-00003D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4" authorId="1" shapeId="0" xr:uid="{00000000-0006-0000-0300-00003E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5" authorId="1" shapeId="0" xr:uid="{00000000-0006-0000-0300-00003F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5" authorId="1" shapeId="0" xr:uid="{00000000-0006-0000-0300-000040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76" authorId="1" shapeId="0" xr:uid="{00000000-0006-0000-0300-000041030000}">
      <text>
        <r>
          <rPr>
            <b/>
            <sz val="9"/>
            <color indexed="81"/>
            <rFont val="Tahoma"/>
            <family val="2"/>
          </rPr>
          <t xml:space="preserve">ISO9001
9.2.2
</t>
        </r>
        <r>
          <rPr>
            <sz val="9"/>
            <color indexed="81"/>
            <rFont val="Tahoma"/>
            <family val="2"/>
          </rPr>
          <t xml:space="preserve">L'organisme doit : 
a) planifier, établir, mettre en oeuvre et maintenir un ou des programmes d'audit, couvrant notamment la fréquence, les méthodes, les responsabilités, les exigences de planification et le compte–rendu. Le ou les programmes d'audit doivent tenir compte de l'importance des processus concernés, des modifications ayant une incidence sur l'organisme et des résultats des audits précédents 
b) définir les critères d'audit et le périmètre de chaque audit 
c) sélectionner des auditeurs et réaliser des audits pour assurer l'objectivité et l'impartialité du processus d'audit 
d) veiller à ce que les résultats des audits soient rapportés à la direction concernée 
e) entreprendre sans délai indu la correction et les actions correctives appropriées 
f) conserver des informations documentées comme preuves de la mise en œuvre du programme d'audit et des résultats d'audit.
</t>
        </r>
      </text>
    </comment>
    <comment ref="D576" authorId="1" shapeId="0" xr:uid="{00000000-0006-0000-0300-000042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6" authorId="1" shapeId="0" xr:uid="{00000000-0006-0000-0300-000043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77" authorId="1" shapeId="0" xr:uid="{00000000-0006-0000-0300-000044030000}">
      <text>
        <r>
          <rPr>
            <b/>
            <sz val="9"/>
            <color indexed="81"/>
            <rFont val="Tahoma"/>
            <family val="2"/>
          </rPr>
          <t>NFS99-170
8.2.2
Audit interne</t>
        </r>
        <r>
          <rPr>
            <sz val="9"/>
            <color indexed="81"/>
            <rFont val="Tahoma"/>
            <family val="2"/>
          </rPr>
          <t xml:space="preserve">
a)  est conforme aux dispositions planifiées (voir 7.2), aux exigences du système de management de lamaintenance des DM établies par l'exploitant 
b)  est mis en œuvre et entretenu de manière efficace.</t>
        </r>
      </text>
    </comment>
    <comment ref="E577" authorId="1" shapeId="0" xr:uid="{00000000-0006-0000-0300-000045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81" authorId="1" shapeId="0" xr:uid="{00000000-0006-0000-0300-000046030000}">
      <text>
        <r>
          <rPr>
            <b/>
            <sz val="9"/>
            <color indexed="81"/>
            <rFont val="Tahoma"/>
            <family val="2"/>
          </rPr>
          <t xml:space="preserve">ISO9001
9.3.1
</t>
        </r>
        <r>
          <rPr>
            <sz val="9"/>
            <color indexed="81"/>
            <rFont val="Tahoma"/>
            <family val="2"/>
          </rPr>
          <t xml:space="preserve">Généralités
À des intervalles planifiés, la direction doit procéder à la revue du SMQ mis en place par l’organisme, afin de s’assurer qu’il est toujours : 
•approprié, 
•adapté, 
•efficace 
•et en accord avec l’orientation stratégique de l'organisme.
</t>
        </r>
      </text>
    </comment>
    <comment ref="D581" authorId="1" shapeId="0" xr:uid="{00000000-0006-0000-0300-000047030000}">
      <text>
        <r>
          <rPr>
            <b/>
            <sz val="9"/>
            <color indexed="81"/>
            <rFont val="Tahoma"/>
            <family val="2"/>
          </rPr>
          <t>NFS99-170
5.6
 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E581" authorId="1" shapeId="0" xr:uid="{00000000-0006-0000-0300-000048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82" authorId="1" shapeId="0" xr:uid="{00000000-0006-0000-0300-000049030000}">
      <text>
        <r>
          <rPr>
            <b/>
            <sz val="9"/>
            <color indexed="81"/>
            <rFont val="Tahoma"/>
            <family val="2"/>
          </rPr>
          <t xml:space="preserve">ISO9001
9.3.1
</t>
        </r>
        <r>
          <rPr>
            <sz val="9"/>
            <color indexed="81"/>
            <rFont val="Tahoma"/>
            <family val="2"/>
          </rPr>
          <t xml:space="preserve">Généralités
À des intervalles planifiés, la direction doit procéder à la revue du SMQ mis en place par l’organisme, afin de s’assurer qu’il est toujours : 
•approprié, 
•adapté, 
•efficace 
•et en accord avec l’orientation stratégique de l'organisme.
</t>
        </r>
      </text>
    </comment>
    <comment ref="D583" authorId="1" shapeId="0" xr:uid="{00000000-0006-0000-0300-00004A030000}">
      <text>
        <r>
          <rPr>
            <b/>
            <sz val="9"/>
            <color indexed="81"/>
            <rFont val="Tahoma"/>
            <family val="2"/>
          </rPr>
          <t>NFS99-170
5.6
 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E583" authorId="1" shapeId="0" xr:uid="{00000000-0006-0000-0300-00004B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84" authorId="1" shapeId="0" xr:uid="{00000000-0006-0000-0300-00004C030000}">
      <text>
        <r>
          <rPr>
            <b/>
            <sz val="9"/>
            <color indexed="81"/>
            <rFont val="Tahoma"/>
            <family val="2"/>
          </rPr>
          <t>NFS99-170
5.6
 evue de direction</t>
        </r>
        <r>
          <rPr>
            <sz val="9"/>
            <color indexed="81"/>
            <rFont val="Tahoma"/>
            <family val="2"/>
          </rPr>
          <t xml:space="preserve">
La direction doit réaliser une revue du système de management de la maintenance des DM à intervalles planifiés.Cette revue doit comprendre l’évaluation du besoin de modifier le système de management de la maintenancedes DM y compris la politique et les objectifs de maintenance des DM.
</t>
        </r>
      </text>
    </comment>
    <comment ref="C587" authorId="1" shapeId="0" xr:uid="{00000000-0006-0000-0300-00004D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87" authorId="1" shapeId="0" xr:uid="{00000000-0006-0000-0300-00004E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C588" authorId="1" shapeId="0" xr:uid="{00000000-0006-0000-0300-00004F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C589" authorId="1" shapeId="0" xr:uid="{00000000-0006-0000-0300-000050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89" authorId="1" shapeId="0" xr:uid="{00000000-0006-0000-0300-000051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89" authorId="1" shapeId="0" xr:uid="{00000000-0006-0000-0300-000052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0" authorId="1" shapeId="0" xr:uid="{00000000-0006-0000-0300-000053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90" authorId="1" shapeId="0" xr:uid="{00000000-0006-0000-0300-000054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C591" authorId="1" shapeId="0" xr:uid="{00000000-0006-0000-0300-000055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92" authorId="1" shapeId="0" xr:uid="{00000000-0006-0000-0300-000056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92" authorId="1" shapeId="0" xr:uid="{00000000-0006-0000-0300-000057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3" authorId="1" shapeId="0" xr:uid="{00000000-0006-0000-0300-000058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593" authorId="1" shapeId="0" xr:uid="{00000000-0006-0000-0300-000059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C594" authorId="1" shapeId="0" xr:uid="{00000000-0006-0000-0300-00005A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E594" authorId="1" shapeId="0" xr:uid="{00000000-0006-0000-0300-00005B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5" authorId="1" shapeId="0" xr:uid="{00000000-0006-0000-0300-00005C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E595" authorId="1" shapeId="0" xr:uid="{00000000-0006-0000-0300-00005D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96" authorId="1" shapeId="0" xr:uid="{00000000-0006-0000-0300-00005E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96" authorId="1" shapeId="0" xr:uid="{00000000-0006-0000-0300-00005F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597" authorId="1" shapeId="0" xr:uid="{00000000-0006-0000-0300-000060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C598" authorId="1" shapeId="0" xr:uid="{00000000-0006-0000-0300-000061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E598" authorId="1" shapeId="0" xr:uid="{00000000-0006-0000-0300-000062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599" authorId="1" shapeId="0" xr:uid="{00000000-0006-0000-0300-000063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599" authorId="1" shapeId="0" xr:uid="{00000000-0006-0000-0300-000064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0" authorId="1" shapeId="0" xr:uid="{00000000-0006-0000-0300-000065030000}">
      <text>
        <r>
          <rPr>
            <b/>
            <sz val="9"/>
            <color indexed="81"/>
            <rFont val="Tahoma"/>
            <family val="2"/>
          </rPr>
          <t xml:space="preserve">ISO9001
9.3.2
Éléments d'entrée de la revue de direction </t>
        </r>
        <r>
          <rPr>
            <sz val="9"/>
            <color indexed="81"/>
            <rFont val="Tahoma"/>
            <family val="2"/>
          </rPr>
          <t xml:space="preserve">
•La revue de direction doit être planifiée et réalisée en prenant en compte : 
a) l’état d'avancement des actions décidées à l'issue des revues de direction précédentes 
b) les modifications des enjeux externes et internes pertinents pour le SMQ 
c) les informations sur la performance et l'efficacité du SMQ, y compris les tendances concernant : 
• La satisfaction des clients et les retours d'information des parties intéressées pertinentes 
• Le degré de réalisation des objectifs qualité 
• La performance des processus et la conformité des produits et services 
• Les non-conformités et les actions correctives
• Les résultats de la surveillance et de la mesure 
• Les résultats d'audit 
• Les performances des prestataires externes d) l'adéquation des ressources 
e) l'efficacité des actions mises en œuvre face aux risques et opportunités (voir 6.1) 
f) les opportunités d'amélioration
</t>
        </r>
      </text>
    </comment>
    <comment ref="D600" authorId="1" shapeId="0" xr:uid="{00000000-0006-0000-0300-000066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600" authorId="1" shapeId="0" xr:uid="{00000000-0006-0000-0300-000067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01" authorId="1" shapeId="0" xr:uid="{00000000-0006-0000-0300-000068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D602" authorId="1" shapeId="0" xr:uid="{00000000-0006-0000-0300-000069030000}">
      <text>
        <r>
          <rPr>
            <b/>
            <sz val="9"/>
            <color indexed="81"/>
            <rFont val="Tahoma"/>
            <family val="2"/>
          </rPr>
          <t>NFS99-170
5.6.1
 Éléments d’entrée de la revue</t>
        </r>
        <r>
          <rPr>
            <sz val="9"/>
            <color indexed="81"/>
            <rFont val="Tahoma"/>
            <family val="2"/>
          </rPr>
          <t xml:space="preserve">
a)  les retours d'information des clients 
b)  les résultats des audits (internes et externes) 
c)  le bilan du plan de gestion des équipements biomédicaux 
d)  le fonctionnement des processus et la conformité de la maintenance 
e)  l'état des actions préventives et correctives 
f)   les actions issues des revues de direction précédentes 
g)  les changements pouvant affecter le système de management de la maintenance des DM 
h)  les recommandations d'amélioration 
i)   les modifications, par le fabricant, des préconisations ou des modes opératoires de maintenance 
j)   les exigences légales et réglementaires nouvelles ou révisées.
</t>
        </r>
      </text>
    </comment>
    <comment ref="E602" authorId="1" shapeId="0" xr:uid="{00000000-0006-0000-0300-00006A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5" authorId="1" shapeId="0" xr:uid="{00000000-0006-0000-0300-00006B030000}">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05" authorId="1" shapeId="0" xr:uid="{00000000-0006-0000-0300-00006C03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5" authorId="1" shapeId="0" xr:uid="{00000000-0006-0000-0300-00006D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6" authorId="1" shapeId="0" xr:uid="{00000000-0006-0000-0300-00006E030000}">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06" authorId="1" shapeId="0" xr:uid="{00000000-0006-0000-0300-00006F03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6" authorId="1" shapeId="0" xr:uid="{00000000-0006-0000-0300-000070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07" authorId="1" shapeId="0" xr:uid="{00000000-0006-0000-0300-00007103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7" authorId="1" shapeId="0" xr:uid="{00000000-0006-0000-0300-000072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08" authorId="1" shapeId="0" xr:uid="{00000000-0006-0000-0300-000073030000}">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08" authorId="1" shapeId="0" xr:uid="{00000000-0006-0000-0300-00007403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8" authorId="1" shapeId="0" xr:uid="{00000000-0006-0000-0300-000075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09" authorId="1" shapeId="0" xr:uid="{00000000-0006-0000-0300-00007603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09" authorId="1" shapeId="0" xr:uid="{00000000-0006-0000-0300-000077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10" authorId="1" shapeId="0" xr:uid="{00000000-0006-0000-0300-00007803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10" authorId="1" shapeId="0" xr:uid="{00000000-0006-0000-0300-000079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11" authorId="1" shapeId="0" xr:uid="{00000000-0006-0000-0300-00007A030000}">
      <text>
        <r>
          <rPr>
            <b/>
            <sz val="9"/>
            <color indexed="81"/>
            <rFont val="Tahoma"/>
            <family val="2"/>
          </rPr>
          <t xml:space="preserve">ISO9001
9.3.3 
Éléments de sortie de la revue de direction 
</t>
        </r>
        <r>
          <rPr>
            <sz val="9"/>
            <color indexed="81"/>
            <rFont val="Tahoma"/>
            <family val="2"/>
          </rPr>
          <t xml:space="preserve">• Les éléments de sortie de la revue de direction doivent inclure les décisions et actions relatives aux :
a) opportunités d'amélioration
b) besoins de changements à apporter au SMQ
c) besoins en ressources
• L'organisme doit conserver des informations documentées comme preuves des éléments de sortie des revues de direction.
</t>
        </r>
      </text>
    </comment>
    <comment ref="D611" authorId="1" shapeId="0" xr:uid="{00000000-0006-0000-0300-00007B030000}">
      <text>
        <r>
          <rPr>
            <b/>
            <sz val="9"/>
            <color indexed="81"/>
            <rFont val="Tahoma"/>
            <family val="2"/>
          </rPr>
          <t xml:space="preserve">NFS99-170
5.6.2
Eléments de sortie de la revue
</t>
        </r>
        <r>
          <rPr>
            <sz val="9"/>
            <color indexed="81"/>
            <rFont val="Tahoma"/>
            <family val="2"/>
          </rPr>
          <t xml:space="preserve">a)  aux améliorations nécessaires au maintien de la performance du système de management de la maintenancedes DM et de ses processus 
b)  à l'amélioration de la maintenance en rapport avec les exigences du client 
c) aux besoins en ressources 
d)  à la révision des éléments de la stratégie en fonction des résultats des éléments d’entrée 
e)  à la modification de la documentation mise à disposition du personnel de maintenance pour effectuer à biensa mission.
</t>
        </r>
      </text>
    </comment>
    <comment ref="E611" authorId="1" shapeId="0" xr:uid="{00000000-0006-0000-0300-00007C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15" authorId="1" shapeId="0" xr:uid="{00000000-0006-0000-0300-00007D030000}">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D615" authorId="1" shapeId="0" xr:uid="{00000000-0006-0000-0300-00007E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15" authorId="1" shapeId="0" xr:uid="{00000000-0006-0000-0300-00007F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16" authorId="1" shapeId="0" xr:uid="{00000000-0006-0000-0300-000080030000}">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E616" authorId="1" shapeId="0" xr:uid="{00000000-0006-0000-0300-000081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17" authorId="1" shapeId="0" xr:uid="{00000000-0006-0000-0300-000082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D618" authorId="1" shapeId="0" xr:uid="{00000000-0006-0000-0300-000083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C619" authorId="1" shapeId="0" xr:uid="{00000000-0006-0000-0300-000084030000}">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E619" authorId="1" shapeId="0" xr:uid="{00000000-0006-0000-0300-000085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0" authorId="1" shapeId="0" xr:uid="{00000000-0006-0000-0300-000086030000}">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E620" authorId="1" shapeId="0" xr:uid="{00000000-0006-0000-0300-000087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1" authorId="1" shapeId="0" xr:uid="{00000000-0006-0000-0300-000088030000}">
      <text>
        <r>
          <rPr>
            <b/>
            <sz val="9"/>
            <color indexed="81"/>
            <rFont val="Tahoma"/>
            <family val="2"/>
          </rPr>
          <t xml:space="preserve">ISO9001
10.1
Généralités 
</t>
        </r>
        <r>
          <rPr>
            <sz val="9"/>
            <color indexed="81"/>
            <rFont val="Tahoma"/>
            <family val="2"/>
          </rPr>
          <t xml:space="preserve">• L'organisme doit déterminer et sélectionner les opportunités d'amélioration et entreprendre toutes les actions nécessaires pour satisfaire aux exigences du client et accroître la satisfaction du client. 
• Cela doit inclure : 
a) l'amélioration des produits et services afin de satisfaire aux exigences et de prendre en compte les besoins et attentes futurs 
b) la correction, la prévention ou la réduction des effets indésirables 
c) l'amélioration de la performance et de l'efficacité du SMQ
</t>
        </r>
      </text>
    </comment>
    <comment ref="D621" authorId="1" shapeId="0" xr:uid="{00000000-0006-0000-0300-000089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21" authorId="1" shapeId="0" xr:uid="{00000000-0006-0000-0300-00008A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4" authorId="1" shapeId="0" xr:uid="{00000000-0006-0000-0300-00008B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24" authorId="1" shapeId="0" xr:uid="{00000000-0006-0000-0300-00008C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24" authorId="1" shapeId="0" xr:uid="{00000000-0006-0000-0300-00008D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25" authorId="1" shapeId="0" xr:uid="{00000000-0006-0000-0300-00008E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C626" authorId="1" shapeId="0" xr:uid="{00000000-0006-0000-0300-00008F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26" authorId="1" shapeId="0" xr:uid="{00000000-0006-0000-0300-00009003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E626" authorId="1" shapeId="0" xr:uid="{00000000-0006-0000-0300-000091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27" authorId="1" shapeId="0" xr:uid="{00000000-0006-0000-0300-000092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28" authorId="1" shapeId="0" xr:uid="{00000000-0006-0000-0300-000093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29" authorId="1" shapeId="0" xr:uid="{00000000-0006-0000-0300-000094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30" authorId="1" shapeId="0" xr:uid="{00000000-0006-0000-0300-000095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31" authorId="1" shapeId="0" xr:uid="{00000000-0006-0000-0300-000096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32" authorId="1" shapeId="0" xr:uid="{00000000-0006-0000-0300-000097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32" authorId="1" shapeId="0" xr:uid="{00000000-0006-0000-0300-000098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33" authorId="1" shapeId="0" xr:uid="{00000000-0006-0000-0300-000099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33" authorId="1" shapeId="0" xr:uid="{00000000-0006-0000-0300-00009A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34" authorId="1" shapeId="0" xr:uid="{00000000-0006-0000-0300-00009B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34" authorId="1" shapeId="0" xr:uid="{00000000-0006-0000-0300-00009C03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E634" authorId="1" shapeId="0" xr:uid="{00000000-0006-0000-0300-00009D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35" authorId="1" shapeId="0" xr:uid="{00000000-0006-0000-0300-00009E03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E635" authorId="1" shapeId="0" xr:uid="{00000000-0006-0000-0300-00009F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D637" authorId="1" shapeId="0" xr:uid="{00000000-0006-0000-0300-0000A0030000}">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38" authorId="1" shapeId="0" xr:uid="{00000000-0006-0000-0300-0000A1030000}">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39" authorId="1" shapeId="0" xr:uid="{00000000-0006-0000-0300-0000A2030000}">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0" authorId="1" shapeId="0" xr:uid="{00000000-0006-0000-0300-0000A3030000}">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1" authorId="1" shapeId="0" xr:uid="{00000000-0006-0000-0300-0000A4030000}">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2" authorId="1" shapeId="0" xr:uid="{00000000-0006-0000-0300-0000A5030000}">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3" authorId="1" shapeId="0" xr:uid="{00000000-0006-0000-0300-0000A6030000}">
      <text>
        <r>
          <rPr>
            <b/>
            <sz val="9"/>
            <color indexed="81"/>
            <rFont val="Tahoma"/>
            <family val="2"/>
          </rPr>
          <t>NFS99-170
8.5.2</t>
        </r>
        <r>
          <rPr>
            <sz val="9"/>
            <color indexed="81"/>
            <rFont val="Tahoma"/>
            <family val="2"/>
          </rPr>
          <t xml:space="preserve">
</t>
        </r>
        <r>
          <rPr>
            <b/>
            <sz val="9"/>
            <color indexed="81"/>
            <rFont val="Tahoma"/>
            <family val="2"/>
          </rPr>
          <t>Action corrective</t>
        </r>
        <r>
          <rPr>
            <sz val="9"/>
            <color indexed="81"/>
            <rFont val="Tahoma"/>
            <family val="2"/>
          </rPr>
          <t xml:space="preserve">
a)  procéder à la revue des non-conformités (y compris les réclamations du client) 
b)  déterminer les causes des non-conformités 
c)  évaluer le besoin d'entreprendre des actions pour que les non-conformités ne se reproduisent pas 
d)  déterminer et mettre en œuvre les actions nécessaires, y compris, le cas échéant, la mise à jour de ladocumentation (voir 4.2) et de la formation (6.2.2) 
e)  enregistrer les résultats de toute investigation et des actions mises en œuvre (voir 4.2.4) 
f)   procéder à la revue des actions correctives mises en œuvre et de leur efficacité.</t>
        </r>
      </text>
    </comment>
    <comment ref="D644" authorId="1" shapeId="0" xr:uid="{00000000-0006-0000-0300-0000A7030000}">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5" authorId="1" shapeId="0" xr:uid="{00000000-0006-0000-0300-0000A8030000}">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6" authorId="1" shapeId="0" xr:uid="{00000000-0006-0000-0300-0000A9030000}">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7" authorId="1" shapeId="0" xr:uid="{00000000-0006-0000-0300-0000AA030000}">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8" authorId="1" shapeId="0" xr:uid="{00000000-0006-0000-0300-0000AB030000}">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D649" authorId="1" shapeId="0" xr:uid="{00000000-0006-0000-0300-0000AC030000}">
      <text>
        <r>
          <rPr>
            <b/>
            <sz val="9"/>
            <color indexed="81"/>
            <rFont val="Tahoma"/>
            <family val="2"/>
          </rPr>
          <t>NFS99-170
8.5.3</t>
        </r>
        <r>
          <rPr>
            <sz val="9"/>
            <color indexed="81"/>
            <rFont val="Tahoma"/>
            <family val="2"/>
          </rPr>
          <t xml:space="preserve">
</t>
        </r>
        <r>
          <rPr>
            <b/>
            <sz val="9"/>
            <color indexed="81"/>
            <rFont val="Tahoma"/>
            <family val="2"/>
          </rPr>
          <t>Action préventive</t>
        </r>
        <r>
          <rPr>
            <sz val="9"/>
            <color indexed="81"/>
            <rFont val="Tahoma"/>
            <family val="2"/>
          </rPr>
          <t xml:space="preserve">
a)  déterminer les non-conformités potentielles et leurs causes 
b)  évaluer le besoin d'entreprendre des actions pour éviter la survenance des non-conformités 
c)  déterminer et mettre en œuvre les actions nécessaires 
d)  enregistrer les résultats des investigations et des actions mises en œuvre (voir 4.2.4) 
e)  procéder à la revue des actions préventives mises en œuvre et de leur efficacité.</t>
        </r>
      </text>
    </comment>
    <comment ref="C650" authorId="1" shapeId="0" xr:uid="{00000000-0006-0000-0300-0000AD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51" authorId="1" shapeId="0" xr:uid="{00000000-0006-0000-0300-0000AE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C652" authorId="1" shapeId="0" xr:uid="{00000000-0006-0000-0300-0000AF030000}">
      <text>
        <r>
          <rPr>
            <b/>
            <sz val="9"/>
            <color indexed="81"/>
            <rFont val="Tahoma"/>
            <family val="2"/>
          </rPr>
          <t xml:space="preserve">ISO9001
10.2.2
</t>
        </r>
        <r>
          <rPr>
            <sz val="9"/>
            <color indexed="81"/>
            <rFont val="Tahoma"/>
            <family val="2"/>
          </rPr>
          <t xml:space="preserve">L'organisme doit conserver des informations documentées comme preuves :
a) de la nature des non-conformités et de toute action menée ultérieurement ; 
b) des résultats de toute action corrective.
</t>
        </r>
      </text>
    </comment>
    <comment ref="D652" authorId="1" shapeId="0" xr:uid="{00000000-0006-0000-0300-0000B0030000}">
      <text>
        <r>
          <rPr>
            <b/>
            <sz val="9"/>
            <color indexed="81"/>
            <rFont val="Tahoma"/>
            <family val="2"/>
          </rPr>
          <t>NFS99-170
8.3</t>
        </r>
        <r>
          <rPr>
            <sz val="9"/>
            <color indexed="81"/>
            <rFont val="Tahoma"/>
            <family val="2"/>
          </rPr>
          <t xml:space="preserve">
</t>
        </r>
        <r>
          <rPr>
            <b/>
            <sz val="9"/>
            <color indexed="81"/>
            <rFont val="Tahoma"/>
            <family val="2"/>
          </rPr>
          <t>Maîtrise de la non-conformité</t>
        </r>
        <r>
          <rPr>
            <sz val="9"/>
            <color indexed="81"/>
            <rFont val="Tahoma"/>
            <family val="2"/>
          </rPr>
          <t xml:space="preserve">
a)  en menant les actions permettant d'éliminer la non-conformité détectée 
b)  en autorisant l’utilisation du DM, sa mise à disposition ou son acceptation, par dérogation (avec information etaccord du client) 
c)  en menant les actions permettant d'empêcher l’utilisation du DM ou son application prévue à l'origine.</t>
        </r>
      </text>
    </comment>
    <comment ref="C655" authorId="1" shapeId="0" xr:uid="{00000000-0006-0000-0300-0000B1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55" authorId="1" shapeId="0" xr:uid="{00000000-0006-0000-0300-0000B2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55" authorId="1" shapeId="0" xr:uid="{00000000-0006-0000-0300-0000B3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56" authorId="1" shapeId="0" xr:uid="{00000000-0006-0000-0300-0000B4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56" authorId="1" shapeId="0" xr:uid="{00000000-0006-0000-0300-0000B5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56" authorId="1" shapeId="0" xr:uid="{00000000-0006-0000-0300-0000B6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57" authorId="1" shapeId="0" xr:uid="{00000000-0006-0000-0300-0000B7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57" authorId="1" shapeId="0" xr:uid="{00000000-0006-0000-0300-0000B8030000}">
      <text>
        <r>
          <rPr>
            <b/>
            <sz val="9"/>
            <color indexed="81"/>
            <rFont val="Tahoma"/>
            <family val="2"/>
          </rPr>
          <t>NFS99-170
8.5.1
Généralités</t>
        </r>
        <r>
          <rPr>
            <sz val="9"/>
            <color indexed="81"/>
            <rFont val="Tahoma"/>
            <family val="2"/>
          </rPr>
          <t xml:space="preserve">
L'exploitant doit identifier et mettre en œuvre toutes les modifications nécessaires pour assurer et maintenirl'adéquation et l'efficacité permanentes du système de management de la maintenance des DM en utilisant lapolitique qualité, les objectifs qualité, les résultats d'audits, l'analyse des données, les actions correctives etpréventives ainsi que la revue de direction.</t>
        </r>
      </text>
    </comment>
    <comment ref="E657" authorId="1" shapeId="0" xr:uid="{00000000-0006-0000-0300-0000B9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 ref="C659" authorId="1" shapeId="0" xr:uid="{00000000-0006-0000-0300-0000BA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C660" authorId="1" shapeId="0" xr:uid="{00000000-0006-0000-0300-0000BB030000}">
      <text>
        <r>
          <rPr>
            <b/>
            <sz val="9"/>
            <color indexed="81"/>
            <rFont val="Tahoma"/>
            <family val="2"/>
          </rPr>
          <t xml:space="preserve">ISO9001
10.3
Amélioration continue
</t>
        </r>
        <r>
          <rPr>
            <sz val="9"/>
            <color indexed="81"/>
            <rFont val="Tahoma"/>
            <family val="2"/>
          </rPr>
          <t xml:space="preserve">• L'organisme doit améliorer en continu la pertinence, l'adéquation et l'efficacité du SMQ
• L'organisme doit prendre en compte 
      • les résultats de l'analyse et de l'évaluation, 
      • ainsi que les éléments de sortie de la revue de direction
pour déterminer s'il existe des besoins ou des opportunités à considérer dans le cadre de l'amélioration continue.
</t>
        </r>
      </text>
    </comment>
    <comment ref="D661" authorId="1" shapeId="0" xr:uid="{00000000-0006-0000-0300-0000BC030000}">
      <text>
        <r>
          <rPr>
            <b/>
            <sz val="9"/>
            <color indexed="81"/>
            <rFont val="Tahoma"/>
            <family val="2"/>
          </rPr>
          <t>NFS99-170
8.4</t>
        </r>
        <r>
          <rPr>
            <sz val="9"/>
            <color indexed="81"/>
            <rFont val="Tahoma"/>
            <family val="2"/>
          </rPr>
          <t xml:space="preserve">
</t>
        </r>
        <r>
          <rPr>
            <b/>
            <sz val="9"/>
            <color indexed="81"/>
            <rFont val="Tahoma"/>
            <family val="2"/>
          </rPr>
          <t xml:space="preserve"> Analyse des données</t>
        </r>
        <r>
          <rPr>
            <sz val="9"/>
            <color indexed="81"/>
            <rFont val="Tahoma"/>
            <family val="2"/>
          </rPr>
          <t xml:space="preserve">
a)  les retours d'information du client (voir 8.2.1) 
b)  la conformité aux exigences relatives à la maintenance des DM (voir 7.1.1) 
c)  les caractéristiques et les évolutions des processus et de la maintenance des DM, y compris les opportunitésd'action préventive 
d)  les fournisseurs.
L’amélioration de l’efficacité peut reposer sur   
a)  les retours d’audits internes et croisés    
b)  les retours d’expériences provenant d’autres exploitants
c)  les échanges scientifiques et professionnels (guides, littérature scientifique, etc.).</t>
        </r>
      </text>
    </comment>
    <comment ref="E661" authorId="1" shapeId="0" xr:uid="{00000000-0006-0000-0300-0000BD030000}">
      <text>
        <r>
          <rPr>
            <b/>
            <sz val="9"/>
            <color indexed="81"/>
            <rFont val="Tahoma"/>
            <family val="2"/>
          </rPr>
          <t xml:space="preserve">8K E3.1
</t>
        </r>
        <r>
          <rPr>
            <sz val="9"/>
            <color indexed="81"/>
            <rFont val="Tahoma"/>
            <family val="2"/>
          </rPr>
          <t xml:space="preserve">La gestion des équipements biomédicaux est évaluée et donne lieu à des actions d'amélioration
</t>
        </r>
      </text>
    </comment>
  </commentList>
</comments>
</file>

<file path=xl/sharedStrings.xml><?xml version="1.0" encoding="utf-8"?>
<sst xmlns="http://schemas.openxmlformats.org/spreadsheetml/2006/main" count="4871" uniqueCount="2193">
  <si>
    <t>4.2</t>
  </si>
  <si>
    <t>4.2.4</t>
  </si>
  <si>
    <t>5.1</t>
  </si>
  <si>
    <t>5.2</t>
  </si>
  <si>
    <t>5.3</t>
  </si>
  <si>
    <t>5.4</t>
  </si>
  <si>
    <t>5.4.2</t>
  </si>
  <si>
    <t xml:space="preserve">5.5.1 </t>
  </si>
  <si>
    <t>5.5.2</t>
  </si>
  <si>
    <t>5.5.3</t>
  </si>
  <si>
    <t>5.6</t>
  </si>
  <si>
    <t>5.6.1</t>
  </si>
  <si>
    <t>5.6.2</t>
  </si>
  <si>
    <t>5.6.3</t>
  </si>
  <si>
    <t>6.1</t>
  </si>
  <si>
    <t>6.2</t>
  </si>
  <si>
    <t>6.3</t>
  </si>
  <si>
    <t>6.4</t>
  </si>
  <si>
    <t>6.4.1</t>
  </si>
  <si>
    <t>6.4.2</t>
  </si>
  <si>
    <t>7.1</t>
  </si>
  <si>
    <t xml:space="preserve">7.2 </t>
  </si>
  <si>
    <t>7.2.1</t>
  </si>
  <si>
    <t>7.2.2</t>
  </si>
  <si>
    <t>7.2.3</t>
  </si>
  <si>
    <t>7.3</t>
  </si>
  <si>
    <t>7.3.1</t>
  </si>
  <si>
    <t>7.3.2</t>
  </si>
  <si>
    <t>7.3.3</t>
  </si>
  <si>
    <t>7.3.4</t>
  </si>
  <si>
    <t>7.3.5</t>
  </si>
  <si>
    <t>7.3.6</t>
  </si>
  <si>
    <t>7.3.7</t>
  </si>
  <si>
    <t>7.3.9</t>
  </si>
  <si>
    <t>7.3.10</t>
  </si>
  <si>
    <t>7.4</t>
  </si>
  <si>
    <t>7.4.1</t>
  </si>
  <si>
    <t>7.4.1.a)</t>
  </si>
  <si>
    <t>7.4.2</t>
  </si>
  <si>
    <t>7.4.2.b)</t>
  </si>
  <si>
    <t>7.4.2.c)</t>
  </si>
  <si>
    <t>7.4.3</t>
  </si>
  <si>
    <t>7.5</t>
  </si>
  <si>
    <t>7.5.1</t>
  </si>
  <si>
    <t>7.5.2</t>
  </si>
  <si>
    <t>7.5.3</t>
  </si>
  <si>
    <t>7.5.4</t>
  </si>
  <si>
    <t>7.5.5</t>
  </si>
  <si>
    <t>7.5.7</t>
  </si>
  <si>
    <t>7.6</t>
  </si>
  <si>
    <t>8.1</t>
  </si>
  <si>
    <t>8.1 a)</t>
  </si>
  <si>
    <t>8.1 b)</t>
  </si>
  <si>
    <t>8.1 c)</t>
  </si>
  <si>
    <t>8.2</t>
  </si>
  <si>
    <t>8.2.1</t>
  </si>
  <si>
    <t>8.2.2</t>
  </si>
  <si>
    <t>a)</t>
  </si>
  <si>
    <t>b)</t>
  </si>
  <si>
    <t>c)</t>
  </si>
  <si>
    <t>d)</t>
  </si>
  <si>
    <t>e)</t>
  </si>
  <si>
    <t>f)</t>
  </si>
  <si>
    <t>8.2.3</t>
  </si>
  <si>
    <t>8.2.4</t>
  </si>
  <si>
    <t>8.2.5</t>
  </si>
  <si>
    <t>8.2.6</t>
  </si>
  <si>
    <t>8.3</t>
  </si>
  <si>
    <t>8.3.1</t>
  </si>
  <si>
    <t>8.3.2</t>
  </si>
  <si>
    <t>8.3.3</t>
  </si>
  <si>
    <t>8.3.4</t>
  </si>
  <si>
    <t>8.4</t>
  </si>
  <si>
    <t>8.5</t>
  </si>
  <si>
    <t>8.5.1</t>
  </si>
  <si>
    <t>8.5.2</t>
  </si>
  <si>
    <t>8.5.3</t>
  </si>
  <si>
    <t>REF ISO 13485</t>
  </si>
  <si>
    <t>4.1</t>
  </si>
  <si>
    <t>4.1.1</t>
  </si>
  <si>
    <t xml:space="preserve">L'organisme  détermine et  fournis des ressources humaines  compétentes sur la base de la formation initale ou professionnelle ou d'une expérience appropriées pour celles qui aurait une incidence sur la sécurité ou la performance des produits    </t>
  </si>
  <si>
    <t>L'organisme  s'assure que les personnes effectuant un travail sous le contrôle de l'organisme soit sensibilsées à l'importance de leur contribubtion  à la politique et aux objectifs qualité</t>
  </si>
  <si>
    <t>L'organisme détermine et documente les infrastructures nécessaires pour maîtriser l'environnement de travail et obtenir la conformité des produits</t>
  </si>
  <si>
    <t>Environnement pour la mise en œuvre des processus et contrôle des contaminations</t>
  </si>
  <si>
    <t>L'organisme documente les exigences et les procédures de surveillance et de maîtrise de l'environnemebt de travail</t>
  </si>
  <si>
    <t xml:space="preserve">L'orgnisme documente des  exigences en matière  de santé, de propreté et habillement du personnel ( 13485 6.4.1.3) </t>
  </si>
  <si>
    <t xml:space="preserve">L'organisme s'assure que les personnes qui travaillent temporairement dans des conditions d'environnement particulières ont reçu une formation particulière ou sont sous controle d'une personne ayant reçu cette formation </t>
  </si>
  <si>
    <t>Exigences particulières pour les DM stériles:                                    l'organisme établit des exigences relatives à l'environnement de travail, en tenant compte de la nature du processus de fabrication.</t>
  </si>
  <si>
    <t>Processus, produits et services fournis par des prestataires externes</t>
  </si>
  <si>
    <t>lorsque les produits et services fournis par des prestataires externes sont destinés à êtres intégrés dans les propres produits et services de l'organisme, ce dernier détermine la maitrise devant être appliquée aux processus, produtis et services fournis.</t>
  </si>
  <si>
    <t xml:space="preserve">lorsque un processus ou une partie d'un processus est réalisé par un prestataire externe à la suite d'une décision de l'organisme, ce dernier détermine la maitrise devant être appliquée aux processus, produtis et services fournis par des prestataires externes </t>
  </si>
  <si>
    <t xml:space="preserve">Type et étendue de la mâitrise </t>
  </si>
  <si>
    <t xml:space="preserve">L'organisme s'assure que les processus, produits et services fournis par des prestataires externes ne compromettent pas l'aptitude de l'organisme à fournir en permanence à ses clients des produits et services conformes. </t>
  </si>
  <si>
    <t>L'organisme s'assure que les processus fournis par des prestataires externes demeurent sous contrôle de son système de management de la qualité</t>
  </si>
  <si>
    <t>L'organisme définit la maîtrise qu'il entend exercer sur un prestataire externe et celle qu'il entend exercer sur l'élément de sortie concerné</t>
  </si>
  <si>
    <t xml:space="preserve">L'organisme documente et met en œuvre des procédures de vérification pour s'assurer que les processus, produits et services fournis par des prestataires externes satisfont aux exigences. </t>
  </si>
  <si>
    <t>L'organisme détermine et applique des critères pour l'évaluation et la sélection des fournisseurs</t>
  </si>
  <si>
    <t>Les critères d'évaluation et de sélection sont basés sur la capacité du fournisseur à fournir un produit conforme aux exigences des organisations</t>
  </si>
  <si>
    <t>Informations à l'attention des prestataires externes</t>
  </si>
  <si>
    <t>L'organisme s'assure de l'adéquation des exigences avant de les communiquer au prestataire externe</t>
  </si>
  <si>
    <t>L'organisme communique aux prestataires externes  les exigences pour l'acceptation des produits et services, devant être fournis, incluant les procédures, les processus et les équipements.</t>
  </si>
  <si>
    <t>L'oganisme communique aux prestataires externes les exigences concernant l'approbation</t>
  </si>
  <si>
    <t>L'organisme communique aux prestataires externes les exigences concernant les compétences, y compris toute qualification requise des personnes.</t>
  </si>
  <si>
    <t>L'organisme communique aux prestataires externes les exigences concernant les interactions des prestataires externes avec l'organisme</t>
  </si>
  <si>
    <t>L'organisme communique aux prestataires externes les exigences concernant la maîtrise et la surveillance des performances des prestataires externes devant ^^etre appliquées par l'organisme</t>
  </si>
  <si>
    <t>L'organisme planifie et met en œuvre le suivi et la réévaluation des fournisseurs</t>
  </si>
  <si>
    <t xml:space="preserve">Les performances d'un fournisseur quant au respect des exigences relatives au produit acheté sont surveillées </t>
  </si>
  <si>
    <t>Les informations relatives aux achats comprennent, lorsque approprié, un accord écrit selon lequel les fournisseurs notifient à l'organisme les modifications apportées au produit acheté avant la mise en œuvre d'une quelconque modification ayant une incidence sur la capacité du produit acheté à satisfaire aux exigences d'achat spécifiées.</t>
  </si>
  <si>
    <t xml:space="preserve">Pour les besoins des exigences particulières concernant la traçabilité,  l'organisme conserve les informations relatives aux achats pertinents, c'est-à-dire les documents et les enregistrements. </t>
  </si>
  <si>
    <t xml:space="preserve">Lorsque l'organisme ou son client a l'intention d'effectuer des vérifications chez le fournisseur, l'organisme fait état, dans les informations relatives aux achats, des dispositions pour la vérification ou la validation,  et des modalités de libération du produit prévues. </t>
  </si>
  <si>
    <t>Généralités</t>
  </si>
  <si>
    <t xml:space="preserve">L'organisme planifie et met en œuvre les processus de surveillance, de mesure, d'analyse et d'amélioration nécessaires pour démontrer la conformité du produit </t>
  </si>
  <si>
    <t>L'organisme planifie et met en œuvre les processus de surveillance, de mesure, d'analyse et d'amélioration nécessaires pour assurer la conformité du système de management de la qualité</t>
  </si>
  <si>
    <t>L'organisme planifie et met en œuvre les processus de surveillance, de mesure, d'analyse et d'amélioration nécessaires pour maintenir l'efficacité du système de management de la qualité</t>
  </si>
  <si>
    <t>L'organisme détermine les méthodes de surveillance, de mesure, d'analyse et d'évaluation nécessaires pour assurer la validité des résultats; y compris les techniques statistiques, ainsi que l'étendue de leur utilisation</t>
  </si>
  <si>
    <t>L'organisme conserve des informations documentées comme preuve des résultats</t>
  </si>
  <si>
    <t xml:space="preserve"> satisfaction du client et Retour d'information</t>
  </si>
  <si>
    <t>L'organisme rassemble et surveille les informations relatives à son niveau de satisfaction des besoins et des attentes des clients.</t>
  </si>
  <si>
    <t>L'organisme documente les procédures pour le processus de retour d'information</t>
  </si>
  <si>
    <t>Le processus de retour d'information inclus des dispositions pour recueillir des données de la production, ainsi que les activités de post-production.</t>
  </si>
  <si>
    <t>Les informations recueillies dans le processus de retour d'information sont potentiellement exploitées dans la gestion des risques pour surveiller et maintenir à jour les exigences du produit</t>
  </si>
  <si>
    <t>Les informations recueillies dans le processus de retour d'information sont potentiellement exploitées pour la réalisation du produit ou l'amélioration du processus associé.</t>
  </si>
  <si>
    <t>lorsque les exigences règlementaires applicables exigent de l'organisme une expérience spécifique sur les activités en phase de post-production, Le processus de retour d'information inclus la revue de cet expérience.</t>
  </si>
  <si>
    <t>L'organisme documente les procédures de traitement des plaintes dans des délais appropriés, conformément aux exigences règlementaires applicables</t>
  </si>
  <si>
    <t>Ces procédures comprennent les exigences et les responsabilités pour la réception et l'enregistrement des informations</t>
  </si>
  <si>
    <t xml:space="preserve">Ces procédures comprennent les exigences et les responsabilités pour l'évaluation des informations, dans le but de déterminer si le retour d'information constitue une plainte. </t>
  </si>
  <si>
    <t>Ces procédures comprennent les exigences et les responsabilités pour enquêter sur les plaintes</t>
  </si>
  <si>
    <t xml:space="preserve">Ces procédures comprennent les exigences et les responsabilités pour déterminer la nécessité de signaler les informations aux autorités règlementaires compétentes. </t>
  </si>
  <si>
    <t xml:space="preserve">Ces procédures comprennent les exigences et les responsabilités pour la manipulation du produit en rapport avec la plainte. </t>
  </si>
  <si>
    <t xml:space="preserve">Ces procédures comprennent les exigences et responsabilités pour déterminer la nécessité d'entreprendre des corrections ou des actions correctives </t>
  </si>
  <si>
    <t xml:space="preserve"> L'organisme documente la justification associée lorsqu'une plainte ne fait pas l'objet d'une investigation.</t>
  </si>
  <si>
    <t>L'organisme documente chaque correction ou action corrective résultant du processus de gestion des plaintes</t>
  </si>
  <si>
    <t xml:space="preserve">Lorsqu'une investigation détermine que des activités de l'organisme situées dans des locaux extérieurs ont joué un rôle dans la réclamation, les informations pertinentes sont échangées entre l'organisme et la tierce partie impliquée. </t>
  </si>
  <si>
    <t>L'organisme conserve les enregistrements relatifs à la gestion des plaintes</t>
  </si>
  <si>
    <t xml:space="preserve">Signalement aux autorités réglementaires </t>
  </si>
  <si>
    <t xml:space="preserve">Lorsque la réglementation en vigueur exigent une notification des réclamations répondant à des critères de signalement spécifiés ou des évènements indésirables, L'organisme documente les procédures pour fournir cette notification aux autorités réglementaires appropriées. </t>
  </si>
  <si>
    <t>L'organisme conserve les enregistrements des signalements aux autorités réglementaires.</t>
  </si>
  <si>
    <t>Audit interne</t>
  </si>
  <si>
    <t xml:space="preserve">L'organisme réalise des audits internes à des intervalles planifiés dans le but de fournir des informations et ainsi déterminer si le système de management de la qualité est mis en œuvre et entretenu de manière efficace. </t>
  </si>
  <si>
    <t>Le ou les programmes d'audit tiennent compte de l'état et de l'importance des processus concernés, du (des) domaine(s) à auditer, des modifications ayant une incidence sur l'organisme ainsi que des résultats des audits précédents</t>
  </si>
  <si>
    <t xml:space="preserve">L'organisme défini et enregistre les critères, le champ, l'intervalle, et le périmètre de chaque audit </t>
  </si>
  <si>
    <t xml:space="preserve">L'organisme sélectionne les auditeurs et réalise les audits de manère à assurer l'objectivité et l'impartialité du processus d'audit. </t>
  </si>
  <si>
    <t>L'organisme veille à ce que les résultats des audits soient rapportés à la direction concernée</t>
  </si>
  <si>
    <t xml:space="preserve">a travers l'encadrement responsable du domaine audité l'organisme rentreprend très rapidement les corrections et actions correctives nécessaires pour éliminées les non-conformités détectées et leurs causes. </t>
  </si>
  <si>
    <t>L'organisme conserve des informations documentées comme preuve de la mise en œuvre du programme d'audit et des résultats d'audit, y compris des processus et des domaines revus ainsi que les conclusions</t>
  </si>
  <si>
    <t>Surveillance et mesure des processus</t>
  </si>
  <si>
    <t xml:space="preserve">L'organisme utilise des méthodes appropriées pour le suivi et, le cas échéant, la mesure des processus du système de management de la qualité </t>
  </si>
  <si>
    <t>Aux étapes appropriées du processus de réalisation du produit, l'organisme planifie des dispositions et les met en œuvre pour surveiller et mesurer les caractéristiques des produits et services, afin de vérifier que les exigences relatives sont satisfaites</t>
  </si>
  <si>
    <t xml:space="preserve">La libération du produit et la prestation du service au client sont effectuées après l'exécution satisfaisante de toutes les dispositions planifiées. </t>
  </si>
  <si>
    <t>L'organisme conserve les informations documentées concernant les libération des produits et services</t>
  </si>
  <si>
    <t>Les informations documentées comprennent des preuves de la conformité aux critères d'acceptation</t>
  </si>
  <si>
    <t xml:space="preserve">Les informations documentées comprennent la traçabilité jusqu'à (aux) personne(s) ayant autorisé la libération </t>
  </si>
  <si>
    <t>REF ISO 9001</t>
  </si>
  <si>
    <t>4.4</t>
  </si>
  <si>
    <t>4.3</t>
  </si>
  <si>
    <t>7.5.3.1</t>
  </si>
  <si>
    <t>7.5.3.2</t>
  </si>
  <si>
    <t>5.1.1</t>
  </si>
  <si>
    <t>5.1.2</t>
  </si>
  <si>
    <t>9.3</t>
  </si>
  <si>
    <t>9.3.1</t>
  </si>
  <si>
    <t>9.3.2</t>
  </si>
  <si>
    <t>9.3.3</t>
  </si>
  <si>
    <t>7.1.1</t>
  </si>
  <si>
    <t>7.1.2</t>
  </si>
  <si>
    <t>7.2</t>
  </si>
  <si>
    <t>7.1.3</t>
  </si>
  <si>
    <t>7.1.4</t>
  </si>
  <si>
    <t>8.2.3.1</t>
  </si>
  <si>
    <t>8.2.3.2</t>
  </si>
  <si>
    <t>8.3.5</t>
  </si>
  <si>
    <t>8.3.6</t>
  </si>
  <si>
    <t>8.4.1</t>
  </si>
  <si>
    <t>8.4.1.1.a)</t>
  </si>
  <si>
    <t>8.4.1.2.b)</t>
  </si>
  <si>
    <t>8.4.1.3.c)</t>
  </si>
  <si>
    <t>8.4.2</t>
  </si>
  <si>
    <t>8.4.2.1.a)</t>
  </si>
  <si>
    <t>8.4.2.2.b)</t>
  </si>
  <si>
    <t>8.4.2.2.d)</t>
  </si>
  <si>
    <t>8.4.3</t>
  </si>
  <si>
    <t>8.4.3.1.a)</t>
  </si>
  <si>
    <t>8.4.3.2.b)</t>
  </si>
  <si>
    <t>8.4.3.3.c)</t>
  </si>
  <si>
    <t>8.4.3.4.d)</t>
  </si>
  <si>
    <t>8.4.3.5.e)</t>
  </si>
  <si>
    <t>8.5.5</t>
  </si>
  <si>
    <t>9.1</t>
  </si>
  <si>
    <t>9.1.1</t>
  </si>
  <si>
    <t>9.1.2</t>
  </si>
  <si>
    <t>9.2</t>
  </si>
  <si>
    <t>9.2.1</t>
  </si>
  <si>
    <t>9.2.2.1.a)</t>
  </si>
  <si>
    <t>9.2.2.2.b)</t>
  </si>
  <si>
    <t>9.2.2.3.c)</t>
  </si>
  <si>
    <t>9.2.2.4.d)</t>
  </si>
  <si>
    <t>9.2.2.5.e)</t>
  </si>
  <si>
    <t>9.2.2.6.f)</t>
  </si>
  <si>
    <t>8.6</t>
  </si>
  <si>
    <t>10.2</t>
  </si>
  <si>
    <t>10.2.1</t>
  </si>
  <si>
    <t>8.7</t>
  </si>
  <si>
    <t>8.7.1</t>
  </si>
  <si>
    <t>9.1.3</t>
  </si>
  <si>
    <t>10.1</t>
  </si>
  <si>
    <t>10.3</t>
  </si>
  <si>
    <t xml:space="preserve">Selon la nature de la non-conformité et son effet sur la conformité des produits et services, l'organisme mène les actions appropriées. </t>
  </si>
  <si>
    <t xml:space="preserve">L'organisme assure que les éléments de sortie qui ne sont pas conformes aux exigences applicables sont identifiés et maîtrisés de manière à empêcher leur utilisation ou fourniture non intentionnelle. </t>
  </si>
  <si>
    <t xml:space="preserve">L'organisme documente une procédure pour définir les contrôles ainsi que les responsabilités et autorités associées pour l'identification, la documentation, l'isolement, l'évaluation et le traitement du produit non conforme. </t>
  </si>
  <si>
    <t xml:space="preserve">L'évaluation de la non-conformité comprend une détermination de la nécessité d'entreprendre une investigation et la notification de toute partie externe responsable de la non-conformité. </t>
  </si>
  <si>
    <t xml:space="preserve">Le besoin d'une action corrective est envisagé pour le produit non conforme. </t>
  </si>
  <si>
    <t xml:space="preserve">L'organisme conserve les informations documentées identifiant l'autorité ayant décidé des actions en rapport avec la non-conformité. </t>
  </si>
  <si>
    <t>Actions en réponse au produit non conforme avant livraison</t>
  </si>
  <si>
    <t xml:space="preserve">Suivant le cas, l'organisme traite le produit non conforme de l'une ou plusieurs des manières suivantes :
a) en menant les actions permettant d'éliminer la non-conformité détectée ;
b) en autorisant son utilisation, sa libération ou son acceptation par dérogation ;
c) en menant les actions permettant d'empêcher son utilisation ou son application prévue à l'origine.                                                                                       d) par information du client                                              e) traiter les éléments de sortie non conformes par isolement, confinement, retour ou suspension de la fourniture des produits et services
</t>
  </si>
  <si>
    <t xml:space="preserve">L'organisme conserve les informations documentées décrivant l'acceptation par dérogation et l'identité de la (des) personne(s) ayant autorisé la dérogation. </t>
  </si>
  <si>
    <t xml:space="preserve">Actions en réponse au produit non conforme après livraison </t>
  </si>
  <si>
    <t xml:space="preserve">Lorsqu'un produit non conforme est détecté après livraison, après que son utilisation a commencé, durant ou après la prestation de services, l'organisme mène les actions adaptées aux effet, réels ou potentiels, de la non-conformité. </t>
  </si>
  <si>
    <t xml:space="preserve">L'organisme conserve les informations documentées décrivant la non-conformité. </t>
  </si>
  <si>
    <t xml:space="preserve">L'organisme conserve les informations documentées décrivant les actions menées. </t>
  </si>
  <si>
    <t>Les résultats de l'analyse sont utilisés pour évaluer l'efficacité avec laquelle la planification a été mise en œuvre</t>
  </si>
  <si>
    <t>Les résultats de l'analyse sont utilisés pour évaluer l'efficacité des actions mises en œuvre face aux risques et opportunités</t>
  </si>
  <si>
    <t>L'analyse et l'évaluation des données comprennent les données résultant des activités de surveillance et de mesure</t>
  </si>
  <si>
    <t>L'analyse et l'évaluation des données comprennent des données issues des retours d'informations sur le niveau de satisfation du client</t>
  </si>
  <si>
    <t>L'analyse et l'évaluation des données comprennent des éléments d'entrée provenant de la conformité aux exigences relatives au produits et aux services</t>
  </si>
  <si>
    <t>L'analyse et l'évaluation des données comprennent des éléments d'entrées provenant des caractéristiques et des évolutions des processus et des produits, y compris les opportunités d'amélioration</t>
  </si>
  <si>
    <t xml:space="preserve">L'analyse et l'évaluation des données comprennent  des éléments d'entrée provenant des prestaires externes  </t>
  </si>
  <si>
    <t>Amélioration</t>
  </si>
  <si>
    <t xml:space="preserve">L'organisme détermine et sélectionne les opportunités d'amélioration et entreprend toutes les actions nécessaires pour satisfaire aux exigences du client et accroitre la satisfaction du client </t>
  </si>
  <si>
    <t>L'organisme améliore les produits et services afin de satisfaire aux exigences et de prendre en compte les besoins et attentes futurs</t>
  </si>
  <si>
    <t xml:space="preserve">L'organisme identifie et met en œuvre des actions pour améliorer en continu la pertinence, l'adéquation et l'éfficacité du système de management de la qualité </t>
  </si>
  <si>
    <t xml:space="preserve">L'organisme effectue la surveillance après mise sur le marché, l'analyse des données et utilise sa politique qualité,ses objectifs qualités, les résultats des audits, ainsi les éléments de sortie de la revue de direction pour déterminer des besoins ou des opportunités à considérer dans le cadre de l'amélioration continue </t>
  </si>
  <si>
    <t xml:space="preserve">Lorsqu'une non-conformité se produit, y compris celle liée à une réclamation, l'organisme documente et met en œuvre une procédure afin de définir les exigences pour procéder à la revue de la non-conformité. </t>
  </si>
  <si>
    <t xml:space="preserve">L'organisme évalue la nécéssité et mène des actions pour éliminer les causes de non-conformités afin d'éviter qu'elles ne se reproduisent pas, ou n'apparaisse pas ailleurs. </t>
  </si>
  <si>
    <t>L'organisme documente une procédure afin de définir les exigences pour planifier et documenter les actions nécessaires et mettre en œuvre ces actions dans des délais appropriés, y compris, lorsque approprié, la mise à jour de la documentation</t>
  </si>
  <si>
    <t>Les actions correctives sont adaptées aux effets des non conformités rencontrées</t>
  </si>
  <si>
    <t xml:space="preserve">L'organisme documente une procédure afin de définir les exigences pour revoir l'efficacité des actions correctives mises en œuvre. </t>
  </si>
  <si>
    <t>L'organisme conserve des informations documentées comme preuves des résultats de toutes les investigations et actions mises en œuvre</t>
  </si>
  <si>
    <t>8.3.3.1</t>
  </si>
  <si>
    <t>8.4.a)</t>
  </si>
  <si>
    <t>8.4.b)</t>
  </si>
  <si>
    <t>8.4.c)</t>
  </si>
  <si>
    <t>8.4.d)</t>
  </si>
  <si>
    <t>8.5.2.a)</t>
  </si>
  <si>
    <t>8.5.2.d)</t>
  </si>
  <si>
    <t>8.5.2.f)</t>
  </si>
  <si>
    <t>8.7.2.4.d)</t>
  </si>
  <si>
    <t>8.7.1.4.d); 8.7.1.1.a); 8.7.1.3.c); 8.7.1.2.b)</t>
  </si>
  <si>
    <t>8.7.2.3.c)</t>
  </si>
  <si>
    <t>8.7.2.1.a)</t>
  </si>
  <si>
    <t>8.7.2.2.b)</t>
  </si>
  <si>
    <t>9.1.3.4.d)</t>
  </si>
  <si>
    <t>9.1.3.5.e)</t>
  </si>
  <si>
    <t>9.1.3.2.b)</t>
  </si>
  <si>
    <t>9.1.3.1.a)</t>
  </si>
  <si>
    <t>9.1.3.7.g)</t>
  </si>
  <si>
    <t>9.1.3.6.f)</t>
  </si>
  <si>
    <t>10.1.1.a)</t>
  </si>
  <si>
    <t>10.1.2.b)</t>
  </si>
  <si>
    <t>10.1.3.c) 10.3</t>
  </si>
  <si>
    <t>10.2.1.1.a)</t>
  </si>
  <si>
    <t>10.2.1.2.b)</t>
  </si>
  <si>
    <t>10.2.1.3.c)</t>
  </si>
  <si>
    <t>10.2.1.4.d)</t>
  </si>
  <si>
    <t>10.2.2.2.b)</t>
  </si>
  <si>
    <t>L'organisme détermine et fournis les ressources nécessaires en prenant en compte  les contraintes des ressources  internes et les besoin de l'organisme.</t>
  </si>
  <si>
    <t>L'organisme planifi , développe et  met en œuvre les processus nécessaires à la satisfaction des exigences rlatives aux produits  et à la prestation de service</t>
  </si>
  <si>
    <t>La planification de la réalisation du produit est cohérente avec les exigences relatives aux autres processus du SMQ</t>
  </si>
  <si>
    <t>L'organisme documente des  processus relatifs à la gestion des risques tout au long de la réalisation du produit et sont conservés</t>
  </si>
  <si>
    <t>L'organisme détermine les objectifs qualité et les exigences relatives au produit</t>
  </si>
  <si>
    <t>l'organisme maitrise les modifications prévues, et analyse les modifications imprévues et mène des actions pour limiter tout effet négatif</t>
  </si>
  <si>
    <t>L'organisme s'assure que les processus externalisés sont maitrisés</t>
  </si>
  <si>
    <t xml:space="preserve">L'organisme détermine les exigences spécifiées par le client </t>
  </si>
  <si>
    <t>L'organisme détermine les exigences non formulées par les clients mais nécessaire pour l'usage prévu</t>
  </si>
  <si>
    <t>L'organisme détermine les exigences réglementaires applicables relatives au produit</t>
  </si>
  <si>
    <t>L'organisme détermine toute exigence complémentaire déterminée par l'organisme</t>
  </si>
  <si>
    <t>L'organisme s'assure qu'il peut répondre aux réclamations relative au produit/service</t>
  </si>
  <si>
    <t>L'organisme s'assure que les exigences relatives au produit sont définies et documenté</t>
  </si>
  <si>
    <t>Les enregistrements des résultats de la revue des actions sont conservés</t>
  </si>
  <si>
    <t>L'organisme s'assure de la disponibilté des informations documentés</t>
  </si>
  <si>
    <t>l'organisme ammende  les documents relatifs aux modifications des exigences relatives au produit sont documenté et informe le personnel</t>
  </si>
  <si>
    <t>L'organisme documente les dispositons pour communiquer avec les clients</t>
  </si>
  <si>
    <t>La communication inclus les informations relatives au produit</t>
  </si>
  <si>
    <t>La communication inclus les traitements des consultations, contrats, commandes</t>
  </si>
  <si>
    <t>La communication inclus les retours d'information client, et réclamation</t>
  </si>
  <si>
    <t>La communication inclus les fiche d'avertissment</t>
  </si>
  <si>
    <t>La communication inclus la gestion de la priorité du client et les exigences relatives au actiosn d'urgence</t>
  </si>
  <si>
    <t>L'organisme établis des processus  et documente des procédures pour la conception et le développement</t>
  </si>
  <si>
    <t>Les documents de planification sont conservés et mis à jour</t>
  </si>
  <si>
    <t>L'organisme documumente les étapes de conception et développement</t>
  </si>
  <si>
    <t>L'organisme documente les revues de chaque étapes de la conception et développement</t>
  </si>
  <si>
    <t>L'organisme documente les ressources nécessaires</t>
  </si>
  <si>
    <t>L'organisme prend en compte les exigences relatives à la fourniture des produits et la prestation de services ultérieures</t>
  </si>
  <si>
    <t>L'organisme prend en compte la maitrise des processus attendues par les parties intéressées</t>
  </si>
  <si>
    <t>L'organisme prend en compte les informations documentés pour démontrer les exigences relatives à la conception et développement</t>
  </si>
  <si>
    <t>Les éléments d'entrées comprennent les exigences réglementaires et normes applicables</t>
  </si>
  <si>
    <t>Les exigences sont comlpletes validable et non contradictoire</t>
  </si>
  <si>
    <t>Les éléments d'entrées sont  appropriées pour permettre l'exercice de la conception et du développement</t>
  </si>
  <si>
    <t>Intitulé des Critères</t>
  </si>
  <si>
    <t>Taux %</t>
  </si>
  <si>
    <t>Maturité véracité</t>
  </si>
  <si>
    <t>L'organisme  établit, documente , met en œuvre, tiens à jour et améliore en continu un système de management de la qualité, y compris les processus nécessaires et leurs interactions, en accord avec les exigences des présentes norme internationale et aux exigences réglementaires applicables.</t>
  </si>
  <si>
    <t>4.4.1</t>
  </si>
  <si>
    <t>4.1.2 a)</t>
  </si>
  <si>
    <t>L'organisme  détermine  les processus nécessaires au SMQ et leur application dans tout l'organisme et détermine les éléments d'entrée requis et les éléments de sortie attendus pour ces processus</t>
  </si>
  <si>
    <t xml:space="preserve">4.4.1 a) </t>
  </si>
  <si>
    <t>4.1.2 b)</t>
  </si>
  <si>
    <t xml:space="preserve">l'organisme  applique une approche fondée sur les risques en ce qui concerne les processus appropriés nécessaires au système de management de la qualité </t>
  </si>
  <si>
    <t>4.4.1 f)</t>
  </si>
  <si>
    <t>4.1.2 c)</t>
  </si>
  <si>
    <t>l'organisme détermine la séquence et l'interaction de ces processus.</t>
  </si>
  <si>
    <t>4.4.1 b)</t>
  </si>
  <si>
    <t xml:space="preserve">4.1.3 a) </t>
  </si>
  <si>
    <t xml:space="preserve">Pour chaque processus du système de management de la qualité, l'organisme détermine et applique les critères et les méthodes nécessaires pour assurer l'efficacité du fonctionnement et de la
maîtrise de ces processus 
</t>
  </si>
  <si>
    <t>4.4.1c)</t>
  </si>
  <si>
    <t xml:space="preserve">4.1.3 b) </t>
  </si>
  <si>
    <t xml:space="preserve">Pour chaque processus du système de management de la qualité, l'organisme détermine et  assure la disponibilité des ressources et des informations nécessaires au fonctionnement et à la
surveillance de ces processus 
</t>
  </si>
  <si>
    <t xml:space="preserve">4.4.1 d) </t>
  </si>
  <si>
    <t xml:space="preserve">4.1.3 c) </t>
  </si>
  <si>
    <t xml:space="preserve">Pour chaque processus du système de management de la qualité, l'organisme evalue et met en œuvre toutes les modifications requises pour s'assurer que ces processus produisent les résultats attendus  et maintenir leur efficacité . 
</t>
  </si>
  <si>
    <t xml:space="preserve">4.4.1 g) </t>
  </si>
  <si>
    <t xml:space="preserve">4.1.3 d) </t>
  </si>
  <si>
    <t>l'organisme détermine et applique les critères et les méthodes (y compris la surveillance, les mesures et les indicateurs de performance associés) nécessaires pour assurer le fonctionnement et la maîtrise efficaces de ces processus.</t>
  </si>
  <si>
    <t xml:space="preserve">4.4.1 c) </t>
  </si>
  <si>
    <t xml:space="preserve">4.1.3 e) </t>
  </si>
  <si>
    <t xml:space="preserve">Pour chaque processus du système de management de la qualité, l'organisme établit et conserve les informations documentées (enregistrements, procédure) 
</t>
  </si>
  <si>
    <t>4.4.2 b)</t>
  </si>
  <si>
    <t>l'organisme  attribue les responsabilités et autorités pour ces processus</t>
  </si>
  <si>
    <t>4.4.1 e)</t>
  </si>
  <si>
    <t>4.4.1 h)</t>
  </si>
  <si>
    <t>4.2.1.1 a)</t>
  </si>
  <si>
    <t xml:space="preserve">La documentation du SMQ (voir 4.2.3)  comprend l'expression documentée de la politique qualité et des objectifs qualité 
</t>
  </si>
  <si>
    <t>7.5.1 a) -b)</t>
  </si>
  <si>
    <t>4.2.1.1 b)</t>
  </si>
  <si>
    <t>la documentation du SMQ (voir 4.2.3 ISO 13485)  comprend un manuel qualité ;</t>
  </si>
  <si>
    <t>4.2.1.1 c)</t>
  </si>
  <si>
    <t xml:space="preserve">la documentation du SMQ (voir 4.2.3)  comprend , les procédures documentées et les enregistrements exigés </t>
  </si>
  <si>
    <t>4.2.1.1 d)</t>
  </si>
  <si>
    <t>7.5.1 a)-b)</t>
  </si>
  <si>
    <t>4.2.1.1 e)</t>
  </si>
  <si>
    <t>la documentation du SMQ (voir 4.2.3)  comprend toute autre documentation spécifiée par des exigences réglementaires applicables.</t>
  </si>
  <si>
    <t xml:space="preserve">4.2.2 a) </t>
  </si>
  <si>
    <t>L'organisme  documente un manuel qualité qui comprend le domaine d'application du système de management de la qualité</t>
  </si>
  <si>
    <t xml:space="preserve">4.2.2 b) </t>
  </si>
  <si>
    <t xml:space="preserve">4.2.2 c) </t>
  </si>
  <si>
    <t>L'organisme  documente un manuel qualité qui comprend une description des interactions entre les différents processus du système de management de la qualité.</t>
  </si>
  <si>
    <t>Lorsque l’organisme établit ce domaine d’application, il prend en compte les enjeux externes et internes auxquels il est fait référence en 4.1</t>
  </si>
  <si>
    <t>4.3 a)</t>
  </si>
  <si>
    <t>Lorsque l’organisme établit ce domaine d’application, il prend en compte, les exigences des parties intéressées pertinentes auxquelles il est fait référence en 4.2</t>
  </si>
  <si>
    <t>4.3 b)</t>
  </si>
  <si>
    <t>Lorsque l’organisme établit ce domaine d’application,  il prend en compte  les produits et services de l'organisme.</t>
  </si>
  <si>
    <t>4.3 c)</t>
  </si>
  <si>
    <t>L'organisme  applique toutes les exigences de la présente Norme internationale(ISO9001) si elles sont applicables dans le cadre du domaine d’application déterminé de son système de management de la qualité.</t>
  </si>
  <si>
    <t xml:space="preserve">Le domaine d’application du système de management de la qualité de l'organisme est  disponible et tenu à jour sous la forme d'une information documentée. </t>
  </si>
  <si>
    <t>Le domaine d’application  indique les types de produits et services couverts, et fournis une justification pour toute exigence  que l'organisme juge non applicable dans le cadre du domaine d’application de son système de management de la qualité.</t>
  </si>
  <si>
    <t>La conformité à la présente Norme internationale (ISO9001) est  déclarée que si les exigences déterminées comme étant non applicables n'ont pas d'incidence sur l'aptitude ou la responsabilité de l'organisme d'assurer la conformité de ses produits et services et l'amélioration de la satisfaction de ses clients.</t>
  </si>
  <si>
    <t xml:space="preserve">4.2.4 </t>
  </si>
  <si>
    <t>maitrise des documents</t>
  </si>
  <si>
    <t xml:space="preserve">Les informations documentées exigées par le système de management de la qualité et par les présentes Normes internationales sont maîtrisées </t>
  </si>
  <si>
    <t>4.2.4 a)</t>
  </si>
  <si>
    <t xml:space="preserve">Une procédure documentée est établie afin de définir les contrôles nécessaires pour  revoir et approuver les documents quant à leur adéquation avant diffusion </t>
  </si>
  <si>
    <t>7.5.3.2 c)</t>
  </si>
  <si>
    <t>4.2.4 b)</t>
  </si>
  <si>
    <t xml:space="preserve">Une procédure documentée est établie afin de revoir, mettre à jour si nécessaire et approuver de nouveau les documents </t>
  </si>
  <si>
    <t>4.2.4 c)</t>
  </si>
  <si>
    <t xml:space="preserve">Une procédure documentée est établie afin d'assurer que les modifications et le statut de la version en vigueur des documents sont identifiés </t>
  </si>
  <si>
    <t>7.5.3.2 C)</t>
  </si>
  <si>
    <t>4.2.4 d)</t>
  </si>
  <si>
    <t>Une procédure documentée est établie afin qu'elle  soit disponible et conviennen à l'utilisation, quand et là où elles sont nécessaires</t>
  </si>
  <si>
    <t>7.5.3.1 a)</t>
  </si>
  <si>
    <t>4.2.4 e)</t>
  </si>
  <si>
    <t>Une procédure documentée est établie afin d'assurer que les documents restent lisibles et facilement identifiables ;</t>
  </si>
  <si>
    <t>7.5.3.1 b) 7.5.3.2 c-d-b)</t>
  </si>
  <si>
    <t>4.2.4 f)</t>
  </si>
  <si>
    <t>7.5.3.2 a)</t>
  </si>
  <si>
    <t>4.2.4 g)</t>
  </si>
  <si>
    <t xml:space="preserve">Une procédure documentée est établie afin de prévenir la détérioration ou la perte des documents </t>
  </si>
  <si>
    <t>7.5.3.1 b) 7.5.3.2 c-d)</t>
  </si>
  <si>
    <t>4.2.4 h)</t>
  </si>
  <si>
    <t>7.5.3.1 b)</t>
  </si>
  <si>
    <t>7.5.2 a)</t>
  </si>
  <si>
    <t>Lors de la création et de la mise à jour des informations documentées, l'organisme  s’assure de leur format (par exemple langue, version logicielle, graphiques) et support (par exemple électronique, papier);</t>
  </si>
  <si>
    <t>7.5.2 b)</t>
  </si>
  <si>
    <t>Lors de la création et de la mise à jour des informations documentées, l'organisme  s’assure la revue effectuée et leur approbation pour en déterminer la pertinence et l’adéquation.</t>
  </si>
  <si>
    <t>7.5.2 c)</t>
  </si>
  <si>
    <t>Les informations documentées d'origine externe que l'organisme juge nécessaires à la planification et au fonctionnement du système de management de la qualité sont identifiées comme il convient et maîtrisées.</t>
  </si>
  <si>
    <t>Les informations documentées conservées comme preuves de conformité sont protégées de toute altération involontaire.</t>
  </si>
  <si>
    <t>4.2.5</t>
  </si>
  <si>
    <t>MAITRISE DES ENREGISTREMENT</t>
  </si>
  <si>
    <t>Les enregistrements sont conservés pour apporter la preuve de la conformité aux exigences et du fonctionnement efficace du système de management de la qualité.</t>
  </si>
  <si>
    <t>7.5.3.2 d)</t>
  </si>
  <si>
    <t>L'organisme documente des procédures pour définir les contrôles nécessaires associés à l'identification, au stockage, à la sécurité, à l'intégrité, à l'accessibilité, à la durée de conservation et à l'élimination des
enregistrements.</t>
  </si>
  <si>
    <t>7.5.3.2 b-d)-7.5.3.1b)</t>
  </si>
  <si>
    <t>L'organisme définit des méthodes pour protéger les informations médicales à caractère confidentiel contenues dans les enregistrements en tenant compte des exigences réglementaires applicables.</t>
  </si>
  <si>
    <t>7.5.3.1b)</t>
  </si>
  <si>
    <t>Les enregistrements sont lisibles, faciles à identifier et accessibles.</t>
  </si>
  <si>
    <t>7.5.3.2 b-c)</t>
  </si>
  <si>
    <t>L'organisme  conserve les enregistrements au minimum jusqu'à la fin de vie du dispositif médical, telle
que définie par l'organisme, ou pendant une durée spécifiée par les exigences réglementaires applicables</t>
  </si>
  <si>
    <t>Leadership et engagement</t>
  </si>
  <si>
    <t xml:space="preserve">La direction démontre son leadership et son engagement au développement et la mise en œuvre  du système de management de la qualité </t>
  </si>
  <si>
    <t>5.1a)</t>
  </si>
  <si>
    <t xml:space="preserve">la direction communique au sein de l'organisme l'importance de satisfaire aux exigences des clients ainsi qu'aux
exigences réglementaires applicables ;
</t>
  </si>
  <si>
    <t>5.1.1 a)</t>
  </si>
  <si>
    <t>5.1 b)</t>
  </si>
  <si>
    <t>l'organisme assure que la politique et les objectifs qualité sont établis pour le système de management de la qualité et qu'ils sont compatibles avec le contexte et l’orientation stratégique de l'organisme;</t>
  </si>
  <si>
    <t>5.1.1 B)</t>
  </si>
  <si>
    <t>5.1 c)</t>
  </si>
  <si>
    <t>s'assurant que les exigences liées au système de management de la qualité sont intégrées aux processus métiers de l'organisme;</t>
  </si>
  <si>
    <t xml:space="preserve">5.1.1c) </t>
  </si>
  <si>
    <t>La direction promouvoie l'utilisation de l'approche processus et de l'approche par les risques;</t>
  </si>
  <si>
    <t>5.1.1 d)</t>
  </si>
  <si>
    <t>5.1 e)</t>
  </si>
  <si>
    <t>la direction s'assure  que les ressources requises pour le système de management de la qualité sont disponibles;</t>
  </si>
  <si>
    <t>5.1.1 e)</t>
  </si>
  <si>
    <t>la direction communique sur l'importance de disposer d'un système de management de la qualité efficace et de se conformer aux exigences liées à ce système;</t>
  </si>
  <si>
    <t>5.1.1 f)</t>
  </si>
  <si>
    <t>s’assure que le système de management de la qualité atteigne les résultats attendus;</t>
  </si>
  <si>
    <t>5.1.1 g)</t>
  </si>
  <si>
    <t>la direction incite, oriente et soutient les personnes pour qu'elles contribuent à l'efficacité du système de management de la qualité;</t>
  </si>
  <si>
    <t>5.1.1 h)</t>
  </si>
  <si>
    <t>la direction promouvoie l'amélioration;</t>
  </si>
  <si>
    <t>5.1.1 i)</t>
  </si>
  <si>
    <t>5.1.1 j)</t>
  </si>
  <si>
    <t>5.1.2 b)</t>
  </si>
  <si>
    <t>La direction doit démontrer son leadership et son engagement relatifs à l’orientation client en s’assurant que: la priorité d’accroissement de la satisfaction du client est préservée.</t>
  </si>
  <si>
    <t>5.1.2 c)</t>
  </si>
  <si>
    <t xml:space="preserve">5.3 a) </t>
  </si>
  <si>
    <t>La direction  établie, met en œuvre et tient à jour une politique qualité qui:est appropriée à la finalité et au contexte de l’organisme et soutient son orientation stratégique;</t>
  </si>
  <si>
    <t>5.2.1 a)</t>
  </si>
  <si>
    <t>5.3 c)</t>
  </si>
  <si>
    <t>La direction  établit, met en œuvre et tient à jour une politique qualité qui: fournit un cadre pour l’établissement d’objectifs qualité;</t>
  </si>
  <si>
    <t>5.2.1 b)</t>
  </si>
  <si>
    <t>5.3 b)</t>
  </si>
  <si>
    <t>La direction  établie, met en œuvre et tient à jour une politique qualité qui:  inclut l’engagement de satisfaire aux exigences applicables;</t>
  </si>
  <si>
    <t>5.2.1 c)</t>
  </si>
  <si>
    <t>La politique qualité est disponible et tenue à jour sous la forme d’une information documentée;</t>
  </si>
  <si>
    <t>5.2.2a)</t>
  </si>
  <si>
    <t>5.3 d)</t>
  </si>
  <si>
    <t>La politique qualité est communiquée, comprise et appliquée au sein de l’organisme;</t>
  </si>
  <si>
    <t>5.2.2 b)</t>
  </si>
  <si>
    <t>La politique qualité est mise à la disposition des parties intéressées pertinentes, le cas échéant.</t>
  </si>
  <si>
    <t>5.2.2 c)</t>
  </si>
  <si>
    <t>5.3 e)</t>
  </si>
  <si>
    <t>5.4.1</t>
  </si>
  <si>
    <t>6.2.1 a)</t>
  </si>
  <si>
    <t>L'organisme établit des objectifs qualité, aux fonctions, niveaux et processus concernés, nécessaires au système de management de la qualité et Les objectifs qualité sont mesurables;</t>
  </si>
  <si>
    <t>6.2.1 b)</t>
  </si>
  <si>
    <t>L'organisme établit des objectifs qualité, aux fonctions, niveaux et processus concernés, nécessaires au système de management de la qualité et Les objectifs qualité tiennent  compte des exigences applicables;</t>
  </si>
  <si>
    <t>6.2.1 c)</t>
  </si>
  <si>
    <t>L'organisme établit des objectifs qualité, aux fonctions, niveaux et processus concernés, nécessaires au système de management de la qualité et Les objectifs qualité sont pertinents pour la conformité des produits et des services et l'amélioration de la satisfaction du client;</t>
  </si>
  <si>
    <t>6.2.1 d)</t>
  </si>
  <si>
    <t>L'organisme établit des objectifs qualité, aux fonctions, niveaux et processus concernés, nécessaires au système de management de la qualité et Les objectifs qualité sont  surveillés</t>
  </si>
  <si>
    <t>6.2.1 e)</t>
  </si>
  <si>
    <t>L'organisme établit des objectifs qualité, aux fonctions, niveaux et processus concernés, nécessaires au système de management de la qualité et Les objectifs qualité sont communiqués</t>
  </si>
  <si>
    <t>6.2.1 f)</t>
  </si>
  <si>
    <t>L'organisme établit des objectifs qualité, aux fonctions, niveaux et processus concernés, nécessaires au système de management de la qualité et Les objectifs qualité sont mis à jour en tant que de besoin.</t>
  </si>
  <si>
    <t>6.2.1 g)</t>
  </si>
  <si>
    <t>Lorsque l’organisme planifie la façon dont ses objectifs qualité seront atteints, il  détermine ce qui sera fait;</t>
  </si>
  <si>
    <t>6.2.2 a)</t>
  </si>
  <si>
    <t>Lorsque l’organisme planifie la façon dont ses objectifs qualité seront atteints, il doit déterminer: quelles ressources seront nécessaires;</t>
  </si>
  <si>
    <t>6.2.2 b)</t>
  </si>
  <si>
    <t>Lorsque l’organisme planifie la façon dont ses objectifs qualité seront atteints, il doit déterminer:
qui sera responsable;</t>
  </si>
  <si>
    <t>6.2.2 c)</t>
  </si>
  <si>
    <t>Lorsque l’organisme planifie la façon dont ses objectifs qualité seront atteints, il doit déterminer:
 les échéances;</t>
  </si>
  <si>
    <t>6.2.2 d)</t>
  </si>
  <si>
    <t>5.4.2 a)</t>
  </si>
  <si>
    <t>6.1.1 a)</t>
  </si>
  <si>
    <t>Dans le cadre de la planification de son SQM, l'organisme  tient compte des enjeux mentionnés en 4.1 (iso 9001 &amp; 13485) et des exigences mentionnées en 4.2 (iso 9001) et déterminer les risques et opportunités qu’il est nécessaire de prendre en compte pour accroître les effets souhaitables</t>
  </si>
  <si>
    <t>6.1.1 b)</t>
  </si>
  <si>
    <t>Dans le cadre de la planification de son SQM, l'organisme  tient compte des enjeux mentionnés en 4.1 (iso 9001 &amp; 13485) et des exigences mentionnées en 4.2 (iso 9001) et déterminer les risques et opportunités qu’il est nécessaire de prendre en compte pour  prévenir ou réduire les effets indésirables;</t>
  </si>
  <si>
    <t>6.1.1 c)</t>
  </si>
  <si>
    <t>Dans le cadre de la planification de son SQM, l'organisme  tient compte des enjeux mentionnés en 4.1 (iso 9001 &amp; 13485) et des exigences mentionnées en 4.2 (iso 9001) et déterminer les risques et opportunités qu’il est nécessaire de prendre en compte pour s’améliorer.</t>
  </si>
  <si>
    <t>6.1.1 d)</t>
  </si>
  <si>
    <t>L'organisme  planifie les actions à mettre en œuvre face aux risques et opportunités;</t>
  </si>
  <si>
    <t>6.1.2 a)</t>
  </si>
  <si>
    <t>L'organisme  planifie, comment
Les actions mises en œuvre face aux risques et opportunités doivent être proportionnelles à l'impact potentiel sur la conformité des produits et des services.</t>
  </si>
  <si>
    <t>6.1.2 b)</t>
  </si>
  <si>
    <t>La direction  assure que les responsabilités et autorités sont définies, documentées, communiquées et comprises  au sein de l'organisme.</t>
  </si>
  <si>
    <t>5.3 a)</t>
  </si>
  <si>
    <t>La direction  attribue la responsabilité et l'autorité pour assurer que les processus délivrent les résultats attendus;</t>
  </si>
  <si>
    <t>La direction  attribue la responsabilité et l'autorité pour rendre compte, en particulier à la direction, de la performance du système de management de la qualité et des opportunités d'amélioration (voir 10.1 iso 9001);</t>
  </si>
  <si>
    <t>La direction  attribue la responsabilité et l'autorité pour s’assurer de la promotion de l'orientation client à tous les niveaux de l'organisme;</t>
  </si>
  <si>
    <t>La direction  attribue la responsabilité et l'autorité pour s'assurer que, lorsque des modifications du système de management de la qualité sont planifiées et mises en œuvre, l'intégrité du système de management de la qualité est maintenue.</t>
  </si>
  <si>
    <t>La direction  attribut la responsabilité et l'autorité pour
s'assure que le système de management de la qualité est conforme aux exigences des présentes Normes internationales;</t>
  </si>
  <si>
    <t xml:space="preserve">5.5.2 a) </t>
  </si>
  <si>
    <t>La direction doit attribuer la responsabilité et l'autorité pour s'assurer que les processus délivrent les résultats attendus;</t>
  </si>
  <si>
    <t>5.5.2 b)</t>
  </si>
  <si>
    <t>5.5.2 c)</t>
  </si>
  <si>
    <t>5.3.d)</t>
  </si>
  <si>
    <t>L'organisme doit déterminer les besoins de communication interne et externe pertinents pour le système de management de la qualité, y compris sur quels sujets communiquer;</t>
  </si>
  <si>
    <t>7.4 a)</t>
  </si>
  <si>
    <t>L'organisme doit déterminer les besoins de communication interne et externe pertinents pour le système de management de la qualité, y compris à quels moments communiquer</t>
  </si>
  <si>
    <t>7.4 b)</t>
  </si>
  <si>
    <t>L'organisme doit déterminer les besoins de communication interne et externe pertinents pour le système de management de la qualité, y compris avec qui communiquer</t>
  </si>
  <si>
    <t>7.4 c)</t>
  </si>
  <si>
    <t>L'organisme doit déterminer les besoins de communication interne et externe pertinents pour le système de management de la qualité, y compris comment communiquer</t>
  </si>
  <si>
    <t>7.4 d)</t>
  </si>
  <si>
    <t>L'organisme doit déterminer les besoins de communication interne et externe pertinents pour le système de management de la qualité, y compris  qui communique</t>
  </si>
  <si>
    <t>7.4 e)</t>
  </si>
  <si>
    <t>Revue de direction</t>
  </si>
  <si>
    <t>À des intervalles planifiés, documenté et enrégistré, la direction procéde à la revue du système de management de la qualité mis en place par l’organisme, afin de s’assurer qu’il est toujours approprié, adapté, efficace et en accord avec l’orientation stratégique de l'organisme.</t>
  </si>
  <si>
    <t>Eléments d'entrée de la revue de direction</t>
  </si>
  <si>
    <t>5.6.2 a)</t>
  </si>
  <si>
    <t>Les éléments d'entrée de la revue de direction doivent comprendre, sans toutefois s'y limiter les retours d'informations  ( 8.2.1 ISO 13485 )</t>
  </si>
  <si>
    <t>9.3.2 c)</t>
  </si>
  <si>
    <t>5.6.2d)</t>
  </si>
  <si>
    <t xml:space="preserve">Les éléments d'entrée de la revue de direction  comprennent, sans toutefois s'y limiter  les résultats d'audits </t>
  </si>
  <si>
    <t>5.6.2 e)</t>
  </si>
  <si>
    <t>Les éléments d'entrée de la revue de direction doivent comprendre, sans toutefois s'y limiters : le suivi et la mesure des processus</t>
  </si>
  <si>
    <t>5.6.2 f)</t>
  </si>
  <si>
    <t>Les éléments d'entrée de la revue de direction  comprennent, sans toutefois s'y limiter la surveillance et mesure du produit ou service,</t>
  </si>
  <si>
    <t>5.6.2 g)</t>
  </si>
  <si>
    <t>Les éléments d'entrée de la revue de direction  comprennent, sans toutefois s'y limiter les mesures correctives.</t>
  </si>
  <si>
    <t>5.6.2h)</t>
  </si>
  <si>
    <t>Les éléments d'entrée de la revue de direction  comprennent, sans toutefois s'y limiter  les actions préventive</t>
  </si>
  <si>
    <t>5.6.2 i)</t>
  </si>
  <si>
    <t>9.3.2 a)</t>
  </si>
  <si>
    <t>5.6.2 k)</t>
  </si>
  <si>
    <t>Les éléments d'entrée de la revue de direction  comprennent, sans toutefois s'y limiter les recommandations et opportunités d'amélioration</t>
  </si>
  <si>
    <t>9.3.2 f)</t>
  </si>
  <si>
    <t>9.3.2 b)</t>
  </si>
  <si>
    <t>La revue de direction est  planifiée et réalisée en prenant en compte les informations sur la performance et l’efficacité du système de management de la qualité, y compris les tendances concernant: le degré de réalisation des objectifs qualité, les résultats d’audit;</t>
  </si>
  <si>
    <t>La revue de direction est planifiée et réalisée en prenant en compte : l’adéquation des ressources</t>
  </si>
  <si>
    <t>9.3.2 d)</t>
  </si>
  <si>
    <t>La revue de direction est planifiée et réalisée en prenant en compte : l’efficacité des actions mises en œuvre face aux risques et opportunités (voir 6.1)</t>
  </si>
  <si>
    <t>9.3.2 e)</t>
  </si>
  <si>
    <t>La revue de direction doit être planifiée et réalisée en prenant en compte :  les évaluation des opportunités d’amélioration.</t>
  </si>
  <si>
    <t>Eléments de sortie de la revue de direction</t>
  </si>
  <si>
    <t>5.6.3 a)</t>
  </si>
  <si>
    <t xml:space="preserve">Les éléments de sortie de la revue de direction sont  enregistrés  et comprennent les éléments d'entrée revus , les opportunités  d'amélioration,   l'amélioration nécessaire au maintien de la pertinence, de l'adéquation et de l'efficacité du système de management de la qualité et de ses processus </t>
  </si>
  <si>
    <t>9.3.3 a)-b)</t>
  </si>
  <si>
    <t>5.6.3.d)</t>
  </si>
  <si>
    <t>Les éléments de sortie de la revue de direction doivent être enregistrés (voir 4.2.4) et comprendre les
éléments d'entrée revus et les décisions et actions relatives 
 aux besoins en ressources</t>
  </si>
  <si>
    <t>9.3.3 c)</t>
  </si>
  <si>
    <t>Les éléments de sortie de la revue de direction doivent inclure les décisions et actions relatives aux opportunité  d'amélioration</t>
  </si>
  <si>
    <t>9.3.3 a)</t>
  </si>
  <si>
    <t>L'organisme détermine , fournit, maintien et documente l'environnement de travail nécessaire à la mise en œuvre de ses processus et à l'obtention de la conformité des services et des produits</t>
  </si>
  <si>
    <t xml:space="preserve">L'organisme documente les activités de vérification , de validation, et de transfert de conception   </t>
  </si>
  <si>
    <t>L'organisme prend en compte la nécessité d'impliquer  les clients et fournisseurs dans le processus de conception et développement</t>
  </si>
  <si>
    <t>L'organisme détermine les éléments d'entrée concernant les exigences relatives  aux produits</t>
  </si>
  <si>
    <t>les éléments d'entrées comprennent les informations issues de conceptions similaires précédentes</t>
  </si>
  <si>
    <t>Les éléments d'entrées  comprennent les exigences pour la conception et développement</t>
  </si>
  <si>
    <t>Les éléments d'entrées sont revus quand à leur adéquation et approuvés</t>
  </si>
  <si>
    <t>Les éléments conflictuels d'entrée de conception et développement sont résolus</t>
  </si>
  <si>
    <t>L'organisme conserve les informations documentés sur les éléments d'entrée</t>
  </si>
  <si>
    <t>L’organisme s’assure que les éléments de sortie de la conception et du développement répondent aux exigences d'entrée de cette dernière</t>
  </si>
  <si>
    <t>L’organisme s’assure que les éléments de sortie de la conception et du développement contenient ou font référence aux critères d'acceptation du produit de référence ainsi qu'aux exigences de surveillance et mesure</t>
  </si>
  <si>
    <t>L'organisme maitrise le processus de conception et de développement pour assurer que les activités de vérification et de validation sont réalisées</t>
  </si>
  <si>
    <t>L'organisme  maîtrise le processus de conception et de développement pour assurer que les activités de vérification sont réalisées pour s’assurer que les éléments de sortie de la conception et du développement satisfont aux exigences d’entrée;</t>
  </si>
  <si>
    <t>L'organisme  maîtrise le processus de conception et de développement pour assurer que les informations documentées relatives à ces activités sont conservées.</t>
  </si>
  <si>
    <t xml:space="preserve">L'organisme conserve le dossier de conception et de développement pour chaque type de dispositif médical ou une famille de dispositifs médicaux. </t>
  </si>
  <si>
    <t>Pour maîtriser les informations documentées, l’organisme met en œuvre les activités de maîtrise des modifications ainsi que de conservation et élimination.</t>
  </si>
  <si>
    <t>L'organisme planifie, exécute, surveille et contrôle  la production et la fourniture de services pour assurer que le produit est conforme à la spécification</t>
  </si>
  <si>
    <t>L’organisme satisfait aux exigences relatives aux activités après livraison associées aux
produits et services.
clients.</t>
  </si>
  <si>
    <t>Lors de la détermination de l’étendue des activités après livraison requises, l’organisme prend en considération les exigences légales et réglementaires</t>
  </si>
  <si>
    <t>l'organisation documente les exigences pour l'installation de dispositifs médicaux et critères d'acceptation pour la vérification de l'installation,</t>
  </si>
  <si>
    <t>Si l'entretien du dispositif médical est une exigence spécifiée, l'organisation documente les procédures d'entretien, matériaux de référence et mesures de référence</t>
  </si>
  <si>
    <t xml:space="preserve">L'organisme  conserve des dossiers sur les paramètres du procédé de stérilisation utilisées pour chaque stérilisation. </t>
  </si>
  <si>
    <t>Les dossiers de stérilisation sont conforme à chaque lot de dispositifs médicaux de production.</t>
  </si>
  <si>
    <t xml:space="preserve">Le Processus pour les systèmes de stérilisation et de barrière stérile  valide le changements de produit ou procédé avant la mise en œuvre </t>
  </si>
  <si>
    <t>Orientation client</t>
  </si>
  <si>
    <t>Planification</t>
  </si>
  <si>
    <t>L’organisme détermine et fourni les ressources nécessaires pour assurer des résultats valides et fiables lorsqu’une surveillance ou une mesure est utilisée afin de vérifier la conformité des produits et des services aux exigences.</t>
  </si>
  <si>
    <t>7.1.5</t>
  </si>
  <si>
    <t>L’organisme assure que les ressources fournies sont appropriées pour le type spécifique d’activités de surveillance et de mesure mises en œuvre</t>
  </si>
  <si>
    <t>L’organisme assure que les ressources fournies sont maintenues pour assurer leur adéquation.</t>
  </si>
  <si>
    <t>L’organisme conserve les informations documentées appropriées démontrant l’adéquation des ressources pour la surveillance et la mesure</t>
  </si>
  <si>
    <t>7.6 a)</t>
  </si>
  <si>
    <t>les équipements de mesure sont  étalonnés ou vérifiés, ou les deux, à des intervalles déterminés, ou avant leur utilisation, par rapport aux normes de mesure traçables aux étalons nationaux ou internationaux</t>
  </si>
  <si>
    <t>7.1.5.2 a)</t>
  </si>
  <si>
    <t>7.6 c)</t>
  </si>
  <si>
    <t>les équipements de mesure sont identifiés afin de déterminer son état d'étalonnage;</t>
  </si>
  <si>
    <t>7.1.5.2 b)</t>
  </si>
  <si>
    <t>7.6 d)</t>
  </si>
  <si>
    <t>7.1.5.2 c)</t>
  </si>
  <si>
    <t>7.6 e)</t>
  </si>
  <si>
    <t xml:space="preserve"> les équipements de mesure sont protégés contre les dommages et la détérioration lors de la manipulation, de l'entretien et de stockage</t>
  </si>
  <si>
    <t>7.5.6</t>
  </si>
  <si>
    <t>7.5.6.a</t>
  </si>
  <si>
    <t>  L'organisation documente les procédures de validation des processus, y compris les critères d'examen et d'approbation des processus définis</t>
  </si>
  <si>
    <t>8.5.1.f</t>
  </si>
  <si>
    <t>7.5.6.b</t>
  </si>
  <si>
    <t xml:space="preserve"> L'organisation documente les procédures de validation des processus, y compris la qualification des équipements et la qualification du personnel</t>
  </si>
  <si>
    <t>8.5.1.d.e</t>
  </si>
  <si>
    <t>7.5.6.d</t>
  </si>
  <si>
    <t xml:space="preserve"> L'organisation documente les procédures de validation des processus, y compris le cas échéant, les techniques statistiques avec des motifs tailles d'échantillon</t>
  </si>
  <si>
    <t>8.5.1.a</t>
  </si>
  <si>
    <t>7.5.6.e</t>
  </si>
  <si>
    <t xml:space="preserve"> L'organisation documente les procédures de validation des processus, y compris les exigences pour les enregistrements</t>
  </si>
  <si>
    <t>8.5.1.b</t>
  </si>
  <si>
    <t>Les conditions maîtrisées  comprend  la mise en œuvre d’activités de surveillance et de mesure aux étapes appropriées pour vérifier que les critères relatifs à la maîtrise des processus ou des éléments de sortie et les critères d’acceptation relatifs aux produits et services ont été satisfaits</t>
  </si>
  <si>
    <t>8.5.1.c</t>
  </si>
  <si>
    <t>Les conditions maîtrisées  comprend  la mise en œuvre d’actions visant à prévenir l’erreur humaine</t>
  </si>
  <si>
    <t>8.5.1.d</t>
  </si>
  <si>
    <t>Les conditions maîtrisées  comprend la mise en œuvre d’activités de libération, de livraison et de prestation de service après livraison.</t>
  </si>
  <si>
    <t>8.5.1.h</t>
  </si>
  <si>
    <t>7.5.8</t>
  </si>
  <si>
    <t>L'organisation documente les procédures d'identification des produits et identifie le produit par des moyens appropriés tout au long de la réalisation du produit.</t>
  </si>
  <si>
    <t>L’organisme identifie l’état des éléments de sortie par rapport aux exigences de surveillance et de mesure tout au long de la production et de la prestation de service.</t>
  </si>
  <si>
    <t>L’organisme  maîtrise l’identification unique des éléments de sortie lorsque la traçabilité est une exigence, et conserve les informations documentées nécessaires à la traçabilité</t>
  </si>
  <si>
    <t>7.5.9</t>
  </si>
  <si>
    <t xml:space="preserve">L'organisation  documente les procédures de traçabilité. </t>
  </si>
  <si>
    <t>7.5.10</t>
  </si>
  <si>
    <t>L'organisme  identifie, vérifie, protége et sauvegarde les biens à la clientèle fourni pour l'utilisation ou l'incorporation dans le produit alors qu'il est sous le contrôle de l'organisation ou utilisé par l'organisation</t>
  </si>
  <si>
    <t xml:space="preserve">l'organisme  informe le client et le tenir des registres si toute propriété du client est perdue, endommagée ou encore jugée impropre à l'utilisation, </t>
  </si>
  <si>
    <t>7.5.11</t>
  </si>
  <si>
    <t>L'organisation documente les procédures pour préserver la conformité du produit aux exigences pendant le traitement, le stockage, la manutention et la distribution</t>
  </si>
  <si>
    <t>8.5.4</t>
  </si>
  <si>
    <t xml:space="preserve">L'organisme détermine et documente les méthodes permettant d'obtenir, de surveiller et de revoir ces informations. </t>
  </si>
  <si>
    <t>N/A</t>
  </si>
  <si>
    <t xml:space="preserve">L'organisme identifie et met en œuvre toutes les modifications nécessaires pour assurer et maintenir la pertinence, l'adéquation et l'éfficacité des paramètres de sécurités et de performance des dispositifs médicaux. </t>
  </si>
  <si>
    <t xml:space="preserve">L'organisme planifie, établit, met en œuvre, maintien à jour et documente un ou des programmes d'audit. </t>
  </si>
  <si>
    <t>L'organisation documente les procédures pour le transfert des résultats de la conception et du développement à la fabrication. Ces procédures doivent garantir que les résultats de conception et de développement sont dignes de confiance puisqu'ils adapté pour la fabrication</t>
  </si>
  <si>
    <t>L'organisme maîtrise le processus de conception et de développement pour assurer que les activités de validation sont réalisées</t>
  </si>
  <si>
    <t xml:space="preserve">L'organisme maîtrise le processus de conception et de développement pour s’assurer que les produits et services résultants satisfont aux exigences pour l’application spécifiée ou l’usage prévu </t>
  </si>
  <si>
    <t xml:space="preserve">L'organisme maîtrise le processus de conception et de développement pour s’assurer que toutes les actions nécessaires sont entreprises pour les problèmes déterminés </t>
  </si>
  <si>
    <t>les éléments d'entrées comprennentles conséquences potentielles d'une défaillance liée à la nature du produit</t>
  </si>
  <si>
    <t>7.3.3 a)</t>
  </si>
  <si>
    <t>7.3.3 b)</t>
  </si>
  <si>
    <t>7.3.3 c)</t>
  </si>
  <si>
    <t>7.3.3 d)</t>
  </si>
  <si>
    <t>7.3.3 e)</t>
  </si>
  <si>
    <t>7.3.2 a)</t>
  </si>
  <si>
    <t xml:space="preserve">7.3.2 </t>
  </si>
  <si>
    <t>7.3.2b)</t>
  </si>
  <si>
    <t>7.3.2 c)</t>
  </si>
  <si>
    <t>7.3.2 d)</t>
  </si>
  <si>
    <t>7.3.2 e)</t>
  </si>
  <si>
    <t xml:space="preserve">L'organisme documente les méthodes pour assurer la traçabilité des éléments de sorties de la conception et développement </t>
  </si>
  <si>
    <t>Compréhension des besoins et des attentes des parties intéressées</t>
  </si>
  <si>
    <t>Ressources</t>
  </si>
  <si>
    <t>Compétences</t>
  </si>
  <si>
    <t>Sensibilisation</t>
  </si>
  <si>
    <t>Communication</t>
  </si>
  <si>
    <t>Planification et maîtrise opérationnelles</t>
  </si>
  <si>
    <t>Exigences relatives aux produits et services</t>
  </si>
  <si>
    <t>Maîtrise des processus, produits et services fournis par des prestataires externes</t>
  </si>
  <si>
    <t>Production et prestation de service</t>
  </si>
  <si>
    <t>Libération des produits et services</t>
  </si>
  <si>
    <t>Maîtrise des éléments de sortie non conformes</t>
  </si>
  <si>
    <t>Surveillance, mesure, analyse et évaluation</t>
  </si>
  <si>
    <t>Non-conformité et action corrective</t>
  </si>
  <si>
    <t>Les éléments d'entrée de la revue de direction comprennent, sans toutefois s'y limiter les actions ( ou suivi des actions ) issues des revues de direction précédentes.</t>
  </si>
  <si>
    <t>La revue de direction est planifiée et réalisée en prenant en compte:les modifications des enjeux externes et internes pertinents pour le système de management de la qualité;</t>
  </si>
  <si>
    <t xml:space="preserve">Lorsque appropriée des dispositions particulière sont documentées pour la maitrise des produits contaminés ou potentiellement contaminés                  </t>
  </si>
  <si>
    <t>L'organisme établi des processus, documente et fournis des ressources spécifiques au produits</t>
  </si>
  <si>
    <t>L'organisme détermine et met à jour et conserve  les informations documentés dans une mesure suffisante</t>
  </si>
  <si>
    <t>Les éléments de sortie de la plannification sont adaptés au mode de réalistaiton des activités opérationnelles de l'organisme</t>
  </si>
  <si>
    <t>L'organisme détermine les formations de l'utilisateur pour une utilisation sure du produit</t>
  </si>
  <si>
    <t>L'organisme  revoit les exigences relatives au produit avant qu'il ne livre le produti au client</t>
  </si>
  <si>
    <t>L'organisme s'assure  de résoudre les écarts entre les exigences d'un contrat ou d'une commande et celles relatives aux produits</t>
  </si>
  <si>
    <t>les exigences non documentés des clients sont confirmés par l'organismes avant d'etre accépté</t>
  </si>
  <si>
    <t>L'organisme planifie et maitrise les étapes de conception et développement</t>
  </si>
  <si>
    <t>L'organisme prend en compte la maitrise des interfaces entre les personnes impliqués dans le processus de conception et de développement</t>
  </si>
  <si>
    <t>Les enregistrements relatifs aux processus de gestion de la clientelle et des prestataires externes  sont conservés</t>
  </si>
  <si>
    <t>Les éléments d'entrées comprennent les exigences fonctionnelles et de la performance</t>
  </si>
  <si>
    <t>L’organisme conserve des informations documentées sur les modifications de la conception et du développement, les résultats des revues, l’autorisation des modifications et les actions entreprises pour prévenir les impacts négatifs.</t>
  </si>
  <si>
    <t>lorsque les produits et services sont fournis directement aux) client(s) par des prestataires externes pour le compte de l'organisme ce dernier détermine la maitrise devant être appliquée aux processus, produtis et services fournis.</t>
  </si>
  <si>
    <t>L'organisme conserve des informations documentées contenant les résultats de l'évaluation et de la surveillance, de la réévaluation des performances du fournisseur et de toutes les actions nécessaires qui en résultent.</t>
  </si>
  <si>
    <t xml:space="preserve">L'organisme valide tout processus de production et de prestation de services où la sortie résultante peut  être vérifier ou ne sont pas vérifiées par la surveillance ultérieure ou de mesure. </t>
  </si>
  <si>
    <t>Les conditions maîtrisées  comprennent la disponibilité et l’utilisation de ressources appropriées pour la surveillance et la mesure</t>
  </si>
  <si>
    <t>l'oganisme améliore les processus et le système de management de la qualité.</t>
  </si>
  <si>
    <t>Détermination du domaine d'application du système de management de la qualité</t>
  </si>
  <si>
    <t>Planification des modifications</t>
  </si>
  <si>
    <t>L'organisme  détermine et fournis les ressources nécessaires pour la mise en place efficace du SMQ</t>
  </si>
  <si>
    <t xml:space="preserve">L'organisme  conserve les informations documentées concenant la formation initiale et professionnelle, le savoir faire et l'experience      </t>
  </si>
  <si>
    <r>
      <t xml:space="preserve">Les enjeux internes et externes sont </t>
    </r>
    <r>
      <rPr>
        <b/>
        <sz val="8"/>
        <rFont val="Arial"/>
        <family val="2"/>
      </rPr>
      <t>déterminés</t>
    </r>
    <r>
      <rPr>
        <sz val="8"/>
        <rFont val="Arial"/>
        <family val="2"/>
      </rPr>
      <t xml:space="preserve"> relativement à la </t>
    </r>
    <r>
      <rPr>
        <b/>
        <sz val="8"/>
        <rFont val="Arial"/>
        <family val="2"/>
      </rPr>
      <t>finalité</t>
    </r>
    <r>
      <rPr>
        <sz val="8"/>
        <rFont val="Arial"/>
        <family val="2"/>
      </rPr>
      <t xml:space="preserve"> et l'orientation stratégique de l'organisme</t>
    </r>
  </si>
  <si>
    <r>
      <t xml:space="preserve">Les </t>
    </r>
    <r>
      <rPr>
        <b/>
        <sz val="8"/>
        <color indexed="10"/>
        <rFont val="Arial"/>
        <family val="2"/>
      </rPr>
      <t>informations</t>
    </r>
    <r>
      <rPr>
        <sz val="8"/>
        <rFont val="Arial"/>
        <family val="2"/>
      </rPr>
      <t xml:space="preserve"> relatives aux enjeux externes et internes sont </t>
    </r>
    <r>
      <rPr>
        <b/>
        <sz val="8"/>
        <rFont val="Arial"/>
        <family val="2"/>
      </rPr>
      <t>surveillées</t>
    </r>
    <r>
      <rPr>
        <sz val="8"/>
        <rFont val="Arial"/>
        <family val="2"/>
      </rPr>
      <t xml:space="preserve"> et </t>
    </r>
    <r>
      <rPr>
        <b/>
        <sz val="8"/>
        <rFont val="Arial"/>
        <family val="2"/>
      </rPr>
      <t>revues</t>
    </r>
    <r>
      <rPr>
        <sz val="8"/>
        <rFont val="Arial"/>
        <family val="2"/>
      </rPr>
      <t xml:space="preserve"> périodiquement</t>
    </r>
  </si>
  <si>
    <r>
      <t>Les</t>
    </r>
    <r>
      <rPr>
        <b/>
        <sz val="8"/>
        <rFont val="Arial"/>
        <family val="2"/>
      </rPr>
      <t xml:space="preserve"> facteurs d'influence</t>
    </r>
    <r>
      <rPr>
        <sz val="8"/>
        <rFont val="Arial"/>
        <family val="2"/>
      </rPr>
      <t xml:space="preserve"> sur l'efficacté du Système de Management de la Qualité (SMQ) sont identifiés</t>
    </r>
  </si>
  <si>
    <r>
      <t xml:space="preserve">Les parties intéressées </t>
    </r>
    <r>
      <rPr>
        <b/>
        <sz val="8"/>
        <rFont val="Arial"/>
        <family val="2"/>
      </rPr>
      <t>pertinentes</t>
    </r>
    <r>
      <rPr>
        <sz val="8"/>
        <rFont val="Arial"/>
        <family val="2"/>
      </rPr>
      <t xml:space="preserve"> sont identifiées dans la cadre du SMQ</t>
    </r>
  </si>
  <si>
    <r>
      <t xml:space="preserve">Les </t>
    </r>
    <r>
      <rPr>
        <b/>
        <sz val="8"/>
        <rFont val="Arial"/>
        <family val="2"/>
      </rPr>
      <t>exigences  des clients</t>
    </r>
    <r>
      <rPr>
        <sz val="8"/>
        <rFont val="Arial"/>
        <family val="2"/>
      </rPr>
      <t xml:space="preserve"> ainsi que celles </t>
    </r>
    <r>
      <rPr>
        <b/>
        <sz val="8"/>
        <rFont val="Arial"/>
        <family val="2"/>
      </rPr>
      <t>légales et réglementaires</t>
    </r>
    <r>
      <rPr>
        <sz val="8"/>
        <rFont val="Arial"/>
        <family val="2"/>
      </rPr>
      <t xml:space="preserve"> sont prises en considération dans le SMQ</t>
    </r>
  </si>
  <si>
    <r>
      <t>Les</t>
    </r>
    <r>
      <rPr>
        <sz val="8"/>
        <color indexed="10"/>
        <rFont val="Arial"/>
        <family val="2"/>
      </rPr>
      <t xml:space="preserve"> </t>
    </r>
    <r>
      <rPr>
        <b/>
        <sz val="8"/>
        <color indexed="10"/>
        <rFont val="Arial"/>
        <family val="2"/>
      </rPr>
      <t>informations</t>
    </r>
    <r>
      <rPr>
        <sz val="8"/>
        <rFont val="Arial"/>
        <family val="2"/>
      </rPr>
      <t xml:space="preserve"> sur les parties intéressées et leurs exigences sont </t>
    </r>
    <r>
      <rPr>
        <b/>
        <sz val="8"/>
        <rFont val="Arial"/>
        <family val="2"/>
      </rPr>
      <t>surveillées et revues</t>
    </r>
    <r>
      <rPr>
        <sz val="8"/>
        <rFont val="Arial"/>
        <family val="2"/>
      </rPr>
      <t xml:space="preserve"> périodiquement</t>
    </r>
  </si>
  <si>
    <r>
      <t xml:space="preserve">La réalisation des modifications apportée au SMQ est </t>
    </r>
    <r>
      <rPr>
        <b/>
        <sz val="8"/>
        <rFont val="Arial"/>
        <family val="2"/>
      </rPr>
      <t>planifiée</t>
    </r>
    <r>
      <rPr>
        <sz val="8"/>
        <rFont val="Arial"/>
        <family val="2"/>
      </rPr>
      <t xml:space="preserve"> et tient compte de l'intégrité de ce dernier</t>
    </r>
  </si>
  <si>
    <r>
      <t xml:space="preserve">L'organisme détermine les objectifs et les </t>
    </r>
    <r>
      <rPr>
        <b/>
        <sz val="8"/>
        <rFont val="Arial"/>
        <family val="2"/>
      </rPr>
      <t>conséquences possibles</t>
    </r>
    <r>
      <rPr>
        <sz val="8"/>
        <rFont val="Arial"/>
        <family val="2"/>
      </rPr>
      <t xml:space="preserve"> des modifications planifiées</t>
    </r>
  </si>
  <si>
    <r>
      <t xml:space="preserve">L'organisme met à disposition les </t>
    </r>
    <r>
      <rPr>
        <b/>
        <sz val="8"/>
        <rFont val="Arial"/>
        <family val="2"/>
      </rPr>
      <t>ressources</t>
    </r>
    <r>
      <rPr>
        <sz val="8"/>
        <rFont val="Arial"/>
        <family val="2"/>
      </rPr>
      <t xml:space="preserve"> nécessaires à la réalisation des modifications</t>
    </r>
  </si>
  <si>
    <r>
      <t xml:space="preserve">L'organisme attribue les </t>
    </r>
    <r>
      <rPr>
        <b/>
        <sz val="8"/>
        <rFont val="Arial"/>
        <family val="2"/>
      </rPr>
      <t>responsabilités et autorités</t>
    </r>
    <r>
      <rPr>
        <sz val="8"/>
        <rFont val="Arial"/>
        <family val="2"/>
      </rPr>
      <t xml:space="preserve"> nécessaires à la réalisation des modifications</t>
    </r>
  </si>
  <si>
    <r>
      <t xml:space="preserve">Les </t>
    </r>
    <r>
      <rPr>
        <b/>
        <sz val="8"/>
        <rFont val="Arial"/>
        <family val="2"/>
      </rPr>
      <t>compétences</t>
    </r>
    <r>
      <rPr>
        <sz val="8"/>
        <rFont val="Arial"/>
        <family val="2"/>
      </rPr>
      <t xml:space="preserve"> nécessaires des personnes dont le travail a une incidence sur les performances du SMQ sont </t>
    </r>
    <r>
      <rPr>
        <b/>
        <sz val="8"/>
        <rFont val="Arial"/>
        <family val="2"/>
      </rPr>
      <t>déterminées</t>
    </r>
  </si>
  <si>
    <r>
      <t xml:space="preserve">Les </t>
    </r>
    <r>
      <rPr>
        <b/>
        <sz val="8"/>
        <rFont val="Arial"/>
        <family val="2"/>
      </rPr>
      <t>compétences</t>
    </r>
    <r>
      <rPr>
        <sz val="8"/>
        <rFont val="Arial"/>
        <family val="2"/>
      </rPr>
      <t xml:space="preserve"> du personnel sont </t>
    </r>
    <r>
      <rPr>
        <b/>
        <sz val="8"/>
        <rFont val="Arial"/>
        <family val="2"/>
      </rPr>
      <t>évaluées</t>
    </r>
    <r>
      <rPr>
        <sz val="8"/>
        <rFont val="Arial"/>
        <family val="2"/>
      </rPr>
      <t xml:space="preserve"> sur la base d'une formation ou d'une expérience appropriée</t>
    </r>
  </si>
  <si>
    <r>
      <t>L'organisme met en place et évalue l'efficacité des actions pour</t>
    </r>
    <r>
      <rPr>
        <b/>
        <sz val="8"/>
        <rFont val="Arial"/>
        <family val="2"/>
      </rPr>
      <t xml:space="preserve"> acquérir ou renforcer les compétences</t>
    </r>
    <r>
      <rPr>
        <sz val="8"/>
        <rFont val="Arial"/>
        <family val="2"/>
      </rPr>
      <t xml:space="preserve"> nécessaires au bon fonctionnement du SMQ</t>
    </r>
  </si>
  <si>
    <r>
      <t xml:space="preserve">L'organisme s'assure que le personnel est </t>
    </r>
    <r>
      <rPr>
        <b/>
        <sz val="8"/>
        <rFont val="Arial"/>
        <family val="2"/>
      </rPr>
      <t>conscient</t>
    </r>
    <r>
      <rPr>
        <sz val="8"/>
        <rFont val="Arial"/>
        <family val="2"/>
      </rPr>
      <t xml:space="preserve"> de l'importance de son activité, de sa contribution individuelle et collective à la réalisation de ces objectifs </t>
    </r>
  </si>
  <si>
    <r>
      <t xml:space="preserve">Le personnel est </t>
    </r>
    <r>
      <rPr>
        <b/>
        <sz val="8"/>
        <rFont val="Arial"/>
        <family val="2"/>
      </rPr>
      <t>sensibilisé</t>
    </r>
    <r>
      <rPr>
        <sz val="8"/>
        <rFont val="Arial"/>
        <family val="2"/>
      </rPr>
      <t xml:space="preserve"> aux effets bénéfiques d'une amélioration des performances et aux répercussions d'un non respect des exigences du SMQ</t>
    </r>
  </si>
  <si>
    <r>
      <t>Les informations documentées doivent être maîtrisées pour assurer leurs disponiblité et qu'elles conviennent à l'utilisation ainsi qu'elle soit convenablement protégé</t>
    </r>
    <r>
      <rPr>
        <i/>
        <sz val="8"/>
        <color theme="1"/>
        <rFont val="Arial"/>
        <family val="2"/>
      </rPr>
      <t xml:space="preserve"> </t>
    </r>
  </si>
  <si>
    <r>
      <t>L'organisme réalise des audits internes à intervalles planifiés pour fournir des informations et ainsi déterminer si le système de management de la qualité est conforme.</t>
    </r>
    <r>
      <rPr>
        <i/>
        <sz val="8"/>
        <color theme="1"/>
        <rFont val="Arial"/>
        <family val="2"/>
      </rPr>
      <t xml:space="preserve"> </t>
    </r>
  </si>
  <si>
    <t>la direction soutient les autres rôles pertinents de management afin de démontrer leurs responsabilités dans leurs domaines respectifs.</t>
  </si>
  <si>
    <t>La direction  démontre son leadership et son engagement relatifs à l’orientation client en s’assurant que:les exigences du client ainsi que les exigences légales et réglementaires applicables sont déterminées, comprises et satisfaites en permanence;</t>
  </si>
  <si>
    <t>La direction  attribue la responsabilité et l'autorité pour assurer que la sensibilisation aux exigences réglementaires applicables et aux exigences du SMQ en particulier la promotion de l'orientation client est encouragée dans tout l'organisme.</t>
  </si>
  <si>
    <t>Enregistrement qualité : A4 100% vertical</t>
  </si>
  <si>
    <t>Système de management de la qualité et ses processus</t>
  </si>
  <si>
    <t>Politique</t>
  </si>
  <si>
    <t>Information documentée</t>
  </si>
  <si>
    <t>Onglet Utilitaire pour Graphes ISO 9001 : extraits de {Critères}</t>
  </si>
  <si>
    <t>La direction doit démontrer son leadership et son engagement relatifs à l’orientation client en s’assurant que: les risques et les opportunités susceptibles d’avoir une incidence sur la conformité des produits et des services et sur l’aptitude à améliorer la satisfaction du client sont déterminés et pris en compte;</t>
  </si>
  <si>
    <t>La direction  attribut la responsabilité et l'autorité pour s'assurer que le système de management de la qualité est conforme aux exigences des présentes Normes internationales;</t>
  </si>
  <si>
    <t>Dans le cadre de la planification de son SQM, l'organisme  tient compte des enjeux mentionnés en 4.1 (iso 9001 &amp; 13485) et des exigences mentionnées en 4.2 (iso 9001) et déterminer les risques et opportunités qu’il est nécessaire de prendre en compte pour donner l’assurance que le système de management de la qualité peut atteindre le ou les résultats escomptés;</t>
  </si>
  <si>
    <t>L'organisme établit des objectifs qualité, aux fonctions, niveaux et processus concernés, nécessaires au système de management de la qualité et Les objectifs qualité sont en  cohérence avec la politique qualité;</t>
  </si>
  <si>
    <t xml:space="preserve"> les équipements de mesure sont protégés contre les réglages susceptibles d'invalider le résultat de la mesure</t>
  </si>
  <si>
    <t>la documentation du SMQ (voir 4.2.3)  comprend , les documents, y compris les enregistrements, jugés nécessaires par l'organisme pour assurer la
planification, le fonctionnement et la maîtrise efficaces de ses processus</t>
  </si>
  <si>
    <t>L'organisme  documente un manuel qualité qui comprend les procédures documentées établies pour le système de management de la qualité ou la référence à celles-ci</t>
  </si>
  <si>
    <t xml:space="preserve">Une procédure documentée est établie afin d'assurer que les documents d'origine extérieure jugés nécessaires par l'organisme pour la planification et le fonctionnement du système de management de la qualité sont identifiés et que leur diffusion est maîtrisée </t>
  </si>
  <si>
    <t>Une procédure documentée est établie afin d'empêcher toute utilisation non intentionnelle des documents périmés et les identifier de manière
adéquate.</t>
  </si>
  <si>
    <t xml:space="preserve">Lors de la création et de la mise à jour des informations documentées, l'organisme  s’assure que  l'identification et la description des informations documentées </t>
  </si>
  <si>
    <t>Pour maîtriser les informations documentées, l’organisme met en œuvre les activités de  distribution, accès, récupération et utilisation;</t>
  </si>
  <si>
    <t>Pour maîtriser les informations documentées, l’organisme met en œuvre les activités de stockage et protection, y compris préservation de la lisibilité;</t>
  </si>
  <si>
    <t xml:space="preserve"> L’organisme s’assure que les éléments de sortie de la conception et du développement spécifie les caractéristiques du produit ou service qui sont essentiels pour son utilisation sécuritaire et appropriée en toute sécurité.</t>
  </si>
  <si>
    <t>L'organisme maitrise le processus de conception et de développement pour assurer  l'évaluation de la capacité des résultats de cette dernière a fin de satisfaire les  exigences mentionné.</t>
  </si>
  <si>
    <t>L'organisme  maîtrise le processus de conception et de développement pour assurer que les résultats attendus sont définis</t>
  </si>
  <si>
    <t>L'organisme  maîtrise le processus de conception et de développement pour assurer que les revues sont menées pour évaluer l’aptitude des résultats de la conception et du développement à satisfaire aux exigences</t>
  </si>
  <si>
    <t xml:space="preserve"> l’organisme identifie, passe en revue et maîtrise les modifications apportées, en tant que de besoin pour s’assurer qu’elles n’aient pas d’impact négatif sur la conformité aux exigences.</t>
  </si>
  <si>
    <t>Lors de la détermination de l’étendue des activités après livraison requises, l’organisme prend en considération les conséquences indésirables potentielles associées à ses produits et services;</t>
  </si>
  <si>
    <t>Lors de la détermination de l’étendue des activités après livraison requises, l’organisme prend en considération la nature, l’utilisation et la durée de vie prévue de ses produits et services;</t>
  </si>
  <si>
    <t>Lors de la détermination de l’étendue des activités après livraison requises, l’organisme prend en considération les exigences des clients;</t>
  </si>
  <si>
    <t>L'organisation documente les exigences de propreté de produit ou de contrôle de la contamination des
produit si le produit est nettoyé par l'organisation avant la stérilisation ou à son utilisation</t>
  </si>
  <si>
    <t>L'organisation documente les exigences de propreté de produit ou de contrôle de la contamination des produit si  le produit est fourni non stérile et doit être soumis à un processus de nettoyage ou de stérilisation avant son utilisation</t>
  </si>
  <si>
    <t>L'organisation documente les exigences de propreté de produit ou de contrôle de la contamination des produit si  le  produit ne peut pas être nettoyé avant la stérilisation ou à son utilisation, et la propreté de l'importance dans l'utilisation;</t>
  </si>
  <si>
    <t>L'organisation documente les exigences de propreté de produit ou de contrôle de la contamination des produit si  le  produit est fourni pour être utilisé non stérile, et la propreté de l'importance de l'utilisation</t>
  </si>
  <si>
    <t>L'organisation documente les exigences de propreté de produit ou de contrôle de la contamination des produit si des agents de transformation doivent être retirés de produit pendant la fabrication.</t>
  </si>
  <si>
    <t>L'organisation documente les procédures (voir ISO 13485 , 4.2.4  pour la validation des procédés de stérilisation et de systèmes de barrière stérile.</t>
  </si>
  <si>
    <t>Art. 4</t>
  </si>
  <si>
    <t>Contexte de l'organisme</t>
  </si>
  <si>
    <t>Leadership</t>
  </si>
  <si>
    <t xml:space="preserve"> Amélioration continue</t>
  </si>
  <si>
    <t>NA</t>
  </si>
  <si>
    <t>Réf.
HAS 8k</t>
  </si>
  <si>
    <t>E2.4</t>
  </si>
  <si>
    <t>Ressources humaines</t>
  </si>
  <si>
    <t>Support</t>
  </si>
  <si>
    <t>Évaluation des performances</t>
  </si>
  <si>
    <t>E2.2</t>
  </si>
  <si>
    <t>E1.1</t>
  </si>
  <si>
    <t>E2.3</t>
  </si>
  <si>
    <t>E3.1</t>
  </si>
  <si>
    <t>E2.1</t>
  </si>
  <si>
    <t>E1.2</t>
  </si>
  <si>
    <t>4.2.2</t>
  </si>
  <si>
    <t>4.2.1</t>
  </si>
  <si>
    <t>Rôles, responsabilités et autorité au sein de l'organisme</t>
  </si>
  <si>
    <t>5.5.1</t>
  </si>
  <si>
    <t>6.1.1</t>
  </si>
  <si>
    <t>6.1.2</t>
  </si>
  <si>
    <t>6.2.1</t>
  </si>
  <si>
    <t>6.2.2</t>
  </si>
  <si>
    <t>7.1.6</t>
  </si>
  <si>
    <t>7.4.2.1</t>
  </si>
  <si>
    <t>7.4.2.2</t>
  </si>
  <si>
    <t>7.5.1.1</t>
  </si>
  <si>
    <t>7.5.1.2.2</t>
  </si>
  <si>
    <t>7.5.2.1</t>
  </si>
  <si>
    <t>7.5.2.3</t>
  </si>
  <si>
    <t>9.2.2</t>
  </si>
  <si>
    <t>4.4.2</t>
  </si>
  <si>
    <t>Satisfaction du client</t>
  </si>
  <si>
    <t>Analyse et évaluation</t>
  </si>
  <si>
    <t>Éléments d’entrée de la revue de direction</t>
  </si>
  <si>
    <t>Éléments de sortie de la revue de direction</t>
  </si>
  <si>
    <t>L'exploitant détermine s’il existe des besoins ou des opportunités à considérer dans le cadre de l’amélioration continue.</t>
  </si>
  <si>
    <t>Pour cela, l'exploitant prend en compte les résultats de l’analyse et de l’évaluation pour développer l'amélioration continue.</t>
  </si>
  <si>
    <t>Pour cela, l'exploitant prend en compte les éléments de sortie de la revue de direction pour développer l'amélioration continue.</t>
  </si>
  <si>
    <t>Établissement de la politique qualité</t>
  </si>
  <si>
    <t>5.2.1</t>
  </si>
  <si>
    <t>Communication de la politique qualité</t>
  </si>
  <si>
    <t>5.2.2</t>
  </si>
  <si>
    <t>Actions à mettre en œuvre face aux risques et opportunités</t>
  </si>
  <si>
    <t>Objectifs qualité et planification des actions pour les atteindre</t>
  </si>
  <si>
    <t>Infrastructure</t>
  </si>
  <si>
    <t>Environnement pour la mise en œuvre des processus</t>
  </si>
  <si>
    <t>Ressources pour la surveillance et la mesure</t>
  </si>
  <si>
    <t>7.1.5.1</t>
  </si>
  <si>
    <t>Traçabilité de la mesure</t>
  </si>
  <si>
    <t>7.1.5.2</t>
  </si>
  <si>
    <t>Connaissances organisationnelles</t>
  </si>
  <si>
    <t>Création et mise à jour des informations documentées</t>
  </si>
  <si>
    <t>Maîtrise des informations documentées</t>
  </si>
  <si>
    <t>Communication avec les clients</t>
  </si>
  <si>
    <t>Détermination des exigences relatives aux produits et services</t>
  </si>
  <si>
    <t>Revue des exigences relatives aux produits et services</t>
  </si>
  <si>
    <t>Éléments d’entrée de la conception et du développement</t>
  </si>
  <si>
    <t>Maîtrise de la conception et du développement</t>
  </si>
  <si>
    <t>Éléments de sortie de la conception et du développement</t>
  </si>
  <si>
    <t>Modifications de la conception et du développement</t>
  </si>
  <si>
    <t>Type et étendue de la maîtrise</t>
  </si>
  <si>
    <t>Informations à l’attention des prestataires externes</t>
  </si>
  <si>
    <t>Maîtrise de la production et de la prestation de service</t>
  </si>
  <si>
    <t>Identification et traçabilité</t>
  </si>
  <si>
    <t>Propriété des clients ou des prestataires externes</t>
  </si>
  <si>
    <t>Préservation</t>
  </si>
  <si>
    <t>Activités après livraison</t>
  </si>
  <si>
    <t>8.5.6</t>
  </si>
  <si>
    <t>Maîtrise des modifications</t>
  </si>
  <si>
    <t>8.7.2</t>
  </si>
  <si>
    <t>4.2.3</t>
  </si>
  <si>
    <t>7.5.2 
(+ 7.5.1.1)</t>
  </si>
  <si>
    <t>7.5.1.2.1</t>
  </si>
  <si>
    <t>Réf. NF 
S99-170</t>
  </si>
  <si>
    <t>La procédure "Action corrective" permet de procéder à la revue des non-conformités (y compris les réclamations du client).</t>
  </si>
  <si>
    <t>La procédure "Action corrective" permet de déterminer les causes des non-conformités.</t>
  </si>
  <si>
    <t>La procédure "Action corrective" permet d'évaluer le besoin d'entreprendre des actions pour que les non-conformités ne se reproduisent pas.</t>
  </si>
  <si>
    <t>La procédure "Action corrective" permet d'enregistrer les résultats de toute investigation et des actions mises en œuvre (voir 4.2.4 de la NF S99-170).</t>
  </si>
  <si>
    <t>La procédure "Action corrective" permet de procéder à la revue des actions correctives mises en œuvre et de leur efficacité.</t>
  </si>
  <si>
    <t>La procédure "Action préventive" permet de déterminer les non-conformités potentielles et leurs causes.</t>
  </si>
  <si>
    <t>La procédure "Action préventive" permet d'évaluer le besoin d'entreprendre des actions pour éviter la survenance des non-conformités.</t>
  </si>
  <si>
    <t>La procédure "Action préventive" permet de déterminer et mettre en œuvre les actions nécessaires.</t>
  </si>
  <si>
    <t>La procédure "Action préventive" permet d'enregistrer les résultats des investigations et des actions mises en œuvre (voir 4.2.4 de la NF S99-170)</t>
  </si>
  <si>
    <t>La procédure "Action préventive" permet de procéder à la revue des actions préventives mises en œuvre et de leur efficacité.</t>
  </si>
  <si>
    <t>L'exploitant établit des procédures documentées pour évaluer les possibilités d'amélioration de l'efficacité du système de management de la maintenance des DM.</t>
  </si>
  <si>
    <t>L’exploitant établit des exigences documentées sur la présence des accessoires adéquats.</t>
  </si>
  <si>
    <t>L’exploitant établit des exigences documentées sur les disponibilités des réactifs et consommables.</t>
  </si>
  <si>
    <t>L’exploitant établit des exigences documentées sur les branchements et les connexions, etc.</t>
  </si>
  <si>
    <t>Les procédures documentées répondant, en tant que besoin, aux  exigences légales et réglementaires nationales ou régionales pour la mise en œuvre et la maîtrise de l'application des techniques statistiques sont accesibles, appliquées et suivies.</t>
  </si>
  <si>
    <t>Ces procédures peuvent être mises en œuvre à tout moment.</t>
  </si>
  <si>
    <t xml:space="preserve">7.1.2 </t>
  </si>
  <si>
    <t>7.5.2.2 + 4.2.4  8.3  8.5</t>
  </si>
  <si>
    <t>Critère 1</t>
  </si>
  <si>
    <t>Critère 2</t>
  </si>
  <si>
    <t>Critère 3</t>
  </si>
  <si>
    <t>Critère 4</t>
  </si>
  <si>
    <t>Critère 5</t>
  </si>
  <si>
    <t>Critère 6</t>
  </si>
  <si>
    <t>Informel</t>
  </si>
  <si>
    <r>
      <rPr>
        <b/>
        <sz val="8"/>
        <rFont val="Arial Narrow"/>
        <family val="2"/>
      </rPr>
      <t>VERACITÉ</t>
    </r>
    <r>
      <rPr>
        <sz val="8"/>
        <rFont val="Arial Narrow"/>
        <family val="2"/>
      </rPr>
      <t xml:space="preserve"> sur les </t>
    </r>
    <r>
      <rPr>
        <b/>
        <sz val="8"/>
        <rFont val="Arial Narrow"/>
        <family val="2"/>
      </rPr>
      <t>RÉALISATIONS</t>
    </r>
    <r>
      <rPr>
        <sz val="8"/>
        <rFont val="Arial Narrow"/>
        <family val="2"/>
      </rPr>
      <t xml:space="preserve"> (simple mais limitée)</t>
    </r>
  </si>
  <si>
    <r>
      <rPr>
        <b/>
        <sz val="8"/>
        <rFont val="Arial Narrow"/>
        <family val="2"/>
      </rPr>
      <t>MATURITÉ</t>
    </r>
    <r>
      <rPr>
        <sz val="8"/>
        <rFont val="Arial Narrow"/>
        <family val="2"/>
      </rPr>
      <t xml:space="preserve"> sur les </t>
    </r>
    <r>
      <rPr>
        <b/>
        <sz val="8"/>
        <rFont val="Arial Narrow"/>
        <family val="2"/>
      </rPr>
      <t>PROCESSUS</t>
    </r>
    <r>
      <rPr>
        <sz val="8"/>
        <rFont val="Arial Narrow"/>
        <family val="2"/>
      </rPr>
      <t xml:space="preserve"> (recommandée par l'ISO 9004)</t>
    </r>
  </si>
  <si>
    <t>n° Maturité Processus équivalent au Taux de Véracité pour calcul "Evaluateur"</t>
  </si>
  <si>
    <t>Utilisé pour  "Evaluateur" : classé par orde alphabétique pour calcul via liste "validation"</t>
  </si>
  <si>
    <t>Maturité équivalente 
(calcul automatique)*</t>
  </si>
  <si>
    <r>
      <t xml:space="preserve">Libellés des évaluations en </t>
    </r>
    <r>
      <rPr>
        <b/>
        <sz val="8"/>
        <rFont val="Arial Narrow"/>
        <family val="2"/>
      </rPr>
      <t xml:space="preserve">
"Véracité des Réalisations"</t>
    </r>
  </si>
  <si>
    <r>
      <t>Libellés des évaluations en</t>
    </r>
    <r>
      <rPr>
        <b/>
        <sz val="8"/>
        <rFont val="Arial Narrow"/>
        <family val="2"/>
      </rPr>
      <t xml:space="preserve"> 
"Maturité des Processus"</t>
    </r>
  </si>
  <si>
    <r>
      <rPr>
        <sz val="8"/>
        <rFont val="Arial Narrow"/>
        <family val="2"/>
      </rPr>
      <t>Choix de</t>
    </r>
    <r>
      <rPr>
        <b/>
        <sz val="8"/>
        <rFont val="Arial Narrow"/>
        <family val="2"/>
      </rPr>
      <t xml:space="preserve"> Maturité</t>
    </r>
  </si>
  <si>
    <r>
      <t xml:space="preserve">Taux maxi
de 
</t>
    </r>
    <r>
      <rPr>
        <b/>
        <sz val="8"/>
        <rFont val="Arial Narrow"/>
        <family val="2"/>
      </rPr>
      <t>Maturité</t>
    </r>
  </si>
  <si>
    <t>Maitrisé</t>
  </si>
  <si>
    <r>
      <rPr>
        <sz val="8"/>
        <rFont val="Arial Narrow"/>
        <family val="2"/>
      </rPr>
      <t>Choix de</t>
    </r>
    <r>
      <rPr>
        <b/>
        <sz val="8"/>
        <rFont val="Arial Narrow"/>
        <family val="2"/>
      </rPr>
      <t xml:space="preserve"> Conformité</t>
    </r>
  </si>
  <si>
    <t>Insuffisant</t>
  </si>
  <si>
    <r>
      <t xml:space="preserve">A </t>
    </r>
    <r>
      <rPr>
        <b/>
        <sz val="8"/>
        <rFont val="Arial Narrow"/>
        <family val="2"/>
      </rPr>
      <t>l'unanimité,</t>
    </r>
    <r>
      <rPr>
        <sz val="8"/>
        <rFont val="Arial Narrow"/>
        <family val="2"/>
      </rPr>
      <t xml:space="preserve"> l'action est déclarée non réalisée.</t>
    </r>
  </si>
  <si>
    <r>
      <t xml:space="preserve">Le processus n'est pas réalisé ou alors de manière très </t>
    </r>
    <r>
      <rPr>
        <b/>
        <sz val="8"/>
        <rFont val="Arial Narrow"/>
        <family val="2"/>
      </rPr>
      <t>insuffisante.</t>
    </r>
  </si>
  <si>
    <t>Conforme</t>
  </si>
  <si>
    <r>
      <t xml:space="preserve">L'action </t>
    </r>
    <r>
      <rPr>
        <b/>
        <sz val="8"/>
        <rFont val="Arial Narrow"/>
        <family val="2"/>
      </rPr>
      <t xml:space="preserve">n'est pas réalisée </t>
    </r>
    <r>
      <rPr>
        <sz val="8"/>
        <rFont val="Arial Narrow"/>
        <family val="2"/>
      </rPr>
      <t>ou alors de manière très aléatoire.</t>
    </r>
  </si>
  <si>
    <r>
      <t xml:space="preserve">Le processus est réalisé </t>
    </r>
    <r>
      <rPr>
        <b/>
        <sz val="8"/>
        <rFont val="Arial Narrow"/>
        <family val="2"/>
      </rPr>
      <t>implicitement,</t>
    </r>
    <r>
      <rPr>
        <sz val="8"/>
        <rFont val="Arial Narrow"/>
        <family val="2"/>
      </rPr>
      <t xml:space="preserve"> sans être toujours mis en œuvre complètement et dans les délais.</t>
    </r>
  </si>
  <si>
    <t>Convaincant</t>
  </si>
  <si>
    <r>
      <t xml:space="preserve">L'action </t>
    </r>
    <r>
      <rPr>
        <b/>
        <sz val="8"/>
        <rFont val="Arial Narrow"/>
        <family val="2"/>
      </rPr>
      <t>formalisée</t>
    </r>
    <r>
      <rPr>
        <sz val="8"/>
        <rFont val="Arial Narrow"/>
        <family val="2"/>
      </rPr>
      <t xml:space="preserve"> est réalisée et </t>
    </r>
    <r>
      <rPr>
        <b/>
        <sz val="8"/>
        <rFont val="Arial Narrow"/>
        <family val="2"/>
      </rPr>
      <t>suivie</t>
    </r>
    <r>
      <rPr>
        <sz val="8"/>
        <rFont val="Arial Narrow"/>
        <family val="2"/>
      </rPr>
      <t xml:space="preserve"> dans sa mise en œuvre.</t>
    </r>
  </si>
  <si>
    <r>
      <t xml:space="preserve">Le processus est </t>
    </r>
    <r>
      <rPr>
        <b/>
        <sz val="8"/>
        <rFont val="Arial Narrow"/>
        <family val="2"/>
      </rPr>
      <t>efficient</t>
    </r>
    <r>
      <rPr>
        <sz val="8"/>
        <rFont val="Arial Narrow"/>
        <family val="2"/>
      </rPr>
      <t xml:space="preserve"> et induit des </t>
    </r>
    <r>
      <rPr>
        <b/>
        <sz val="8"/>
        <rFont val="Arial Narrow"/>
        <family val="2"/>
      </rPr>
      <t>améliorations</t>
    </r>
    <r>
      <rPr>
        <sz val="8"/>
        <rFont val="Arial Narrow"/>
        <family val="2"/>
      </rPr>
      <t xml:space="preserve"> qui sont effectivement mises en œuvre.</t>
    </r>
  </si>
  <si>
    <r>
      <t xml:space="preserve">L'action est </t>
    </r>
    <r>
      <rPr>
        <b/>
        <sz val="8"/>
        <rFont val="Arial Narrow"/>
        <family val="2"/>
      </rPr>
      <t>toujours</t>
    </r>
    <r>
      <rPr>
        <sz val="8"/>
        <rFont val="Arial Narrow"/>
        <family val="2"/>
      </rPr>
      <t xml:space="preserve"> réalisée et </t>
    </r>
    <r>
      <rPr>
        <b/>
        <sz val="8"/>
        <rFont val="Arial Narrow"/>
        <family val="2"/>
      </rPr>
      <t>tracée</t>
    </r>
    <r>
      <rPr>
        <sz val="8"/>
        <rFont val="Arial Narrow"/>
        <family val="2"/>
      </rPr>
      <t xml:space="preserve"> avec des résultats </t>
    </r>
    <r>
      <rPr>
        <b/>
        <sz val="8"/>
        <rFont val="Arial Narrow"/>
        <family val="2"/>
      </rPr>
      <t>prouvés.</t>
    </r>
  </si>
  <si>
    <r>
      <t>Le processus a une excellente</t>
    </r>
    <r>
      <rPr>
        <b/>
        <sz val="8"/>
        <rFont val="Arial Narrow"/>
        <family val="2"/>
      </rPr>
      <t xml:space="preserve"> qualité perçue</t>
    </r>
    <r>
      <rPr>
        <sz val="8"/>
        <rFont val="Arial Narrow"/>
        <family val="2"/>
      </rPr>
      <t xml:space="preserve">, il </t>
    </r>
    <r>
      <rPr>
        <b/>
        <sz val="8"/>
        <rFont val="Arial Narrow"/>
        <family val="2"/>
      </rPr>
      <t>anticipe</t>
    </r>
    <r>
      <rPr>
        <sz val="8"/>
        <rFont val="Arial Narrow"/>
        <family val="2"/>
      </rPr>
      <t xml:space="preserve"> les attentes et </t>
    </r>
    <r>
      <rPr>
        <b/>
        <sz val="8"/>
        <rFont val="Arial Narrow"/>
        <family val="2"/>
      </rPr>
      <t>innove</t>
    </r>
    <r>
      <rPr>
        <sz val="8"/>
        <rFont val="Arial Narrow"/>
        <family val="2"/>
      </rPr>
      <t xml:space="preserve"> dans les services rendus.</t>
    </r>
  </si>
  <si>
    <t>Performant</t>
  </si>
  <si>
    <t>Utilisé pour  "Evaluateur" : classé par orde alphabétique pour calcul via liste "validation"</t>
    <phoneticPr fontId="31" type="noConversion"/>
  </si>
  <si>
    <t>Processus 1</t>
    <phoneticPr fontId="31" type="noConversion"/>
  </si>
  <si>
    <t>Processus 2</t>
    <phoneticPr fontId="31" type="noConversion"/>
  </si>
  <si>
    <t>Processus 3</t>
    <phoneticPr fontId="31" type="noConversion"/>
  </si>
  <si>
    <t>Processus 4</t>
    <phoneticPr fontId="31" type="noConversion"/>
  </si>
  <si>
    <t>Processus 5</t>
    <phoneticPr fontId="31" type="noConversion"/>
  </si>
  <si>
    <t>Critère 8</t>
  </si>
  <si>
    <t>Critère 9</t>
  </si>
  <si>
    <t>Processus 6</t>
    <phoneticPr fontId="31" type="noConversion"/>
  </si>
  <si>
    <t>Processus 7</t>
    <phoneticPr fontId="31" type="noConversion"/>
  </si>
  <si>
    <t>Processus 8</t>
    <phoneticPr fontId="31" type="noConversion"/>
  </si>
  <si>
    <t>Processus 9</t>
    <phoneticPr fontId="31" type="noConversion"/>
  </si>
  <si>
    <t>Processus 10</t>
    <phoneticPr fontId="31" type="noConversion"/>
  </si>
  <si>
    <t>Processus 11</t>
    <phoneticPr fontId="31" type="noConversion"/>
  </si>
  <si>
    <t>Processus 12</t>
    <phoneticPr fontId="31" type="noConversion"/>
  </si>
  <si>
    <t>Processus 13</t>
    <phoneticPr fontId="31" type="noConversion"/>
  </si>
  <si>
    <t>Processus 14</t>
    <phoneticPr fontId="31" type="noConversion"/>
  </si>
  <si>
    <t>Processus 15</t>
    <phoneticPr fontId="31" type="noConversion"/>
  </si>
  <si>
    <t>Processus 16</t>
    <phoneticPr fontId="31" type="noConversion"/>
  </si>
  <si>
    <t>Processus 17</t>
    <phoneticPr fontId="31" type="noConversion"/>
  </si>
  <si>
    <t>Processus 18</t>
    <phoneticPr fontId="31" type="noConversion"/>
  </si>
  <si>
    <t>Processus 19</t>
    <phoneticPr fontId="31" type="noConversion"/>
  </si>
  <si>
    <t>Processus 20</t>
    <phoneticPr fontId="31" type="noConversion"/>
  </si>
  <si>
    <t>Processus 21</t>
    <phoneticPr fontId="31" type="noConversion"/>
  </si>
  <si>
    <t>Processus 22</t>
    <phoneticPr fontId="31" type="noConversion"/>
  </si>
  <si>
    <t>Processus 23</t>
    <phoneticPr fontId="31" type="noConversion"/>
  </si>
  <si>
    <t>Choix de Conformité</t>
  </si>
  <si>
    <t>Processus 24</t>
    <phoneticPr fontId="31" type="noConversion"/>
  </si>
  <si>
    <t>Processus 25</t>
    <phoneticPr fontId="31" type="noConversion"/>
  </si>
  <si>
    <t>Processus 26</t>
    <phoneticPr fontId="31" type="noConversion"/>
  </si>
  <si>
    <t>Processus 27</t>
    <phoneticPr fontId="31" type="noConversion"/>
  </si>
  <si>
    <t>Processus 28</t>
    <phoneticPr fontId="31" type="noConversion"/>
  </si>
  <si>
    <t>Processus 29</t>
    <phoneticPr fontId="31" type="noConversion"/>
  </si>
  <si>
    <t>Processus 30</t>
    <phoneticPr fontId="31" type="noConversion"/>
  </si>
  <si>
    <t>Critère 11</t>
  </si>
  <si>
    <t>Processus 31</t>
    <phoneticPr fontId="31" type="noConversion"/>
  </si>
  <si>
    <t>Processus 32</t>
    <phoneticPr fontId="31" type="noConversion"/>
  </si>
  <si>
    <t>Processus 33</t>
    <phoneticPr fontId="31" type="noConversion"/>
  </si>
  <si>
    <t>Processus 34</t>
    <phoneticPr fontId="31" type="noConversion"/>
  </si>
  <si>
    <t>Processus 35</t>
    <phoneticPr fontId="31" type="noConversion"/>
  </si>
  <si>
    <t>Critère 12</t>
  </si>
  <si>
    <t>Critère 13</t>
  </si>
  <si>
    <t>Processus 36</t>
    <phoneticPr fontId="31" type="noConversion"/>
  </si>
  <si>
    <t>Processus 37</t>
    <phoneticPr fontId="31" type="noConversion"/>
  </si>
  <si>
    <t>L'exploitant définit avec le client les exigences relatives aux DM et s'assure qu'il peut répondre aux réclamations éventuelles.</t>
    <phoneticPr fontId="31" type="noConversion"/>
  </si>
  <si>
    <t>Processus 38</t>
    <phoneticPr fontId="31" type="noConversion"/>
  </si>
  <si>
    <t>Valeurs choisies</t>
  </si>
  <si>
    <t>Valeurs calculées</t>
  </si>
  <si>
    <t>Valeurs retenues</t>
  </si>
  <si>
    <t>% Maturité retenus</t>
  </si>
  <si>
    <t>Pondération Processus</t>
  </si>
  <si>
    <t>Score Processus</t>
  </si>
  <si>
    <t>Processus 39</t>
    <phoneticPr fontId="31" type="noConversion"/>
  </si>
  <si>
    <t>L’exploitant établit et conserve les exigences documentées relatives au management des risques tout au long du processus de réalisation de la maintenance (dossier technique).</t>
    <phoneticPr fontId="31" type="noConversion"/>
  </si>
  <si>
    <t>Processus 40</t>
    <phoneticPr fontId="31" type="noConversion"/>
  </si>
  <si>
    <t>Processus 41</t>
    <phoneticPr fontId="31" type="noConversion"/>
  </si>
  <si>
    <t>Processus 42</t>
    <phoneticPr fontId="31" type="noConversion"/>
  </si>
  <si>
    <t>Processus 43</t>
    <phoneticPr fontId="31" type="noConversion"/>
  </si>
  <si>
    <t>Processus 44</t>
    <phoneticPr fontId="31" type="noConversion"/>
  </si>
  <si>
    <t>Processus 45</t>
    <phoneticPr fontId="31" type="noConversion"/>
  </si>
  <si>
    <t>Processus 46</t>
    <phoneticPr fontId="31" type="noConversion"/>
  </si>
  <si>
    <t>Processus 47</t>
    <phoneticPr fontId="31" type="noConversion"/>
  </si>
  <si>
    <t>Processus 48</t>
    <phoneticPr fontId="31" type="noConversion"/>
  </si>
  <si>
    <t>Processus 49</t>
    <phoneticPr fontId="31" type="noConversion"/>
  </si>
  <si>
    <t>Processus 50</t>
    <phoneticPr fontId="31" type="noConversion"/>
  </si>
  <si>
    <t>Processus 51</t>
    <phoneticPr fontId="31" type="noConversion"/>
  </si>
  <si>
    <t>Processus 52</t>
    <phoneticPr fontId="31" type="noConversion"/>
  </si>
  <si>
    <t>Processus 53</t>
    <phoneticPr fontId="31" type="noConversion"/>
  </si>
  <si>
    <t>Processus 54</t>
    <phoneticPr fontId="31" type="noConversion"/>
  </si>
  <si>
    <t>Processus 55</t>
    <phoneticPr fontId="31" type="noConversion"/>
  </si>
  <si>
    <t>Processus 56</t>
    <phoneticPr fontId="31" type="noConversion"/>
  </si>
  <si>
    <t>Critère 14</t>
  </si>
  <si>
    <t>Processus 57</t>
    <phoneticPr fontId="31" type="noConversion"/>
  </si>
  <si>
    <t>Processus 58</t>
    <phoneticPr fontId="31" type="noConversion"/>
  </si>
  <si>
    <t>Processus 59</t>
    <phoneticPr fontId="31" type="noConversion"/>
  </si>
  <si>
    <t>Processus 60</t>
    <phoneticPr fontId="31" type="noConversion"/>
  </si>
  <si>
    <t>Processus 61</t>
    <phoneticPr fontId="31" type="noConversion"/>
  </si>
  <si>
    <t>Processus 62</t>
    <phoneticPr fontId="31" type="noConversion"/>
  </si>
  <si>
    <t>Processus 63</t>
    <phoneticPr fontId="31" type="noConversion"/>
  </si>
  <si>
    <t>Processus 64</t>
    <phoneticPr fontId="31" type="noConversion"/>
  </si>
  <si>
    <t>Processus 65</t>
    <phoneticPr fontId="31" type="noConversion"/>
  </si>
  <si>
    <t>Processus 66</t>
    <phoneticPr fontId="31" type="noConversion"/>
  </si>
  <si>
    <t>Processus 67</t>
    <phoneticPr fontId="31" type="noConversion"/>
  </si>
  <si>
    <t>Processus 68</t>
    <phoneticPr fontId="31" type="noConversion"/>
  </si>
  <si>
    <t>Processus 69</t>
    <phoneticPr fontId="31" type="noConversion"/>
  </si>
  <si>
    <t>Processus 70</t>
    <phoneticPr fontId="31" type="noConversion"/>
  </si>
  <si>
    <t>Processus 71</t>
    <phoneticPr fontId="31" type="noConversion"/>
  </si>
  <si>
    <t>Critère 15</t>
  </si>
  <si>
    <t>Critère 16</t>
  </si>
  <si>
    <t>Processus 72</t>
    <phoneticPr fontId="31" type="noConversion"/>
  </si>
  <si>
    <t>Processus 73</t>
    <phoneticPr fontId="31" type="noConversion"/>
  </si>
  <si>
    <t>Processus 74</t>
    <phoneticPr fontId="31" type="noConversion"/>
  </si>
  <si>
    <t>Processus 75</t>
    <phoneticPr fontId="31" type="noConversion"/>
  </si>
  <si>
    <t>Processus 76</t>
    <phoneticPr fontId="31" type="noConversion"/>
  </si>
  <si>
    <t>Processus 77</t>
    <phoneticPr fontId="31" type="noConversion"/>
  </si>
  <si>
    <t>Processus 78</t>
    <phoneticPr fontId="31" type="noConversion"/>
  </si>
  <si>
    <t>Processus 79</t>
    <phoneticPr fontId="31" type="noConversion"/>
  </si>
  <si>
    <t>5.5.1</t>
    <phoneticPr fontId="31" type="noConversion"/>
  </si>
  <si>
    <t>pourcentage de ISO9001</t>
    <phoneticPr fontId="8" type="noConversion"/>
  </si>
  <si>
    <t>pourcentage de NFS99-170</t>
    <phoneticPr fontId="8" type="noConversion"/>
  </si>
  <si>
    <t>pourcentage de 8K</t>
    <phoneticPr fontId="8" type="noConversion"/>
  </si>
  <si>
    <t>Score de l'ISO9001</t>
    <phoneticPr fontId="31" type="noConversion"/>
  </si>
  <si>
    <t>Score de l'NFS99-170</t>
    <phoneticPr fontId="31" type="noConversion"/>
  </si>
  <si>
    <t>Score de 8K</t>
    <phoneticPr fontId="31" type="noConversion"/>
  </si>
  <si>
    <t>article. 10</t>
    <phoneticPr fontId="31" type="noConversion"/>
  </si>
  <si>
    <t>Résultats de ISO9001</t>
    <phoneticPr fontId="31" type="noConversion"/>
  </si>
  <si>
    <t>Informel</t>
    <phoneticPr fontId="46" type="noConversion"/>
  </si>
  <si>
    <t>Insuffisant</t>
    <phoneticPr fontId="46" type="noConversion"/>
  </si>
  <si>
    <t>Maitrisé</t>
    <phoneticPr fontId="46" type="noConversion"/>
  </si>
  <si>
    <t>Performant</t>
    <phoneticPr fontId="46" type="noConversion"/>
  </si>
  <si>
    <t>Processus 80</t>
    <phoneticPr fontId="31" type="noConversion"/>
  </si>
  <si>
    <t>Processus 81</t>
    <phoneticPr fontId="31" type="noConversion"/>
  </si>
  <si>
    <t>E2.2</t>
    <phoneticPr fontId="31" type="noConversion"/>
  </si>
  <si>
    <t xml:space="preserve">Document d'appui à une déclaration Qualité sur les référentiels </t>
  </si>
  <si>
    <t>ISO 9001:2015, NF S99-170 et Critère 8K HAS</t>
  </si>
  <si>
    <t xml:space="preserve">ISO 9001:2015 +  NF S99-170 + Critère 8k HAS : </t>
  </si>
  <si>
    <t>Autodiagnostic mutualisé pour les services biomédicaux en établissement de santé</t>
  </si>
  <si>
    <t>Avertissement : les cellules écrites en bleu sont saisissables et peuvent donc être modifiées</t>
  </si>
  <si>
    <r>
      <t xml:space="preserve">ISO 9001:2015 "Systèmes de management de la qualité - Exigences", </t>
    </r>
    <r>
      <rPr>
        <i/>
        <sz val="6"/>
        <color theme="1"/>
        <rFont val="Arial"/>
        <family val="2"/>
      </rPr>
      <t xml:space="preserve">Edition Afnor, www.afnor.org, tirage 2 du 1er octobre 2015 </t>
    </r>
  </si>
  <si>
    <r>
      <rPr>
        <b/>
        <sz val="6"/>
        <color theme="1"/>
        <rFont val="Arial"/>
        <family val="2"/>
      </rPr>
      <t>NF S99-170 Maintenance des dispositifs médicaux</t>
    </r>
    <r>
      <rPr>
        <sz val="6"/>
        <color theme="1"/>
        <rFont val="Arial"/>
        <family val="2"/>
      </rPr>
      <t xml:space="preserve"> - Système de management de la qualité pour la maintenance et la gestion des risques associés à l'exploitation des dispositifs médicaux,</t>
    </r>
    <r>
      <rPr>
        <i/>
        <sz val="6"/>
        <color theme="1"/>
        <rFont val="Arial"/>
        <family val="2"/>
      </rPr>
      <t xml:space="preserve"> Edition Afnor, www.afnor.org, 17 mai 2013</t>
    </r>
  </si>
  <si>
    <r>
      <rPr>
        <b/>
        <sz val="6"/>
        <color theme="1"/>
        <rFont val="Arial"/>
        <family val="2"/>
      </rPr>
      <t>Manuel de certification des établissements de santé V2010 - Critère 8K "Gestion des équipements biomédicaux"</t>
    </r>
    <r>
      <rPr>
        <sz val="6"/>
        <color theme="1"/>
        <rFont val="Arial"/>
        <family val="2"/>
      </rPr>
      <t xml:space="preserve">, </t>
    </r>
    <r>
      <rPr>
        <i/>
        <sz val="6"/>
        <color theme="1"/>
        <rFont val="Arial"/>
        <family val="2"/>
      </rPr>
      <t>Edition Haute Autorité de Santé (HAS), Direction de l’amélioration de la qualité et de la sécurité des soins, www.has-sante.fr, janvier 2014</t>
    </r>
  </si>
  <si>
    <t>Pour Quoi  ?</t>
  </si>
  <si>
    <t> • Maîtriser son cœur de métier
 • Respecter le 8K HAS</t>
  </si>
  <si>
    <t> • Services biomédicaux
 • Certifiés ou souhaitant l'être</t>
  </si>
  <si>
    <t>Nom de l'établissement :</t>
  </si>
  <si>
    <t>Responsable biomédical :</t>
  </si>
  <si>
    <t xml:space="preserve">Email : </t>
  </si>
  <si>
    <t>Téléphone :</t>
  </si>
  <si>
    <t>Référentiels qualité :</t>
  </si>
  <si>
    <t>Méthode d'utilisation : PDCA</t>
  </si>
  <si>
    <t> • Passer à l'ISO 9001 v2015
• Obtenir la Certification</t>
  </si>
  <si>
    <t>P pour Préparer</t>
  </si>
  <si>
    <t>D pour Diagnostiquer</t>
  </si>
  <si>
    <t>Onglet {Autodiagnostic}</t>
  </si>
  <si>
    <t>C pour Considérer</t>
  </si>
  <si>
    <t>A pour Améliorer</t>
  </si>
  <si>
    <t>Onglet {Déclarations ISO 17050}</t>
  </si>
  <si>
    <r>
      <t>4 onglets {</t>
    </r>
    <r>
      <rPr>
        <i/>
        <sz val="7"/>
        <rFont val="Arial"/>
        <family val="2"/>
      </rPr>
      <t xml:space="preserve">Résultats...} </t>
    </r>
  </si>
  <si>
    <t>1) Prenez connaissance des contenus de l'outil</t>
  </si>
  <si>
    <t>2) Indiquez les données contextuelles et les paramètres de l'évaluation</t>
  </si>
  <si>
    <t>3) Indiquez le responsable de l'évaluation et la date</t>
  </si>
  <si>
    <t>4) Réalisez l'autodiagnostic de façon collective</t>
  </si>
  <si>
    <t>5) Visualisez les synthèses, interprétez les résultats, recherchez des solutions</t>
  </si>
  <si>
    <t>6) Elaborez collectivement les plans d'action prioritaires</t>
  </si>
  <si>
    <t xml:space="preserve">7) Enregistrez, imprimez et communiquez sur vos résultats obtenus </t>
  </si>
  <si>
    <t>8) Mettez en œuvre les plans d'action, veillez aux ressources, mesurez les progrès</t>
  </si>
  <si>
    <t>9) Communiquez sur l'autodéclaration ISO 17050 de votre choix</t>
  </si>
  <si>
    <t>Comment Procéder ?</t>
  </si>
  <si>
    <t>1) Complétez l'onglet {Autodiagnostic}</t>
  </si>
  <si>
    <t>Echelles d'évaluation utilisées</t>
  </si>
  <si>
    <t>Choix</t>
  </si>
  <si>
    <t>Taux</t>
  </si>
  <si>
    <r>
      <t>Libellés des niveaux de</t>
    </r>
    <r>
      <rPr>
        <b/>
        <sz val="9"/>
        <color theme="1"/>
        <rFont val="Arial"/>
        <family val="2"/>
      </rPr>
      <t xml:space="preserve"> Maturité </t>
    </r>
    <r>
      <rPr>
        <sz val="9"/>
        <color theme="1"/>
        <rFont val="Arial"/>
        <family val="2"/>
      </rPr>
      <t>pour la réalisation des actions associées aux processus</t>
    </r>
  </si>
  <si>
    <t>Commentaire concernant le processus une fois qu'il sera évalué</t>
  </si>
  <si>
    <t>Le processus est efficace, systématiquement tracé dans son cheminement et évalué dans
 ses résultats.</t>
  </si>
  <si>
    <t>Le processus est réalisé implicitement, sans être toujours mis en œuvre complètement et dans
 les délais.</t>
  </si>
  <si>
    <t>Le processus n'est pas réalisé ou alors de manière très insuffisante.</t>
  </si>
  <si>
    <r>
      <t xml:space="preserve">Libellés des niveaux de </t>
    </r>
    <r>
      <rPr>
        <b/>
        <sz val="9"/>
        <color theme="1"/>
        <rFont val="Arial"/>
        <family val="2"/>
      </rPr>
      <t xml:space="preserve">CONFORMITÉ </t>
    </r>
    <r>
      <rPr>
        <sz val="9"/>
        <color theme="1"/>
        <rFont val="Arial"/>
        <family val="2"/>
      </rPr>
      <t xml:space="preserve">pour la réalisation des actions associées aux des critères </t>
    </r>
  </si>
  <si>
    <t>Niveaux</t>
  </si>
  <si>
    <r>
      <t>Le processus a une excellente qualité perçue, il anticipe les attentes et innove dans les
 services rendus</t>
    </r>
    <r>
      <rPr>
        <sz val="7"/>
        <color theme="1"/>
        <rFont val="Arial"/>
        <family val="2"/>
      </rPr>
      <t>.</t>
    </r>
  </si>
  <si>
    <t xml:space="preserve"> Fiche de déclaration de conformité par une première partie - norme ISO 17050</t>
    <phoneticPr fontId="3" type="noConversion"/>
  </si>
  <si>
    <t>Enregistrement qualité : impression sur 1 page A4 100% en vertical</t>
  </si>
  <si>
    <t>Déclaration de conformité selon la norme NF EN ISO 17050 Partie 1 : Exigences générales</t>
  </si>
  <si>
    <t>Évaluation de la conformité - Déclaration de conformité du fournisseur (NF EN ISO/CEI 17050-1)</t>
  </si>
  <si>
    <t>Date limite de validité de la déclaration :</t>
  </si>
  <si>
    <t>Référence unique de la déclaration ISO 17050 :</t>
  </si>
  <si>
    <r>
      <t xml:space="preserve">Nous soussigés, déclarons </t>
    </r>
    <r>
      <rPr>
        <b/>
        <sz val="8"/>
        <rFont val="Arial"/>
        <family val="2"/>
      </rPr>
      <t>sous notre propre responsabilité</t>
    </r>
    <r>
      <rPr>
        <sz val="8"/>
        <rFont val="Arial"/>
        <family val="2"/>
      </rPr>
      <t xml:space="preserve"> que </t>
    </r>
    <r>
      <rPr>
        <b/>
        <sz val="8"/>
        <rFont val="Arial"/>
        <family val="2"/>
      </rPr>
      <t>les niveaux de conformité de nos pratiques professionnelles</t>
    </r>
    <r>
      <rPr>
        <sz val="8"/>
        <rFont val="Arial"/>
        <family val="2"/>
      </rPr>
      <t xml:space="preserve"> ont été mesurés d'après les exigences de la norme NF EN ISO 9001:2015.</t>
    </r>
  </si>
  <si>
    <r>
      <t xml:space="preserve">Nous avons appliqué </t>
    </r>
    <r>
      <rPr>
        <b/>
        <sz val="8"/>
        <rFont val="Arial"/>
        <family val="2"/>
      </rPr>
      <t xml:space="preserve">la meilleure rigueur d'élaboration et d'analyse </t>
    </r>
    <r>
      <rPr>
        <sz val="8"/>
        <rFont val="Arial"/>
        <family val="2"/>
      </rPr>
      <t>(évaluation par plusieurs personnes compétentes) et nous avons respecté</t>
    </r>
    <r>
      <rPr>
        <b/>
        <sz val="8"/>
        <rFont val="Arial"/>
        <family val="2"/>
      </rPr>
      <t xml:space="preserve"> les règles d'éthique professionnelle</t>
    </r>
    <r>
      <rPr>
        <sz val="8"/>
        <rFont val="Arial"/>
        <family val="2"/>
      </rPr>
      <t xml:space="preserve"> (absence de conflits d'intérêt, respect des opinions, liberté des choix) pour parvenir aux résultats ci-dessous.</t>
    </r>
  </si>
  <si>
    <t>Tableau des résultats de CONFORMITÉ de nos activités 
selon les critères d'exigence tirés de la norme NF EN ISO 9001:2015</t>
    <phoneticPr fontId="62" type="noConversion"/>
  </si>
  <si>
    <t>Taux moyen</t>
  </si>
  <si>
    <t>Niveaux de Conformité</t>
  </si>
  <si>
    <t>Documents d'appui consultables associés à la déclaration ISO 17050</t>
  </si>
  <si>
    <t>Déclaration de conformité selon l'ISO 17050 Partie 2 : Documentation d'appui  (NF EN ISO/CEI 17050-2)</t>
  </si>
  <si>
    <t>Documents génériques</t>
  </si>
  <si>
    <t>Documents spécifiques</t>
  </si>
  <si>
    <r>
      <t>Norme NF EN ISO 9001:2015</t>
    </r>
    <r>
      <rPr>
        <sz val="8"/>
        <rFont val="Arial"/>
        <family val="2"/>
      </rPr>
      <t xml:space="preserve"> " Système de management de la qualité", édition  Afnor, www.afnor.org, 15 octobre 2015</t>
    </r>
  </si>
  <si>
    <t>Modifier les contenus bleus et mettre ensuite en noir : 
Enregistrements qualité : indiquez ceux que vous mettrez à disposition d'un auditeur. Il peut s'agir des onglets imprimés et signés de ce fichier d'autodiagnostic</t>
  </si>
  <si>
    <r>
      <t xml:space="preserve">Outil d'autodiagnostic : </t>
    </r>
    <r>
      <rPr>
        <sz val="8"/>
        <rFont val="Arial Narrow"/>
        <family val="2"/>
      </rPr>
      <t>Fichier Excel® automatisé mis au point à l'Université de Technologie de Compiègne, France (www.utc.fr) - voir sa dénomination au bas de la feuille</t>
    </r>
  </si>
  <si>
    <t>Autre document d'appui : Mettre ici, et en noir, tout autre document d'appui éventuel pour cette déclaration</t>
  </si>
  <si>
    <t>Signataires</t>
  </si>
  <si>
    <r>
      <t xml:space="preserve">Personne </t>
    </r>
    <r>
      <rPr>
        <b/>
        <i/>
        <sz val="9"/>
        <rFont val="Arial"/>
        <family val="2"/>
      </rPr>
      <t>indépendante</t>
    </r>
    <r>
      <rPr>
        <i/>
        <sz val="9"/>
        <rFont val="Arial"/>
        <family val="2"/>
      </rPr>
      <t xml:space="preserve"> à l'organisme : </t>
    </r>
  </si>
  <si>
    <r>
      <t xml:space="preserve">Personne </t>
    </r>
    <r>
      <rPr>
        <b/>
        <i/>
        <sz val="9"/>
        <rFont val="Arial"/>
        <family val="2"/>
      </rPr>
      <t>responsable</t>
    </r>
    <r>
      <rPr>
        <i/>
        <sz val="9"/>
        <rFont val="Arial"/>
        <family val="2"/>
      </rPr>
      <t xml:space="preserve"> de l'organisme : </t>
    </r>
  </si>
  <si>
    <t>Indiquer les NOM et Prénom de la personne indépendante</t>
  </si>
  <si>
    <t xml:space="preserve">Coordonnées professionnelles : </t>
  </si>
  <si>
    <t>Organisme de la personne indépendante</t>
  </si>
  <si>
    <t>Adresse complète de l'organisme</t>
  </si>
  <si>
    <t>Adresse complète de l'Exploitant</t>
  </si>
  <si>
    <t>Code postal - Ville - Pays de l'organisme</t>
  </si>
  <si>
    <t>Code postal - Ville - Pays de l'Exploitant</t>
  </si>
  <si>
    <t>Tél et email de la personne indépendante</t>
  </si>
  <si>
    <t>Date de la déclaration (jj/mm/aaaa) :</t>
  </si>
  <si>
    <t>Date de l'autodiagnostic (jj/mm/aaaa) :</t>
  </si>
  <si>
    <t>Mettre la date de signature par la personne compétente</t>
  </si>
  <si>
    <t>Signature :</t>
  </si>
  <si>
    <t>Enregistrement qualité : A4 100%  vertical</t>
  </si>
  <si>
    <t>Déclaration de conformité selon la norme NF EN ISO 17050 Partie 1 : Exigences générales</t>
    <phoneticPr fontId="62" type="noConversion"/>
  </si>
  <si>
    <r>
      <t>Objet de la déclaration :</t>
    </r>
    <r>
      <rPr>
        <b/>
        <sz val="9"/>
        <rFont val="Arial"/>
        <family val="2"/>
      </rPr>
      <t xml:space="preserve"> Niveau de CONFORMITÉ aux EXIGENCES de la norme NF S99-170:2013</t>
    </r>
  </si>
  <si>
    <r>
      <t xml:space="preserve">Nous soussigés, déclarons </t>
    </r>
    <r>
      <rPr>
        <b/>
        <sz val="8"/>
        <rFont val="Arial"/>
        <family val="2"/>
      </rPr>
      <t>sous notre propre responsabilité</t>
    </r>
    <r>
      <rPr>
        <sz val="8"/>
        <rFont val="Arial"/>
        <family val="2"/>
      </rPr>
      <t xml:space="preserve"> que </t>
    </r>
    <r>
      <rPr>
        <b/>
        <sz val="8"/>
        <rFont val="Arial"/>
        <family val="2"/>
      </rPr>
      <t>les niveaux de conformité de nos pratiques professionnelles</t>
    </r>
    <r>
      <rPr>
        <sz val="8"/>
        <rFont val="Arial"/>
        <family val="2"/>
      </rPr>
      <t xml:space="preserve"> ont été mesurés d'après les exigences de la norme NF S99-170.</t>
    </r>
  </si>
  <si>
    <t>Tableau des résultats de CONFORMITÉ de nos activités 
selon les critères d'exigence tirés de la norme NF S99-170</t>
  </si>
  <si>
    <r>
      <t>Norme NF S99-170</t>
    </r>
    <r>
      <rPr>
        <sz val="8"/>
        <rFont val="Arial"/>
        <family val="2"/>
      </rPr>
      <t xml:space="preserve"> "Maintenance des dispositifs médicaux - Système de management de la qualité pour la maintenance et la gestion des risques associés à l'exploitation des dispositifs médicaux", Edition Afnor, www.afnor.org, 17 mai 2013</t>
    </r>
  </si>
  <si>
    <r>
      <t xml:space="preserve">Modifier les contenus bleus et mettre ensuite en noir </t>
    </r>
    <r>
      <rPr>
        <sz val="8"/>
        <color rgb="FF0000FF"/>
        <rFont val="Arial"/>
        <family val="2"/>
      </rPr>
      <t>: 
Enregistrements qualité :</t>
    </r>
    <r>
      <rPr>
        <b/>
        <sz val="8"/>
        <color rgb="FF0000FF"/>
        <rFont val="Arial"/>
        <family val="2"/>
      </rPr>
      <t xml:space="preserve"> </t>
    </r>
    <r>
      <rPr>
        <sz val="8"/>
        <color rgb="FF0000FF"/>
        <rFont val="Arial"/>
        <family val="2"/>
      </rPr>
      <t>indiquez ceux que vous mettrez à disposition d'un auditeur. Il peut s'agir des onglets imprimés et signés de ce fichier d'autodiagnostic</t>
    </r>
  </si>
  <si>
    <r>
      <t xml:space="preserve">Outil d'autodiagnostic : </t>
    </r>
    <r>
      <rPr>
        <sz val="8"/>
        <rFont val="Arial"/>
        <family val="2"/>
      </rPr>
      <t>Fichier Excel® automatisé mis au point à l'Université de Technologie de Compiègne, France (www.utc.fr) - voir sa dénomination au bas de la feuille</t>
    </r>
  </si>
  <si>
    <t>NOM et Prénom de la personne indépendante</t>
  </si>
  <si>
    <t>Tél et email professionnels de la personne indépendante</t>
  </si>
  <si>
    <r>
      <t>Objet de la déclaration :</t>
    </r>
    <r>
      <rPr>
        <b/>
        <sz val="9"/>
        <rFont val="Arial"/>
        <family val="2"/>
      </rPr>
      <t xml:space="preserve"> Niveau de respect aux éléments d'appréciation du Critère 8K HAS</t>
    </r>
  </si>
  <si>
    <r>
      <t xml:space="preserve">Nous soussigés, déclarons </t>
    </r>
    <r>
      <rPr>
        <b/>
        <sz val="8"/>
        <rFont val="Arial"/>
        <family val="2"/>
      </rPr>
      <t>sous notre propre responsabilité</t>
    </r>
    <r>
      <rPr>
        <sz val="8"/>
        <rFont val="Arial"/>
        <family val="2"/>
      </rPr>
      <t xml:space="preserve"> que </t>
    </r>
    <r>
      <rPr>
        <b/>
        <sz val="8"/>
        <rFont val="Arial"/>
        <family val="2"/>
      </rPr>
      <t>les niveaux de conformité de nos pratiques professionnelles</t>
    </r>
    <r>
      <rPr>
        <sz val="8"/>
        <rFont val="Arial"/>
        <family val="2"/>
      </rPr>
      <t xml:space="preserve"> ont été mesurés d'après les éléments d'appréciation du Critère 8K du Manuel de Certification des Etablissements de Santé v2010, mis à jour par la Haute Autorité de Santé (HAS) en janvier 2014.</t>
    </r>
  </si>
  <si>
    <t>Tableau des résultats de CONFORMITÉ de nos activités 
selon les éléments d'appréciation du Critère 8K HAS</t>
  </si>
  <si>
    <r>
      <t>Critère 8K du Manuel de Certification des Etablissements de Santé v2010</t>
    </r>
    <r>
      <rPr>
        <sz val="8"/>
        <rFont val="Arial"/>
        <family val="2"/>
      </rPr>
      <t>, Edition Haute Autorité de Santé (HAS, www.has-sante.fr), révision de janvier 2014</t>
    </r>
  </si>
  <si>
    <t>Art. 5</t>
  </si>
  <si>
    <t>Art. 6</t>
  </si>
  <si>
    <t>Art. 7</t>
  </si>
  <si>
    <t>Art. 8</t>
  </si>
  <si>
    <t>Réalisation des activités opérationnelles</t>
  </si>
  <si>
    <t>Art. 9</t>
  </si>
  <si>
    <t>Art. 10</t>
  </si>
  <si>
    <t>Responsabilité de la direction</t>
  </si>
  <si>
    <t>Management des ressources</t>
  </si>
  <si>
    <t>Réalisation de la maintenance</t>
  </si>
  <si>
    <t>Mesures, analyse et amélioration</t>
  </si>
  <si>
    <t>Résultats de Critère 8k</t>
    <phoneticPr fontId="31" type="noConversion"/>
  </si>
  <si>
    <t>Insuffisant</t>
    <phoneticPr fontId="31" type="noConversion"/>
  </si>
  <si>
    <t>Niveau de conformité mutuelle</t>
  </si>
  <si>
    <t>Enregistrement qualité : A4 100% Vertical</t>
  </si>
  <si>
    <r>
      <rPr>
        <sz val="8"/>
        <rFont val="Arial Narrow"/>
        <family val="2"/>
      </rPr>
      <t>Choix de</t>
    </r>
    <r>
      <rPr>
        <b/>
        <sz val="8"/>
        <rFont val="Arial Narrow"/>
        <family val="2"/>
      </rPr>
      <t xml:space="preserve"> Comformité</t>
    </r>
    <phoneticPr fontId="8" type="noConversion"/>
  </si>
  <si>
    <t>Taux
de 
Comformité</t>
    <phoneticPr fontId="8" type="noConversion"/>
  </si>
  <si>
    <t>Informel</t>
    <phoneticPr fontId="8" type="noConversion"/>
  </si>
  <si>
    <t>Insuffisant</t>
    <phoneticPr fontId="8" type="noConversion"/>
  </si>
  <si>
    <t>Convaincant</t>
    <phoneticPr fontId="8" type="noConversion"/>
  </si>
  <si>
    <t>Conforme</t>
    <phoneticPr fontId="8" type="noConversion"/>
  </si>
  <si>
    <t>Performant</t>
    <phoneticPr fontId="8" type="noConversion"/>
  </si>
  <si>
    <t>L'action n'est pas réalisée.</t>
  </si>
  <si>
    <t>L'action n'est pas réalisée ou alors de manière très aléatoire.</t>
  </si>
  <si>
    <t xml:space="preserve">L'action formalisée est réalisée et suivie dans sa mise en œuvre. </t>
  </si>
  <si>
    <t>L'action est toujours réalisée et tracée avec des résultats prouvés.</t>
  </si>
  <si>
    <t>Choix de Maturité</t>
  </si>
  <si>
    <t>Nom de l'établissement</t>
    <phoneticPr fontId="31" type="noConversion"/>
  </si>
  <si>
    <t>@</t>
    <phoneticPr fontId="31" type="noConversion"/>
  </si>
  <si>
    <t>tel</t>
    <phoneticPr fontId="31" type="noConversion"/>
  </si>
  <si>
    <t>Responsable biomédical</t>
    <phoneticPr fontId="31" type="noConversion"/>
  </si>
  <si>
    <t>Onglets {Page d'accueil} {Mode d'emploi}</t>
    <phoneticPr fontId="31" type="noConversion"/>
  </si>
  <si>
    <t>Critère 7</t>
    <phoneticPr fontId="8" type="noConversion"/>
  </si>
  <si>
    <t>Critère 10</t>
    <phoneticPr fontId="8" type="noConversion"/>
  </si>
  <si>
    <t>Critère 17</t>
    <phoneticPr fontId="8" type="noConversion"/>
  </si>
  <si>
    <t>Critère 18</t>
  </si>
  <si>
    <t>Critère 19</t>
  </si>
  <si>
    <t>Critère 20</t>
    <phoneticPr fontId="31" type="noConversion"/>
  </si>
  <si>
    <t>Critère 21</t>
  </si>
  <si>
    <t>Critère 22</t>
  </si>
  <si>
    <t>Critère 23</t>
  </si>
  <si>
    <t>Critère 24</t>
  </si>
  <si>
    <t>Critère 25</t>
  </si>
  <si>
    <t>Critère 26</t>
  </si>
  <si>
    <t>Critère 27</t>
  </si>
  <si>
    <t>Critère 28</t>
  </si>
  <si>
    <t>Critère 29</t>
  </si>
  <si>
    <t>Critère 30</t>
    <phoneticPr fontId="31" type="noConversion"/>
  </si>
  <si>
    <t>Critère 31</t>
  </si>
  <si>
    <t>Critère 32</t>
  </si>
  <si>
    <t>Critère 33</t>
  </si>
  <si>
    <t>Critère 34</t>
  </si>
  <si>
    <t>Critère 35</t>
  </si>
  <si>
    <t>Critère 36</t>
    <phoneticPr fontId="31" type="noConversion"/>
  </si>
  <si>
    <t>Critère 37</t>
  </si>
  <si>
    <t>Critère 38</t>
  </si>
  <si>
    <t>Critère 39</t>
  </si>
  <si>
    <t>Critère 40</t>
  </si>
  <si>
    <t>Critère 41</t>
  </si>
  <si>
    <t>Critère 42</t>
  </si>
  <si>
    <t>Critère 43</t>
  </si>
  <si>
    <t>Critère 44</t>
  </si>
  <si>
    <t>Critère 45</t>
  </si>
  <si>
    <t>Critère 46</t>
    <phoneticPr fontId="31" type="noConversion"/>
  </si>
  <si>
    <t>Critère 47</t>
  </si>
  <si>
    <t>Critère 48</t>
  </si>
  <si>
    <t>Critère 49</t>
  </si>
  <si>
    <t>Critère 50</t>
  </si>
  <si>
    <t>Critère 51</t>
  </si>
  <si>
    <t>Critère 52</t>
  </si>
  <si>
    <t>Critère 53</t>
  </si>
  <si>
    <t>Critère 54</t>
  </si>
  <si>
    <t>Critère 55</t>
  </si>
  <si>
    <t>Critère 56</t>
    <phoneticPr fontId="31" type="noConversion"/>
  </si>
  <si>
    <t>Critère 57</t>
  </si>
  <si>
    <t>Critère 58</t>
  </si>
  <si>
    <t>Critère 59</t>
  </si>
  <si>
    <t>Critère 60</t>
    <phoneticPr fontId="31" type="noConversion"/>
  </si>
  <si>
    <t>Critère 61</t>
  </si>
  <si>
    <t>Critère 62</t>
  </si>
  <si>
    <t>Critère 63</t>
  </si>
  <si>
    <t>Critère 64</t>
  </si>
  <si>
    <t>Critère 65</t>
  </si>
  <si>
    <t>Critère 66</t>
    <phoneticPr fontId="31" type="noConversion"/>
  </si>
  <si>
    <t>Critère 67</t>
  </si>
  <si>
    <t>Critère 68</t>
    <phoneticPr fontId="31" type="noConversion"/>
  </si>
  <si>
    <t>Critère 69</t>
  </si>
  <si>
    <t>Critère 70</t>
  </si>
  <si>
    <t>Critère 71</t>
  </si>
  <si>
    <t>Critère 72</t>
  </si>
  <si>
    <t>Critère 73</t>
  </si>
  <si>
    <t>Critère 74</t>
  </si>
  <si>
    <t>Critère 75</t>
  </si>
  <si>
    <t>Critère 76</t>
    <phoneticPr fontId="31" type="noConversion"/>
  </si>
  <si>
    <t>Critère 77</t>
  </si>
  <si>
    <t>Critère 78</t>
  </si>
  <si>
    <t>Critère 79</t>
  </si>
  <si>
    <t>Critère 80</t>
  </si>
  <si>
    <t>Critère 81</t>
  </si>
  <si>
    <t>Critère 82</t>
  </si>
  <si>
    <t>Critère 83</t>
  </si>
  <si>
    <t>Critère 84</t>
  </si>
  <si>
    <t>Critère 85</t>
    <phoneticPr fontId="31" type="noConversion"/>
  </si>
  <si>
    <t>Critère 86</t>
  </si>
  <si>
    <t>Critère 87</t>
  </si>
  <si>
    <t>Critère 88</t>
  </si>
  <si>
    <t>Critère 89</t>
  </si>
  <si>
    <t>Critère 90</t>
  </si>
  <si>
    <t>Critère 91</t>
  </si>
  <si>
    <t>Critère 92</t>
  </si>
  <si>
    <t>Critère 94</t>
  </si>
  <si>
    <t>Critère 95</t>
  </si>
  <si>
    <t>Critère 93</t>
    <phoneticPr fontId="31" type="noConversion"/>
  </si>
  <si>
    <t>Critère 96</t>
  </si>
  <si>
    <t>Critère 97</t>
  </si>
  <si>
    <t>Critère 98</t>
  </si>
  <si>
    <t>Critère 99</t>
  </si>
  <si>
    <t>Critère 100</t>
  </si>
  <si>
    <t>Critère 101</t>
  </si>
  <si>
    <t>Critère 102</t>
    <phoneticPr fontId="31" type="noConversion"/>
  </si>
  <si>
    <t>Critère 103</t>
  </si>
  <si>
    <t>Critère 104</t>
  </si>
  <si>
    <t>Critère 105</t>
  </si>
  <si>
    <t>Critère 106</t>
  </si>
  <si>
    <t>Critère 107</t>
  </si>
  <si>
    <t>Critère 108</t>
    <phoneticPr fontId="31" type="noConversion"/>
  </si>
  <si>
    <t>Critère 109</t>
  </si>
  <si>
    <t>Critère 110</t>
  </si>
  <si>
    <t>Critère 111</t>
  </si>
  <si>
    <t>Critère 112</t>
  </si>
  <si>
    <t>Critère 113</t>
  </si>
  <si>
    <t>Critère 114</t>
  </si>
  <si>
    <t>Critère 115</t>
    <phoneticPr fontId="31" type="noConversion"/>
  </si>
  <si>
    <t>Critère 116</t>
  </si>
  <si>
    <t>Critère 117</t>
  </si>
  <si>
    <t>Critère 118</t>
  </si>
  <si>
    <t>Critère 119</t>
    <phoneticPr fontId="31" type="noConversion"/>
  </si>
  <si>
    <t>Critère 120</t>
  </si>
  <si>
    <t>Critère 121</t>
  </si>
  <si>
    <t>Critère 122</t>
  </si>
  <si>
    <t>Critère 123</t>
    <phoneticPr fontId="31" type="noConversion"/>
  </si>
  <si>
    <t>Critère 124</t>
  </si>
  <si>
    <t>Critère 125</t>
  </si>
  <si>
    <t>Critère 126</t>
  </si>
  <si>
    <t>Critère 127</t>
  </si>
  <si>
    <t>Critère 128</t>
  </si>
  <si>
    <t>Critère 129</t>
    <phoneticPr fontId="31" type="noConversion"/>
  </si>
  <si>
    <t>Critère 130</t>
  </si>
  <si>
    <t>Critère 131</t>
  </si>
  <si>
    <t>Critère 132</t>
    <phoneticPr fontId="31" type="noConversion"/>
  </si>
  <si>
    <t>Critère 133</t>
  </si>
  <si>
    <t>Critère 134</t>
  </si>
  <si>
    <t>Critère 135</t>
  </si>
  <si>
    <t>Critère 136</t>
    <phoneticPr fontId="31" type="noConversion"/>
  </si>
  <si>
    <t>Critère 137</t>
  </si>
  <si>
    <t>Critère 138</t>
  </si>
  <si>
    <t>Critère 139</t>
  </si>
  <si>
    <t>Critère 140</t>
  </si>
  <si>
    <t>Critère 141</t>
    <phoneticPr fontId="31" type="noConversion"/>
  </si>
  <si>
    <t>Critère 142</t>
  </si>
  <si>
    <t>Critère 143</t>
  </si>
  <si>
    <t>Critère 144</t>
  </si>
  <si>
    <t>Critère 145</t>
  </si>
  <si>
    <t>Critère 146</t>
  </si>
  <si>
    <t>Critère 147</t>
  </si>
  <si>
    <t>Critère 148</t>
    <phoneticPr fontId="31" type="noConversion"/>
  </si>
  <si>
    <t>Critère 149</t>
  </si>
  <si>
    <t>Critère 150</t>
  </si>
  <si>
    <t>Critère 151</t>
    <phoneticPr fontId="31" type="noConversion"/>
  </si>
  <si>
    <t>Critère 152</t>
  </si>
  <si>
    <t>Critère 153</t>
  </si>
  <si>
    <t>Critère 154</t>
    <phoneticPr fontId="31" type="noConversion"/>
  </si>
  <si>
    <t>Critère 155</t>
  </si>
  <si>
    <t>Critère 156</t>
  </si>
  <si>
    <t>Critère 157</t>
  </si>
  <si>
    <t>Critère 158</t>
  </si>
  <si>
    <t>Critère 159</t>
  </si>
  <si>
    <t>Critère 160</t>
  </si>
  <si>
    <t>Critère 161</t>
  </si>
  <si>
    <t>Critère 162</t>
  </si>
  <si>
    <t>Critère 163</t>
    <phoneticPr fontId="31" type="noConversion"/>
  </si>
  <si>
    <t>Critère 164</t>
  </si>
  <si>
    <t>Critère 165</t>
  </si>
  <si>
    <t>Critère 166</t>
  </si>
  <si>
    <t>Critère 167</t>
  </si>
  <si>
    <t>Critère 168</t>
    <phoneticPr fontId="31" type="noConversion"/>
  </si>
  <si>
    <t>Critère 169</t>
  </si>
  <si>
    <t>Critère 170</t>
  </si>
  <si>
    <t>Critère 171</t>
  </si>
  <si>
    <t>Critère 172</t>
  </si>
  <si>
    <t>Critère 173</t>
  </si>
  <si>
    <t>Critère 174</t>
    <phoneticPr fontId="31" type="noConversion"/>
  </si>
  <si>
    <t>Critère 175</t>
    <phoneticPr fontId="31" type="noConversion"/>
  </si>
  <si>
    <t>Critère 176</t>
  </si>
  <si>
    <t>Critère 177</t>
  </si>
  <si>
    <t>Critère 178</t>
  </si>
  <si>
    <t>Critère 179</t>
  </si>
  <si>
    <t>Critère 180</t>
  </si>
  <si>
    <t>Critère 181</t>
  </si>
  <si>
    <t>Critère 182</t>
  </si>
  <si>
    <t>Critère 183</t>
  </si>
  <si>
    <t>Critère 184</t>
  </si>
  <si>
    <t>Critère 185</t>
  </si>
  <si>
    <t>Critère 186</t>
    <phoneticPr fontId="31" type="noConversion"/>
  </si>
  <si>
    <t>Critère 187</t>
  </si>
  <si>
    <t>Critère 188</t>
  </si>
  <si>
    <t>Critère 189</t>
    <phoneticPr fontId="31" type="noConversion"/>
  </si>
  <si>
    <t>Critère 190</t>
  </si>
  <si>
    <t>Critère 191</t>
  </si>
  <si>
    <t>Critère 192</t>
  </si>
  <si>
    <t>Critère 193</t>
  </si>
  <si>
    <t>Critère 194</t>
    <phoneticPr fontId="31" type="noConversion"/>
  </si>
  <si>
    <t>Critère 195</t>
  </si>
  <si>
    <t>Critère 196</t>
  </si>
  <si>
    <t>Critère 197</t>
  </si>
  <si>
    <t>Critère 198</t>
  </si>
  <si>
    <t>Critère 199</t>
  </si>
  <si>
    <t>Critère 200</t>
  </si>
  <si>
    <t>Critère 201</t>
    <phoneticPr fontId="31" type="noConversion"/>
  </si>
  <si>
    <t>Critère 202</t>
  </si>
  <si>
    <t>Critère 203</t>
  </si>
  <si>
    <t>Critère 204</t>
  </si>
  <si>
    <t>Critère 205</t>
    <phoneticPr fontId="31" type="noConversion"/>
  </si>
  <si>
    <t>Critère 206</t>
  </si>
  <si>
    <t>Critère 207</t>
  </si>
  <si>
    <t>Critère 208</t>
  </si>
  <si>
    <t>Critère 209</t>
  </si>
  <si>
    <t>Critère 210</t>
  </si>
  <si>
    <t>Critère 211</t>
  </si>
  <si>
    <t>Critère 212</t>
  </si>
  <si>
    <t>Critère 213</t>
  </si>
  <si>
    <t>Critère 214</t>
  </si>
  <si>
    <t>Critère 215</t>
  </si>
  <si>
    <t>Critère 216</t>
  </si>
  <si>
    <t>Critère 217</t>
  </si>
  <si>
    <t>Critère 218</t>
    <phoneticPr fontId="31" type="noConversion"/>
  </si>
  <si>
    <t>Critère 219</t>
  </si>
  <si>
    <t>Critère 220</t>
  </si>
  <si>
    <t>Critère 221</t>
  </si>
  <si>
    <t>Critère 222</t>
  </si>
  <si>
    <t>Critère 223</t>
    <phoneticPr fontId="31" type="noConversion"/>
  </si>
  <si>
    <t>Critère 224</t>
  </si>
  <si>
    <t>Critère 225</t>
    <phoneticPr fontId="31" type="noConversion"/>
  </si>
  <si>
    <t>Critère 226</t>
  </si>
  <si>
    <t>Critère 227</t>
    <phoneticPr fontId="31" type="noConversion"/>
  </si>
  <si>
    <t>Critère 228</t>
  </si>
  <si>
    <t>Critère 229</t>
  </si>
  <si>
    <t>Critère 230</t>
  </si>
  <si>
    <t>Critère 231</t>
    <phoneticPr fontId="31" type="noConversion"/>
  </si>
  <si>
    <t>Critère 232</t>
  </si>
  <si>
    <t>Critère 233</t>
  </si>
  <si>
    <t>Critère 234</t>
  </si>
  <si>
    <t>Critère 235</t>
    <phoneticPr fontId="31" type="noConversion"/>
  </si>
  <si>
    <t>Critère 236</t>
  </si>
  <si>
    <t>Critère 237</t>
  </si>
  <si>
    <t>Critère 238</t>
  </si>
  <si>
    <t>Critère 239</t>
  </si>
  <si>
    <t>Critère 240</t>
  </si>
  <si>
    <t>Critère 241</t>
  </si>
  <si>
    <t>Critère 242</t>
  </si>
  <si>
    <t>Critère 243</t>
  </si>
  <si>
    <t>Critère 244</t>
  </si>
  <si>
    <t>Critère 245</t>
    <phoneticPr fontId="31" type="noConversion"/>
  </si>
  <si>
    <t>Critère 246</t>
  </si>
  <si>
    <t>Critère 247</t>
    <phoneticPr fontId="31" type="noConversion"/>
  </si>
  <si>
    <t>Critère 248</t>
    <phoneticPr fontId="31" type="noConversion"/>
  </si>
  <si>
    <t>Critère 249</t>
  </si>
  <si>
    <t>Critère 250</t>
  </si>
  <si>
    <t>Critère 251</t>
  </si>
  <si>
    <t>Critère 252</t>
  </si>
  <si>
    <t>Critère 253</t>
  </si>
  <si>
    <t>Critère 254</t>
  </si>
  <si>
    <t>Critère 255</t>
  </si>
  <si>
    <t>Critère 256</t>
    <phoneticPr fontId="31" type="noConversion"/>
  </si>
  <si>
    <t>Critère 257</t>
    <phoneticPr fontId="31" type="noConversion"/>
  </si>
  <si>
    <t>Critère 258</t>
  </si>
  <si>
    <t>Critère 259</t>
  </si>
  <si>
    <t>Critère 260</t>
  </si>
  <si>
    <t>Critère 261</t>
  </si>
  <si>
    <t>Plan d'action :</t>
  </si>
  <si>
    <t>Intitulé ou Référence</t>
  </si>
  <si>
    <r>
      <rPr>
        <b/>
        <sz val="8"/>
        <color rgb="FF0000FF"/>
        <rFont val="Arial"/>
        <family val="2"/>
      </rPr>
      <t>QUOI</t>
    </r>
    <r>
      <rPr>
        <sz val="8"/>
        <color rgb="FF0000FF"/>
        <rFont val="Arial"/>
        <family val="2"/>
      </rPr>
      <t xml:space="preserve">
Objectifs</t>
    </r>
  </si>
  <si>
    <t>commentaires</t>
  </si>
  <si>
    <r>
      <rPr>
        <b/>
        <sz val="8"/>
        <color rgb="FF0000FF"/>
        <rFont val="Arial"/>
        <family val="2"/>
      </rPr>
      <t>QUI</t>
    </r>
    <r>
      <rPr>
        <sz val="8"/>
        <color rgb="FF0000FF"/>
        <rFont val="Arial"/>
        <family val="2"/>
      </rPr>
      <t xml:space="preserve">
Responsable</t>
    </r>
  </si>
  <si>
    <t>Actions de progrès envisagées :</t>
    <phoneticPr fontId="31" type="noConversion"/>
  </si>
  <si>
    <r>
      <t xml:space="preserve">QUAND et 
OÙ
</t>
    </r>
    <r>
      <rPr>
        <sz val="8"/>
        <color rgb="FF0000FF"/>
        <rFont val="Arial"/>
        <family val="2"/>
      </rPr>
      <t>Planifcation</t>
    </r>
    <phoneticPr fontId="31" type="noConversion"/>
  </si>
  <si>
    <r>
      <rPr>
        <b/>
        <sz val="6"/>
        <color rgb="FF0000FF"/>
        <rFont val="Arial"/>
        <family val="2"/>
      </rPr>
      <t>RÉSULTATS</t>
    </r>
    <r>
      <rPr>
        <b/>
        <sz val="8"/>
        <color rgb="FF0000FF"/>
        <rFont val="Arial"/>
        <family val="2"/>
      </rPr>
      <t xml:space="preserve">
</t>
    </r>
    <r>
      <rPr>
        <sz val="8"/>
        <color rgb="FF0000FF"/>
        <rFont val="Arial"/>
        <family val="2"/>
      </rPr>
      <t>après action</t>
    </r>
    <phoneticPr fontId="31" type="noConversion"/>
  </si>
  <si>
    <t>Critère 262</t>
    <phoneticPr fontId="31" type="noConversion"/>
  </si>
  <si>
    <t>Critère 263</t>
  </si>
  <si>
    <t>Critère 264</t>
  </si>
  <si>
    <t>Critère 265</t>
  </si>
  <si>
    <t>Critère 266</t>
  </si>
  <si>
    <t>Critère 267</t>
  </si>
  <si>
    <t>Critère 268</t>
  </si>
  <si>
    <t>Critère 269</t>
  </si>
  <si>
    <t>Critère 270</t>
  </si>
  <si>
    <t>Critère 271</t>
  </si>
  <si>
    <t>Critère 272</t>
  </si>
  <si>
    <t>Critère 273</t>
    <phoneticPr fontId="31" type="noConversion"/>
  </si>
  <si>
    <t>Critère 274</t>
  </si>
  <si>
    <t>Critère 275</t>
  </si>
  <si>
    <t>Critère 276</t>
  </si>
  <si>
    <t>Critère 277</t>
  </si>
  <si>
    <t>Critère 278</t>
  </si>
  <si>
    <t>Critère 279</t>
    <phoneticPr fontId="31" type="noConversion"/>
  </si>
  <si>
    <t>Critère 280</t>
  </si>
  <si>
    <t>Critère 281</t>
  </si>
  <si>
    <t>Critère 282</t>
  </si>
  <si>
    <t>Critère 283</t>
  </si>
  <si>
    <t>Critère 284</t>
  </si>
  <si>
    <t>Critère 285</t>
  </si>
  <si>
    <t>Critère 286</t>
  </si>
  <si>
    <t>Critère 287</t>
    <phoneticPr fontId="31" type="noConversion"/>
  </si>
  <si>
    <t>Critère 288</t>
  </si>
  <si>
    <t>Critère 289</t>
  </si>
  <si>
    <t>Critère 290</t>
  </si>
  <si>
    <t>Critère 291</t>
  </si>
  <si>
    <t>Critère 292</t>
  </si>
  <si>
    <t>Critère 293</t>
  </si>
  <si>
    <t>Critère 294</t>
  </si>
  <si>
    <t>Critère 295</t>
  </si>
  <si>
    <t>Critère 296</t>
    <phoneticPr fontId="31" type="noConversion"/>
  </si>
  <si>
    <t>Critère 297</t>
  </si>
  <si>
    <t>Critère 298</t>
  </si>
  <si>
    <t>Critère 299</t>
  </si>
  <si>
    <t>Critère 300</t>
  </si>
  <si>
    <t>Critère 301</t>
  </si>
  <si>
    <t>Critère 302</t>
  </si>
  <si>
    <t>Critère 303</t>
  </si>
  <si>
    <t>Critère 304</t>
  </si>
  <si>
    <t>Critère 305</t>
  </si>
  <si>
    <t>Critère 306</t>
    <phoneticPr fontId="31" type="noConversion"/>
  </si>
  <si>
    <t>Critère 307</t>
  </si>
  <si>
    <t>Critère 308</t>
  </si>
  <si>
    <t>Critère 309</t>
    <phoneticPr fontId="31" type="noConversion"/>
  </si>
  <si>
    <t>Critère 310</t>
  </si>
  <si>
    <t>Critère 311</t>
  </si>
  <si>
    <t>Critère 312</t>
  </si>
  <si>
    <t>Critère 313</t>
    <phoneticPr fontId="31" type="noConversion"/>
  </si>
  <si>
    <t>Critère 314</t>
  </si>
  <si>
    <t>Critère 315</t>
  </si>
  <si>
    <t>Critère 316</t>
    <phoneticPr fontId="31" type="noConversion"/>
  </si>
  <si>
    <t>Critère 317</t>
  </si>
  <si>
    <t>Critère 318</t>
  </si>
  <si>
    <t>Critère 319</t>
  </si>
  <si>
    <t>Critère 320</t>
  </si>
  <si>
    <t>Critère 321</t>
  </si>
  <si>
    <t>Critère 322</t>
  </si>
  <si>
    <t>Critère 323</t>
  </si>
  <si>
    <t>Critère 324</t>
  </si>
  <si>
    <t>Critère 325</t>
    <phoneticPr fontId="31" type="noConversion"/>
  </si>
  <si>
    <t>Critère 326</t>
  </si>
  <si>
    <t>Critère 327</t>
  </si>
  <si>
    <t>Critère 328</t>
  </si>
  <si>
    <t>Critère 329</t>
    <phoneticPr fontId="31" type="noConversion"/>
  </si>
  <si>
    <t>Critère 330</t>
  </si>
  <si>
    <t>Critère 331</t>
  </si>
  <si>
    <t>Critère 332</t>
  </si>
  <si>
    <t>Critère 333</t>
  </si>
  <si>
    <t>Critère 334</t>
  </si>
  <si>
    <t>Critère 335</t>
  </si>
  <si>
    <t>Critère 336</t>
  </si>
  <si>
    <t>Critère 337</t>
  </si>
  <si>
    <t>Critère 338</t>
  </si>
  <si>
    <t>Critère 339</t>
  </si>
  <si>
    <t>Critère 340</t>
  </si>
  <si>
    <t>Critère 341</t>
  </si>
  <si>
    <t>Critère 342</t>
  </si>
  <si>
    <t>Critère 343</t>
    <phoneticPr fontId="31" type="noConversion"/>
  </si>
  <si>
    <t>Critère 344</t>
    <phoneticPr fontId="31" type="noConversion"/>
  </si>
  <si>
    <t>Critère 345</t>
  </si>
  <si>
    <t>Critère 346</t>
  </si>
  <si>
    <t>Critère 347</t>
  </si>
  <si>
    <t>Critère 348</t>
  </si>
  <si>
    <t>Critère 349</t>
  </si>
  <si>
    <t>Critère 350</t>
    <phoneticPr fontId="31" type="noConversion"/>
  </si>
  <si>
    <t>Critère 351</t>
  </si>
  <si>
    <t>Critère 352</t>
  </si>
  <si>
    <t>Critère 353</t>
  </si>
  <si>
    <t>Critère 354</t>
  </si>
  <si>
    <t>Critère 355</t>
  </si>
  <si>
    <t>Critère 356</t>
    <phoneticPr fontId="31" type="noConversion"/>
  </si>
  <si>
    <t>Critère 357</t>
  </si>
  <si>
    <t>Critère 358</t>
  </si>
  <si>
    <t>Critère 359</t>
  </si>
  <si>
    <t>Critère 360</t>
  </si>
  <si>
    <t>Critère 361</t>
    <phoneticPr fontId="31" type="noConversion"/>
  </si>
  <si>
    <t>Critère 362</t>
  </si>
  <si>
    <t>Critère 363</t>
  </si>
  <si>
    <t>Critère 364</t>
  </si>
  <si>
    <t>Critère 365</t>
  </si>
  <si>
    <t>Critère 366</t>
  </si>
  <si>
    <t>Critère 367</t>
    <phoneticPr fontId="31" type="noConversion"/>
  </si>
  <si>
    <t>Critère 368</t>
  </si>
  <si>
    <t>Critère 369</t>
    <phoneticPr fontId="31" type="noConversion"/>
  </si>
  <si>
    <t>Critère 370</t>
  </si>
  <si>
    <t>Critère 371</t>
  </si>
  <si>
    <t>Critère 372</t>
  </si>
  <si>
    <t>Critère 373</t>
  </si>
  <si>
    <t>Critère 374</t>
  </si>
  <si>
    <t>Critère 375</t>
  </si>
  <si>
    <t>Critère 376</t>
  </si>
  <si>
    <t>Critère 377</t>
  </si>
  <si>
    <t>Critère 378</t>
  </si>
  <si>
    <t>Critère 379</t>
    <phoneticPr fontId="31" type="noConversion"/>
  </si>
  <si>
    <t>Critère 380</t>
  </si>
  <si>
    <t>Critère 381</t>
  </si>
  <si>
    <t>Critère 382</t>
  </si>
  <si>
    <t>Critère 383</t>
  </si>
  <si>
    <t>Critère 384</t>
  </si>
  <si>
    <t>Critère 385</t>
    <phoneticPr fontId="31" type="noConversion"/>
  </si>
  <si>
    <t>Critère 386</t>
  </si>
  <si>
    <t>Critère 387</t>
  </si>
  <si>
    <t>Critère 388</t>
  </si>
  <si>
    <t>Critère 389</t>
  </si>
  <si>
    <t>Critère 390</t>
  </si>
  <si>
    <t>Critère 391</t>
  </si>
  <si>
    <t>Critère 392</t>
  </si>
  <si>
    <t>Critère 393</t>
  </si>
  <si>
    <t>Critère 394</t>
    <phoneticPr fontId="31" type="noConversion"/>
  </si>
  <si>
    <t>Critère 395</t>
    <phoneticPr fontId="31" type="noConversion"/>
  </si>
  <si>
    <t>Critère 396</t>
  </si>
  <si>
    <t>Critère 397</t>
  </si>
  <si>
    <t>Critère 398</t>
  </si>
  <si>
    <t>Critère 399</t>
  </si>
  <si>
    <t>Critère 400</t>
    <phoneticPr fontId="31" type="noConversion"/>
  </si>
  <si>
    <t>Critère 401</t>
  </si>
  <si>
    <t>Critère 402</t>
  </si>
  <si>
    <t>Critère 403</t>
  </si>
  <si>
    <t>Critère 404</t>
  </si>
  <si>
    <t>Critère 405</t>
    <phoneticPr fontId="31" type="noConversion"/>
  </si>
  <si>
    <t>Critère 406</t>
  </si>
  <si>
    <t>Critère 407</t>
  </si>
  <si>
    <t>Critère 408</t>
    <phoneticPr fontId="31" type="noConversion"/>
  </si>
  <si>
    <t>Critère 409</t>
  </si>
  <si>
    <t>Critère 410</t>
  </si>
  <si>
    <t>Critère 411</t>
  </si>
  <si>
    <t>Critère 412</t>
  </si>
  <si>
    <t>Critère 413</t>
  </si>
  <si>
    <t>Critère 414</t>
  </si>
  <si>
    <t>Critère 415</t>
  </si>
  <si>
    <t>Critère 416</t>
  </si>
  <si>
    <t>Critère 417</t>
    <phoneticPr fontId="31" type="noConversion"/>
  </si>
  <si>
    <t>Critère 418</t>
  </si>
  <si>
    <t>Critère 419</t>
  </si>
  <si>
    <t>Critère 420</t>
  </si>
  <si>
    <t>Critère 421</t>
  </si>
  <si>
    <t>Critère 422</t>
  </si>
  <si>
    <t>Critère 423</t>
  </si>
  <si>
    <t>Critère 424</t>
  </si>
  <si>
    <t>Critère 425</t>
  </si>
  <si>
    <t>Critère 426</t>
  </si>
  <si>
    <t>Critère 427</t>
  </si>
  <si>
    <t>Critère 428</t>
  </si>
  <si>
    <t>Critère 429</t>
  </si>
  <si>
    <t>Critère 430</t>
  </si>
  <si>
    <t>Critère 431</t>
  </si>
  <si>
    <t>Critère 432</t>
    <phoneticPr fontId="31" type="noConversion"/>
  </si>
  <si>
    <t>Critère 433</t>
  </si>
  <si>
    <t>Critère 434</t>
  </si>
  <si>
    <t>Critère 435</t>
  </si>
  <si>
    <t>Critère 436</t>
    <phoneticPr fontId="31" type="noConversion"/>
  </si>
  <si>
    <t>Critère 437</t>
  </si>
  <si>
    <t>Critère 438</t>
  </si>
  <si>
    <t>Critère 439</t>
  </si>
  <si>
    <t>Critère 440</t>
  </si>
  <si>
    <t>Critère 441</t>
  </si>
  <si>
    <t>Critère 442</t>
  </si>
  <si>
    <t>Critère 443</t>
  </si>
  <si>
    <t>Critère 444</t>
  </si>
  <si>
    <t>Critère 445</t>
  </si>
  <si>
    <t>Critère 446</t>
  </si>
  <si>
    <t>Critère 447</t>
  </si>
  <si>
    <t>Critère 448</t>
  </si>
  <si>
    <t>Critère 449</t>
  </si>
  <si>
    <t>Critère 450</t>
  </si>
  <si>
    <t>Critère 451</t>
  </si>
  <si>
    <t>Critère 452</t>
    <phoneticPr fontId="31" type="noConversion"/>
  </si>
  <si>
    <t>Critère 453</t>
  </si>
  <si>
    <t>Critère 454</t>
  </si>
  <si>
    <t>Critère 455</t>
  </si>
  <si>
    <t>Critère 456</t>
  </si>
  <si>
    <t>Critère 457</t>
  </si>
  <si>
    <t>Critère 458</t>
  </si>
  <si>
    <t>Critère 459</t>
    <phoneticPr fontId="31" type="noConversion"/>
  </si>
  <si>
    <t>Critère 460</t>
  </si>
  <si>
    <t>Critère 461</t>
  </si>
  <si>
    <t>Critère 462</t>
  </si>
  <si>
    <t>Critère 463</t>
  </si>
  <si>
    <t>Critère 464</t>
  </si>
  <si>
    <t>Critère 465</t>
  </si>
  <si>
    <t>Critère 466</t>
    <phoneticPr fontId="31" type="noConversion"/>
  </si>
  <si>
    <t>Critère 467</t>
  </si>
  <si>
    <t>Critère 468</t>
  </si>
  <si>
    <t>Critère 469</t>
  </si>
  <si>
    <t>Critère 470</t>
  </si>
  <si>
    <t>Critère 471</t>
  </si>
  <si>
    <t>Critère 472</t>
  </si>
  <si>
    <t>Critère 473</t>
  </si>
  <si>
    <t>Critère 474</t>
  </si>
  <si>
    <t>Critère 475</t>
  </si>
  <si>
    <t>Critère 476</t>
  </si>
  <si>
    <t>Critère 477</t>
  </si>
  <si>
    <t>Critère 478</t>
    <phoneticPr fontId="31" type="noConversion"/>
  </si>
  <si>
    <t>Critère 479</t>
  </si>
  <si>
    <t>Critère 480</t>
  </si>
  <si>
    <t>Critère 481</t>
  </si>
  <si>
    <t>Critère 482</t>
  </si>
  <si>
    <t>Critère 483</t>
  </si>
  <si>
    <t>Critère 484</t>
  </si>
  <si>
    <t>Critère 485</t>
  </si>
  <si>
    <t>Critère 486</t>
  </si>
  <si>
    <t>Critère 487</t>
  </si>
  <si>
    <t>Critère 488</t>
  </si>
  <si>
    <t>Critère 489</t>
  </si>
  <si>
    <t>Critère 490</t>
  </si>
  <si>
    <t>Critère 491</t>
  </si>
  <si>
    <t>Critère 492</t>
  </si>
  <si>
    <t>Critère 493</t>
  </si>
  <si>
    <t>Critère 494</t>
    <phoneticPr fontId="31" type="noConversion"/>
  </si>
  <si>
    <t>Critère 495</t>
  </si>
  <si>
    <t>Critère 496</t>
  </si>
  <si>
    <t>Critère 497</t>
    <phoneticPr fontId="31" type="noConversion"/>
  </si>
  <si>
    <t>Critère 498</t>
  </si>
  <si>
    <t>Critère 499</t>
  </si>
  <si>
    <t>Réf.
ISO 9001</t>
    <phoneticPr fontId="8" type="noConversion"/>
  </si>
  <si>
    <r>
      <t>Objet de la déclaration :</t>
    </r>
    <r>
      <rPr>
        <b/>
        <sz val="9"/>
        <rFont val="Arial"/>
        <family val="2"/>
      </rPr>
      <t xml:space="preserve"> Estimation des niveaux de CONFORMITÉ aux EXIGENCES de la norme NF EN 
ISO 9001:2015</t>
    </r>
    <phoneticPr fontId="31" type="noConversion"/>
  </si>
  <si>
    <t>Néant</t>
  </si>
  <si>
    <t>2) Visualisez la situation avec les onglets {Résultats, Déclaration ISO 17050}, identifiez les améliorations et progressez dans vos pratiques</t>
    <phoneticPr fontId="31" type="noConversion"/>
  </si>
  <si>
    <t>3) Faites signer par une personne indépendante et communiquez vos résultats avec l'onglet {Déclarations ISO 17050}</t>
    <phoneticPr fontId="31" type="noConversion"/>
  </si>
  <si>
    <r>
      <t xml:space="preserve">Les cellules en rose concernent la norme </t>
    </r>
    <r>
      <rPr>
        <b/>
        <sz val="9"/>
        <rFont val="Arial"/>
        <family val="2"/>
      </rPr>
      <t>ISO 9001:2015 </t>
    </r>
    <phoneticPr fontId="8" type="noConversion"/>
  </si>
  <si>
    <r>
      <t>Les cellules en vert concernent la norme</t>
    </r>
    <r>
      <rPr>
        <b/>
        <sz val="9"/>
        <rFont val="Arial"/>
        <family val="2"/>
      </rPr>
      <t xml:space="preserve"> NF S99-170 </t>
    </r>
  </si>
  <si>
    <r>
      <t xml:space="preserve">Les cellules en beige orange concernent le </t>
    </r>
    <r>
      <rPr>
        <b/>
        <sz val="9"/>
        <rFont val="Arial"/>
        <family val="2"/>
      </rPr>
      <t>Critère 8K du Manuel HAS </t>
    </r>
    <phoneticPr fontId="8" type="noConversion"/>
  </si>
  <si>
    <r>
      <t xml:space="preserve">Les cellules en bleu pâle concernent les critères </t>
    </r>
    <r>
      <rPr>
        <b/>
        <sz val="9"/>
        <rFont val="Arial"/>
        <family val="2"/>
      </rPr>
      <t>mutualisés</t>
    </r>
    <r>
      <rPr>
        <sz val="9"/>
        <rFont val="Arial"/>
        <family val="2"/>
      </rPr>
      <t xml:space="preserve"> entre les normes ISO 9001 &amp; NF S99-170 &amp; 8K</t>
    </r>
    <phoneticPr fontId="8" type="noConversion"/>
  </si>
  <si>
    <t>Les cellules en orange foncé concernent chaque article ou sous-article de l'ISO 9001:2015</t>
    <phoneticPr fontId="8" type="noConversion"/>
  </si>
  <si>
    <t xml:space="preserve">Evaluations </t>
    <phoneticPr fontId="2" type="noConversion"/>
  </si>
  <si>
    <t>Commentaires</t>
    <phoneticPr fontId="8" type="noConversion"/>
  </si>
  <si>
    <r>
      <t xml:space="preserve">L’exploitant détermine les </t>
    </r>
    <r>
      <rPr>
        <b/>
        <sz val="10"/>
        <rFont val="Calibri"/>
        <family val="2"/>
      </rPr>
      <t>enjeux externes et internes</t>
    </r>
    <r>
      <rPr>
        <sz val="10"/>
        <rFont val="Calibri"/>
        <family val="2"/>
      </rPr>
      <t xml:space="preserve"> pertinents par rapport à sa finalité et son orientation stratégique.</t>
    </r>
    <phoneticPr fontId="8" type="noConversion"/>
  </si>
  <si>
    <r>
      <t xml:space="preserve">L’exploitant identifie les </t>
    </r>
    <r>
      <rPr>
        <b/>
        <sz val="10"/>
        <rFont val="Calibri"/>
        <family val="2"/>
      </rPr>
      <t>facteurs positifs ou négatifs</t>
    </r>
    <r>
      <rPr>
        <sz val="10"/>
        <rFont val="Calibri"/>
        <family val="2"/>
      </rPr>
      <t xml:space="preserve"> qui influent sur sa capacité à obtenir le(s) résultat(s) attendu(s) de son système de management de la qualité.</t>
    </r>
    <phoneticPr fontId="8" type="noConversion"/>
  </si>
  <si>
    <r>
      <t xml:space="preserve">L’exploitant facilite sa compréhension du </t>
    </r>
    <r>
      <rPr>
        <b/>
        <sz val="10"/>
        <rFont val="Calibri"/>
        <family val="2"/>
      </rPr>
      <t>contexte externe</t>
    </r>
    <r>
      <rPr>
        <sz val="10"/>
        <rFont val="Calibri"/>
        <family val="2"/>
      </rPr>
      <t xml:space="preserve"> par la prise en compte des enjeux découlant de l’environnement juridique, technologique, concurrentiel, commercial, culturel, social et économique, qu’il soit international, national, régional ou local.</t>
    </r>
    <phoneticPr fontId="8" type="noConversion"/>
  </si>
  <si>
    <r>
      <t xml:space="preserve">L’exploitant facilite sa compréhension du </t>
    </r>
    <r>
      <rPr>
        <b/>
        <sz val="10"/>
        <rFont val="Calibri"/>
        <family val="2"/>
      </rPr>
      <t>contexte interne</t>
    </r>
    <r>
      <rPr>
        <sz val="10"/>
        <rFont val="Calibri"/>
        <family val="2"/>
      </rPr>
      <t xml:space="preserve"> par la prise en compte des enjeux liés aux valeurs, à la culture, aux connaissances et à la performance de l’organisme.</t>
    </r>
    <phoneticPr fontId="8" type="noConversion"/>
  </si>
  <si>
    <r>
      <t xml:space="preserve">L’exploitant </t>
    </r>
    <r>
      <rPr>
        <b/>
        <sz val="10"/>
        <rFont val="Calibri"/>
        <family val="2"/>
      </rPr>
      <t>surveille et revoit périodiquement</t>
    </r>
    <r>
      <rPr>
        <sz val="10"/>
        <rFont val="Calibri"/>
        <family val="2"/>
      </rPr>
      <t xml:space="preserve"> les </t>
    </r>
    <r>
      <rPr>
        <sz val="10"/>
        <color rgb="FFFF0000"/>
        <rFont val="Calibri"/>
        <family val="2"/>
      </rPr>
      <t>informations</t>
    </r>
    <r>
      <rPr>
        <sz val="10"/>
        <rFont val="Calibri"/>
        <family val="2"/>
      </rPr>
      <t xml:space="preserve"> relatives à ses enjeux externes et internes.</t>
    </r>
  </si>
  <si>
    <r>
      <t xml:space="preserve">L’exploitant est un </t>
    </r>
    <r>
      <rPr>
        <b/>
        <sz val="10"/>
        <rFont val="Calibri"/>
        <family val="2"/>
      </rPr>
      <t>établissement de santé ou une structure utilisant des dispositifs médicaux.</t>
    </r>
  </si>
  <si>
    <r>
      <t xml:space="preserve">L’exploitant </t>
    </r>
    <r>
      <rPr>
        <b/>
        <sz val="10"/>
        <rFont val="Calibri"/>
        <family val="2"/>
      </rPr>
      <t xml:space="preserve">surveille et revoit </t>
    </r>
    <r>
      <rPr>
        <sz val="10"/>
        <rFont val="Calibri"/>
        <family val="2"/>
      </rPr>
      <t xml:space="preserve">régulièrement les </t>
    </r>
    <r>
      <rPr>
        <sz val="10"/>
        <color rgb="FFFF0000"/>
        <rFont val="Calibri"/>
        <family val="2"/>
      </rPr>
      <t>informations</t>
    </r>
    <r>
      <rPr>
        <sz val="10"/>
        <rFont val="Calibri"/>
        <family val="2"/>
      </rPr>
      <t xml:space="preserve"> relatives à ces </t>
    </r>
    <r>
      <rPr>
        <b/>
        <sz val="10"/>
        <rFont val="Calibri"/>
        <family val="2"/>
      </rPr>
      <t>parties intéressées pertinentes</t>
    </r>
    <r>
      <rPr>
        <sz val="10"/>
        <rFont val="Calibri"/>
        <family val="2"/>
      </rPr>
      <t xml:space="preserve"> et à leurs exigences.</t>
    </r>
  </si>
  <si>
    <r>
      <t xml:space="preserve">L'exploitant détermine </t>
    </r>
    <r>
      <rPr>
        <b/>
        <sz val="10"/>
        <rFont val="Calibri"/>
        <family val="2"/>
      </rPr>
      <t xml:space="preserve">les limites et l'applicabilité du système de management de la maintenance des DM </t>
    </r>
    <r>
      <rPr>
        <sz val="10"/>
        <rFont val="Calibri"/>
        <family val="2"/>
      </rPr>
      <t>afin d'établir le domaine d'application en prenant en compte les enjeux externes et internes identifiés.</t>
    </r>
  </si>
  <si>
    <r>
      <t xml:space="preserve">Le domaine d’application </t>
    </r>
    <r>
      <rPr>
        <b/>
        <sz val="10"/>
        <rFont val="Calibri"/>
        <family val="2"/>
      </rPr>
      <t xml:space="preserve">prend en compte les enjeux </t>
    </r>
    <r>
      <rPr>
        <sz val="10"/>
        <rFont val="Calibri"/>
        <family val="2"/>
      </rPr>
      <t>externes et internes auxquels il est fait référence en 4.1 de l'ISO 9001.</t>
    </r>
  </si>
  <si>
    <r>
      <t xml:space="preserve">Le domaine d’application </t>
    </r>
    <r>
      <rPr>
        <b/>
        <sz val="10"/>
        <rFont val="Calibri"/>
        <family val="2"/>
      </rPr>
      <t>prend en compte les exigences des parties intéressées pertinentes</t>
    </r>
    <r>
      <rPr>
        <sz val="10"/>
        <rFont val="Calibri"/>
        <family val="2"/>
      </rPr>
      <t xml:space="preserve"> auxquelles il est fait référence en 4.2 de l'ISO 9001.</t>
    </r>
  </si>
  <si>
    <r>
      <t xml:space="preserve">Le domaine d’application </t>
    </r>
    <r>
      <rPr>
        <b/>
        <sz val="10"/>
        <rFont val="Calibri"/>
        <family val="2"/>
      </rPr>
      <t>prend en compte les produits et services</t>
    </r>
    <r>
      <rPr>
        <sz val="10"/>
        <rFont val="Calibri"/>
        <family val="2"/>
      </rPr>
      <t xml:space="preserve"> de l’exploitant.</t>
    </r>
  </si>
  <si>
    <r>
      <t xml:space="preserve">Le </t>
    </r>
    <r>
      <rPr>
        <b/>
        <sz val="10"/>
        <rFont val="Calibri"/>
        <family val="2"/>
      </rPr>
      <t>domaine d’application</t>
    </r>
    <r>
      <rPr>
        <sz val="10"/>
        <rFont val="Calibri"/>
        <family val="2"/>
      </rPr>
      <t xml:space="preserve"> du système de management de l’exploitant est disponible et tenu à jour sous la forme d’une </t>
    </r>
    <r>
      <rPr>
        <sz val="10"/>
        <color rgb="FFFF0000"/>
        <rFont val="Calibri"/>
        <family val="2"/>
      </rPr>
      <t>information documentée</t>
    </r>
    <r>
      <rPr>
        <sz val="10"/>
        <rFont val="Calibri"/>
        <family val="2"/>
      </rPr>
      <t>.</t>
    </r>
  </si>
  <si>
    <r>
      <t xml:space="preserve">L'exploitant fournit une </t>
    </r>
    <r>
      <rPr>
        <b/>
        <sz val="10"/>
        <rFont val="Calibri"/>
        <family val="2"/>
      </rPr>
      <t>justification pour toute exigence normative jugée non applicable</t>
    </r>
    <r>
      <rPr>
        <sz val="10"/>
        <rFont val="Calibri"/>
        <family val="2"/>
      </rPr>
      <t xml:space="preserve"> dans le cadre du domaine d’application de son système de management de la qualité.</t>
    </r>
  </si>
  <si>
    <r>
      <t xml:space="preserve">Le domaine d’application indique </t>
    </r>
    <r>
      <rPr>
        <b/>
        <sz val="10"/>
        <rFont val="Calibri"/>
        <family val="2"/>
      </rPr>
      <t xml:space="preserve">les types de produits et services couverts </t>
    </r>
    <r>
      <rPr>
        <sz val="10"/>
        <rFont val="Calibri"/>
        <family val="2"/>
      </rPr>
      <t>dans le cadre du domaine d’application de son système de management.</t>
    </r>
  </si>
  <si>
    <r>
      <t xml:space="preserve">Domaine d'application : L’exploitant applique un système de management de la qualité (SMQ) pour la </t>
    </r>
    <r>
      <rPr>
        <b/>
        <sz val="10"/>
        <color theme="1"/>
        <rFont val="Calibri"/>
        <family val="2"/>
      </rPr>
      <t>maintenance</t>
    </r>
    <r>
      <rPr>
        <sz val="10"/>
        <color theme="1"/>
        <rFont val="Calibri"/>
        <family val="2"/>
      </rPr>
      <t xml:space="preserve"> des dispositifs médicaux </t>
    </r>
    <r>
      <rPr>
        <b/>
        <sz val="10"/>
        <color theme="1"/>
        <rFont val="Calibri"/>
        <family val="2"/>
      </rPr>
      <t>(DM)</t>
    </r>
    <r>
      <rPr>
        <sz val="10"/>
        <color theme="1"/>
        <rFont val="Calibri"/>
        <family val="2"/>
      </rPr>
      <t xml:space="preserve"> et des dispositifs médicaux de diagnostic in vitro  </t>
    </r>
    <r>
      <rPr>
        <b/>
        <sz val="10"/>
        <color theme="1"/>
        <rFont val="Calibri"/>
        <family val="2"/>
      </rPr>
      <t>(DMDIV)</t>
    </r>
    <r>
      <rPr>
        <sz val="10"/>
        <color theme="1"/>
        <rFont val="Calibri"/>
        <family val="2"/>
      </rPr>
      <t xml:space="preserve"> en vue de la </t>
    </r>
    <r>
      <rPr>
        <b/>
        <sz val="10"/>
        <color theme="1"/>
        <rFont val="Calibri"/>
        <family val="2"/>
      </rPr>
      <t xml:space="preserve">maîtrise des risques liés à leur exploitation </t>
    </r>
    <r>
      <rPr>
        <sz val="10"/>
        <color theme="1"/>
        <rFont val="Calibri"/>
        <family val="2"/>
      </rPr>
      <t>(NB : DM recouvre DM et DMDIV dans la suite).</t>
    </r>
  </si>
  <si>
    <r>
      <t xml:space="preserve">Le système de management de la qualité de la maintenance des DM comprend un </t>
    </r>
    <r>
      <rPr>
        <b/>
        <sz val="10"/>
        <color theme="1"/>
        <rFont val="Calibri"/>
        <family val="2"/>
      </rPr>
      <t>plan de gestion des risque</t>
    </r>
    <r>
      <rPr>
        <sz val="10"/>
        <color theme="1"/>
        <rFont val="Calibri"/>
        <family val="2"/>
      </rPr>
      <t>s (conçu sur la base de celui défini dans la norme</t>
    </r>
    <r>
      <rPr>
        <b/>
        <sz val="10"/>
        <color theme="1"/>
        <rFont val="Calibri"/>
        <family val="2"/>
      </rPr>
      <t xml:space="preserve"> NF EN ISO 14971</t>
    </r>
    <r>
      <rPr>
        <sz val="10"/>
        <color theme="1"/>
        <rFont val="Calibri"/>
        <family val="2"/>
      </rPr>
      <t xml:space="preserve">) permettant d'établir </t>
    </r>
    <r>
      <rPr>
        <b/>
        <sz val="10"/>
        <color theme="1"/>
        <rFont val="Calibri"/>
        <family val="2"/>
      </rPr>
      <t xml:space="preserve">l'acceptabilité des risques </t>
    </r>
    <r>
      <rPr>
        <sz val="10"/>
        <color theme="1"/>
        <rFont val="Calibri"/>
        <family val="2"/>
      </rPr>
      <t>et d'estimer un</t>
    </r>
    <r>
      <rPr>
        <b/>
        <sz val="10"/>
        <color theme="1"/>
        <rFont val="Calibri"/>
        <family val="2"/>
      </rPr>
      <t xml:space="preserve"> taux de criticité normé</t>
    </r>
    <r>
      <rPr>
        <sz val="10"/>
        <color theme="1"/>
        <rFont val="Calibri"/>
        <family val="2"/>
      </rPr>
      <t xml:space="preserve"> des DM.</t>
    </r>
  </si>
  <si>
    <r>
      <t>Le plan de gestion des DM est mis en œuvre par un</t>
    </r>
    <r>
      <rPr>
        <b/>
        <sz val="10"/>
        <color theme="1"/>
        <rFont val="Calibri"/>
        <family val="2"/>
      </rPr>
      <t xml:space="preserve"> professionnel identifié</t>
    </r>
    <r>
      <rPr>
        <sz val="10"/>
        <color theme="1"/>
        <rFont val="Calibri"/>
        <family val="2"/>
      </rPr>
      <t>.</t>
    </r>
  </si>
  <si>
    <r>
      <t xml:space="preserve">L'exploitant </t>
    </r>
    <r>
      <rPr>
        <b/>
        <sz val="10"/>
        <color theme="1"/>
        <rFont val="Calibri"/>
        <family val="2"/>
      </rPr>
      <t>établit, met en œuvre, tient à jour et améliore</t>
    </r>
    <r>
      <rPr>
        <sz val="10"/>
        <color theme="1"/>
        <rFont val="Calibri"/>
        <family val="2"/>
      </rPr>
      <t xml:space="preserve"> de manière continue ses processus et son système de management.</t>
    </r>
  </si>
  <si>
    <r>
      <t xml:space="preserve">Le système de management est mis à jour suivant l’évolution des exigences </t>
    </r>
    <r>
      <rPr>
        <b/>
        <sz val="10"/>
        <color theme="1"/>
        <rFont val="Calibri"/>
        <family val="2"/>
      </rPr>
      <t>légales et réglementaires</t>
    </r>
    <r>
      <rPr>
        <sz val="10"/>
        <color theme="1"/>
        <rFont val="Calibri"/>
        <family val="2"/>
      </rPr>
      <t xml:space="preserve">, des </t>
    </r>
    <r>
      <rPr>
        <b/>
        <sz val="10"/>
        <color theme="1"/>
        <rFont val="Calibri"/>
        <family val="2"/>
      </rPr>
      <t>normes,</t>
    </r>
    <r>
      <rPr>
        <sz val="10"/>
        <color theme="1"/>
        <rFont val="Calibri"/>
        <family val="2"/>
      </rPr>
      <t xml:space="preserve"> et de </t>
    </r>
    <r>
      <rPr>
        <b/>
        <sz val="10"/>
        <color theme="1"/>
        <rFont val="Calibri"/>
        <family val="2"/>
      </rPr>
      <t>l'état de l'art</t>
    </r>
    <r>
      <rPr>
        <sz val="10"/>
        <color theme="1"/>
        <rFont val="Calibri"/>
        <family val="2"/>
      </rPr>
      <t xml:space="preserve"> concernant la maintenance des DM.</t>
    </r>
  </si>
  <si>
    <r>
      <t xml:space="preserve">Une </t>
    </r>
    <r>
      <rPr>
        <b/>
        <sz val="10"/>
        <rFont val="Calibri"/>
        <family val="2"/>
      </rPr>
      <t>veille documentaire</t>
    </r>
    <r>
      <rPr>
        <sz val="10"/>
        <rFont val="Calibri"/>
        <family val="2"/>
      </rPr>
      <t xml:space="preserve"> (exigences légales et réglementaires, normalisation et état de l’art) est mise en œuvre par un </t>
    </r>
    <r>
      <rPr>
        <b/>
        <sz val="10"/>
        <rFont val="Calibri"/>
        <family val="2"/>
      </rPr>
      <t>responsable identifié</t>
    </r>
    <r>
      <rPr>
        <sz val="10"/>
        <rFont val="Calibri"/>
        <family val="2"/>
      </rPr>
      <t xml:space="preserve"> chargé de la </t>
    </r>
    <r>
      <rPr>
        <b/>
        <sz val="10"/>
        <rFont val="Calibri"/>
        <family val="2"/>
      </rPr>
      <t>diffusion</t>
    </r>
    <r>
      <rPr>
        <sz val="10"/>
        <rFont val="Calibri"/>
        <family val="2"/>
      </rPr>
      <t xml:space="preserve"> auprès des destinataires pertinents.</t>
    </r>
  </si>
  <si>
    <r>
      <t xml:space="preserve">L'exploitant détermine les </t>
    </r>
    <r>
      <rPr>
        <b/>
        <sz val="10"/>
        <rFont val="Calibri"/>
        <family val="2"/>
      </rPr>
      <t>éléments d'entrée</t>
    </r>
    <r>
      <rPr>
        <sz val="10"/>
        <rFont val="Calibri"/>
        <family val="2"/>
      </rPr>
      <t xml:space="preserve"> requis et les </t>
    </r>
    <r>
      <rPr>
        <b/>
        <sz val="10"/>
        <rFont val="Calibri"/>
        <family val="2"/>
      </rPr>
      <t xml:space="preserve">éléments de sortie </t>
    </r>
    <r>
      <rPr>
        <sz val="10"/>
        <rFont val="Calibri"/>
        <family val="2"/>
      </rPr>
      <t>escomptés pour les processus de son système de management.</t>
    </r>
  </si>
  <si>
    <r>
      <t xml:space="preserve">L'exploitant détermine la </t>
    </r>
    <r>
      <rPr>
        <b/>
        <sz val="10"/>
        <rFont val="Calibri"/>
        <family val="2"/>
      </rPr>
      <t>séquence</t>
    </r>
    <r>
      <rPr>
        <sz val="10"/>
        <rFont val="Calibri"/>
        <family val="2"/>
      </rPr>
      <t xml:space="preserve"> et </t>
    </r>
    <r>
      <rPr>
        <b/>
        <sz val="10"/>
        <rFont val="Calibri"/>
        <family val="2"/>
      </rPr>
      <t>l'interaction</t>
    </r>
    <r>
      <rPr>
        <sz val="10"/>
        <rFont val="Calibri"/>
        <family val="2"/>
      </rPr>
      <t xml:space="preserve"> des </t>
    </r>
    <r>
      <rPr>
        <b/>
        <sz val="10"/>
        <rFont val="Calibri"/>
        <family val="2"/>
      </rPr>
      <t>processus</t>
    </r>
    <r>
      <rPr>
        <sz val="10"/>
        <rFont val="Calibri"/>
        <family val="2"/>
      </rPr>
      <t xml:space="preserve"> nécéssaires à son système de management.</t>
    </r>
  </si>
  <si>
    <r>
      <t xml:space="preserve">L'exploitant détermine les </t>
    </r>
    <r>
      <rPr>
        <b/>
        <sz val="10"/>
        <rFont val="Calibri"/>
        <family val="2"/>
      </rPr>
      <t>ressources</t>
    </r>
    <r>
      <rPr>
        <sz val="10"/>
        <rFont val="Calibri"/>
        <family val="2"/>
      </rPr>
      <t xml:space="preserve"> nécessaires et s'assure de leur disponibilité pour les processus de son système de management.</t>
    </r>
  </si>
  <si>
    <r>
      <t xml:space="preserve">L'exploitant attribue des </t>
    </r>
    <r>
      <rPr>
        <b/>
        <sz val="10"/>
        <rFont val="Calibri"/>
        <family val="2"/>
      </rPr>
      <t>responsabilités</t>
    </r>
    <r>
      <rPr>
        <sz val="10"/>
        <rFont val="Calibri"/>
        <family val="2"/>
      </rPr>
      <t xml:space="preserve"> et </t>
    </r>
    <r>
      <rPr>
        <b/>
        <sz val="10"/>
        <rFont val="Calibri"/>
        <family val="2"/>
      </rPr>
      <t>autorités</t>
    </r>
    <r>
      <rPr>
        <sz val="10"/>
        <rFont val="Calibri"/>
        <family val="2"/>
      </rPr>
      <t xml:space="preserve"> pour les processus de son système de management.</t>
    </r>
  </si>
  <si>
    <r>
      <t>L'exploitant</t>
    </r>
    <r>
      <rPr>
        <b/>
        <sz val="10"/>
        <color theme="1"/>
        <rFont val="Calibri"/>
        <family val="2"/>
      </rPr>
      <t xml:space="preserve"> évalue </t>
    </r>
    <r>
      <rPr>
        <sz val="10"/>
        <color theme="1"/>
        <rFont val="Calibri"/>
        <family val="2"/>
      </rPr>
      <t xml:space="preserve">régulièrement les </t>
    </r>
    <r>
      <rPr>
        <b/>
        <sz val="10"/>
        <color theme="1"/>
        <rFont val="Calibri"/>
        <family val="2"/>
      </rPr>
      <t>processus</t>
    </r>
    <r>
      <rPr>
        <sz val="10"/>
        <color theme="1"/>
        <rFont val="Calibri"/>
        <family val="2"/>
      </rPr>
      <t xml:space="preserve"> de son système de management.</t>
    </r>
  </si>
  <si>
    <r>
      <t>L'exploitant</t>
    </r>
    <r>
      <rPr>
        <b/>
        <sz val="10"/>
        <color theme="1"/>
        <rFont val="Calibri"/>
        <family val="2"/>
      </rPr>
      <t xml:space="preserve"> met en œuvre</t>
    </r>
    <r>
      <rPr>
        <sz val="10"/>
        <color theme="1"/>
        <rFont val="Calibri"/>
        <family val="2"/>
      </rPr>
      <t xml:space="preserve"> toutes les modifications requises sur les processus pour s’assurer qu'ils produisent les résultats attendus.</t>
    </r>
  </si>
  <si>
    <r>
      <t xml:space="preserve">L'exploitant prend en compte les </t>
    </r>
    <r>
      <rPr>
        <b/>
        <sz val="10"/>
        <rFont val="Calibri"/>
        <family val="2"/>
      </rPr>
      <t>risques et les opportunités.</t>
    </r>
  </si>
  <si>
    <r>
      <t>L'exploitant détermine et applique</t>
    </r>
    <r>
      <rPr>
        <b/>
        <sz val="10"/>
        <rFont val="Calibri"/>
        <family val="2"/>
      </rPr>
      <t xml:space="preserve"> les critères, les méthodes</t>
    </r>
    <r>
      <rPr>
        <sz val="10"/>
        <rFont val="Calibri"/>
        <family val="2"/>
      </rPr>
      <t xml:space="preserve">, y compris les mesures et </t>
    </r>
    <r>
      <rPr>
        <b/>
        <sz val="10"/>
        <rFont val="Calibri"/>
        <family val="2"/>
      </rPr>
      <t>les indicateurs de performance</t>
    </r>
    <r>
      <rPr>
        <sz val="10"/>
        <rFont val="Calibri"/>
        <family val="2"/>
      </rPr>
      <t xml:space="preserve"> de  son système de management.</t>
    </r>
  </si>
  <si>
    <r>
      <t xml:space="preserve">L'exploitant </t>
    </r>
    <r>
      <rPr>
        <b/>
        <sz val="10"/>
        <rFont val="Calibri"/>
        <family val="2"/>
      </rPr>
      <t>communique</t>
    </r>
    <r>
      <rPr>
        <sz val="10"/>
        <rFont val="Calibri"/>
        <family val="2"/>
      </rPr>
      <t xml:space="preserve"> les </t>
    </r>
    <r>
      <rPr>
        <sz val="10"/>
        <color rgb="FFFF0000"/>
        <rFont val="Calibri"/>
        <family val="2"/>
      </rPr>
      <t>informations</t>
    </r>
    <r>
      <rPr>
        <sz val="10"/>
        <rFont val="Calibri"/>
        <family val="2"/>
      </rPr>
      <t xml:space="preserve"> liées au développement, à la mise en œuvre et à la mise à jour du système de management de la maintenance des DM jusqu’à un niveau permettant de garantir la bonne exécution des exigences de la norme NF S99-170.</t>
    </r>
  </si>
  <si>
    <r>
      <t xml:space="preserve">L'exploitant </t>
    </r>
    <r>
      <rPr>
        <b/>
        <sz val="10"/>
        <rFont val="Calibri"/>
        <family val="2"/>
      </rPr>
      <t>communique</t>
    </r>
    <r>
      <rPr>
        <sz val="10"/>
        <rFont val="Calibri"/>
        <family val="2"/>
      </rPr>
      <t xml:space="preserve"> les </t>
    </r>
    <r>
      <rPr>
        <sz val="10"/>
        <color rgb="FFFF0000"/>
        <rFont val="Calibri"/>
        <family val="2"/>
      </rPr>
      <t>informations</t>
    </r>
    <r>
      <rPr>
        <sz val="10"/>
        <rFont val="Calibri"/>
        <family val="2"/>
      </rPr>
      <t xml:space="preserve"> appropriées relatives aux questions de </t>
    </r>
    <r>
      <rPr>
        <b/>
        <sz val="10"/>
        <rFont val="Calibri"/>
        <family val="2"/>
      </rPr>
      <t>sécurité</t>
    </r>
    <r>
      <rPr>
        <sz val="10"/>
        <rFont val="Calibri"/>
        <family val="2"/>
      </rPr>
      <t xml:space="preserve"> liées à la maintenance des DM jusqu’à un niveau permettant de garantir la sécurité des clients.</t>
    </r>
  </si>
  <si>
    <r>
      <t xml:space="preserve">L'exploitant </t>
    </r>
    <r>
      <rPr>
        <b/>
        <sz val="10"/>
        <rFont val="Calibri"/>
        <family val="2"/>
      </rPr>
      <t>conserve</t>
    </r>
    <r>
      <rPr>
        <sz val="10"/>
        <rFont val="Calibri"/>
        <family val="2"/>
      </rPr>
      <t xml:space="preserve"> les </t>
    </r>
    <r>
      <rPr>
        <sz val="10"/>
        <color rgb="FFFF0000"/>
        <rFont val="Calibri"/>
        <family val="2"/>
      </rPr>
      <t>informations documentées</t>
    </r>
    <r>
      <rPr>
        <sz val="10"/>
        <rFont val="Calibri"/>
        <family val="2"/>
      </rPr>
      <t xml:space="preserve"> pour avoir l’assurance que les processus sont mis en œuvre comme prévu.</t>
    </r>
  </si>
  <si>
    <t>Article 4</t>
    <phoneticPr fontId="8" type="noConversion"/>
  </si>
  <si>
    <t>Article 5</t>
    <phoneticPr fontId="31" type="noConversion"/>
  </si>
  <si>
    <r>
      <t xml:space="preserve">La direction démontre son </t>
    </r>
    <r>
      <rPr>
        <b/>
        <sz val="10"/>
        <color theme="1"/>
        <rFont val="Calibri"/>
        <family val="2"/>
      </rPr>
      <t>leadership</t>
    </r>
    <r>
      <rPr>
        <sz val="10"/>
        <color theme="1"/>
        <rFont val="Calibri"/>
        <family val="2"/>
      </rPr>
      <t xml:space="preserve"> et son </t>
    </r>
    <r>
      <rPr>
        <b/>
        <sz val="10"/>
        <color theme="1"/>
        <rFont val="Calibri"/>
        <family val="2"/>
      </rPr>
      <t>engagement</t>
    </r>
    <r>
      <rPr>
        <sz val="10"/>
        <color theme="1"/>
        <rFont val="Calibri"/>
        <family val="2"/>
      </rPr>
      <t xml:space="preserve"> vis-à-vis du système de management de la qualité.</t>
    </r>
  </si>
  <si>
    <r>
      <t xml:space="preserve">L'engagement de la direction définit la </t>
    </r>
    <r>
      <rPr>
        <b/>
        <sz val="10"/>
        <color theme="1"/>
        <rFont val="Calibri"/>
        <family val="2"/>
      </rPr>
      <t>politique</t>
    </r>
    <r>
      <rPr>
        <sz val="10"/>
        <color theme="1"/>
        <rFont val="Calibri"/>
        <family val="2"/>
      </rPr>
      <t xml:space="preserve"> ainsi que les </t>
    </r>
    <r>
      <rPr>
        <b/>
        <sz val="10"/>
        <color theme="1"/>
        <rFont val="Calibri"/>
        <family val="2"/>
      </rPr>
      <t>objectifs pertinents mesurables</t>
    </r>
    <r>
      <rPr>
        <sz val="10"/>
        <color theme="1"/>
        <rFont val="Calibri"/>
        <family val="2"/>
      </rPr>
      <t xml:space="preserve"> du système de</t>
    </r>
    <r>
      <rPr>
        <b/>
        <sz val="10"/>
        <color theme="1"/>
        <rFont val="Calibri"/>
        <family val="2"/>
      </rPr>
      <t xml:space="preserve"> management de la qualité de la maintenance </t>
    </r>
    <r>
      <rPr>
        <sz val="10"/>
        <color theme="1"/>
        <rFont val="Calibri"/>
        <family val="2"/>
      </rPr>
      <t>des DM.</t>
    </r>
  </si>
  <si>
    <r>
      <t xml:space="preserve">La direction </t>
    </r>
    <r>
      <rPr>
        <b/>
        <sz val="10"/>
        <color theme="1"/>
        <rFont val="Calibri"/>
        <family val="2"/>
      </rPr>
      <t xml:space="preserve">assume la responsabilité </t>
    </r>
    <r>
      <rPr>
        <sz val="10"/>
        <color theme="1"/>
        <rFont val="Calibri"/>
        <family val="2"/>
      </rPr>
      <t>de l’efficacité du système de management de la qualité.</t>
    </r>
  </si>
  <si>
    <r>
      <t>La direction s'assure que la</t>
    </r>
    <r>
      <rPr>
        <b/>
        <sz val="10"/>
        <color theme="1"/>
        <rFont val="Calibri"/>
        <family val="2"/>
      </rPr>
      <t xml:space="preserve"> politique et les objectifs qualité sont établis</t>
    </r>
    <r>
      <rPr>
        <sz val="10"/>
        <color theme="1"/>
        <rFont val="Calibri"/>
        <family val="2"/>
      </rPr>
      <t xml:space="preserve"> pour le système de management.</t>
    </r>
  </si>
  <si>
    <r>
      <t xml:space="preserve">La direction s'assure que la politique et les objectif qualité sont </t>
    </r>
    <r>
      <rPr>
        <b/>
        <sz val="10"/>
        <color theme="1"/>
        <rFont val="Calibri"/>
        <family val="2"/>
      </rPr>
      <t>compatibles avec l'orientation stratégique et le contexte</t>
    </r>
    <r>
      <rPr>
        <sz val="10"/>
        <color theme="1"/>
        <rFont val="Calibri"/>
        <family val="2"/>
      </rPr>
      <t xml:space="preserve"> de l'exploitant.</t>
    </r>
  </si>
  <si>
    <r>
      <t xml:space="preserve">La direction assure que des </t>
    </r>
    <r>
      <rPr>
        <b/>
        <sz val="10"/>
        <color theme="1"/>
        <rFont val="Calibri"/>
        <family val="2"/>
      </rPr>
      <t xml:space="preserve">objectifs mesurables </t>
    </r>
    <r>
      <rPr>
        <sz val="10"/>
        <color theme="1"/>
        <rFont val="Calibri"/>
        <family val="2"/>
      </rPr>
      <t xml:space="preserve">sont établis </t>
    </r>
    <r>
      <rPr>
        <b/>
        <sz val="10"/>
        <color theme="1"/>
        <rFont val="Calibri"/>
        <family val="2"/>
      </rPr>
      <t>pour la qualité de la maintenance.</t>
    </r>
  </si>
  <si>
    <r>
      <t>La direction s'assure que les exigences liées au système de management de la qualité sont</t>
    </r>
    <r>
      <rPr>
        <b/>
        <sz val="10"/>
        <color theme="1"/>
        <rFont val="Calibri"/>
        <family val="2"/>
      </rPr>
      <t xml:space="preserve"> intégrées aux processus métiers.</t>
    </r>
  </si>
  <si>
    <r>
      <t xml:space="preserve">La direction établit, met en œuvre et tient à jour une </t>
    </r>
    <r>
      <rPr>
        <b/>
        <sz val="10"/>
        <color theme="1"/>
        <rFont val="Calibri"/>
        <family val="2"/>
      </rPr>
      <t>politique qualité appropriée</t>
    </r>
    <r>
      <rPr>
        <sz val="10"/>
        <color theme="1"/>
        <rFont val="Calibri"/>
        <family val="2"/>
      </rPr>
      <t xml:space="preserve"> à la finalité et au </t>
    </r>
    <r>
      <rPr>
        <b/>
        <sz val="10"/>
        <color theme="1"/>
        <rFont val="Calibri"/>
        <family val="2"/>
      </rPr>
      <t>contexte</t>
    </r>
    <r>
      <rPr>
        <sz val="10"/>
        <color theme="1"/>
        <rFont val="Calibri"/>
        <family val="2"/>
      </rPr>
      <t xml:space="preserve"> de l’organisme et soutenant son</t>
    </r>
    <r>
      <rPr>
        <b/>
        <sz val="10"/>
        <color theme="1"/>
        <rFont val="Calibri"/>
        <family val="2"/>
      </rPr>
      <t xml:space="preserve"> orientation stratégique</t>
    </r>
    <r>
      <rPr>
        <sz val="10"/>
        <color theme="1"/>
        <rFont val="Calibri"/>
        <family val="2"/>
      </rPr>
      <t>.</t>
    </r>
  </si>
  <si>
    <r>
      <t xml:space="preserve">La direction de l'exploitant </t>
    </r>
    <r>
      <rPr>
        <b/>
        <sz val="10"/>
        <color theme="1"/>
        <rFont val="Calibri"/>
        <family val="2"/>
      </rPr>
      <t>définit, documente et communique</t>
    </r>
    <r>
      <rPr>
        <sz val="10"/>
        <color theme="1"/>
        <rFont val="Calibri"/>
        <family val="2"/>
      </rPr>
      <t xml:space="preserve"> sa </t>
    </r>
    <r>
      <rPr>
        <b/>
        <sz val="10"/>
        <color theme="1"/>
        <rFont val="Calibri"/>
        <family val="2"/>
      </rPr>
      <t>politique</t>
    </r>
    <r>
      <rPr>
        <sz val="10"/>
        <color theme="1"/>
        <rFont val="Calibri"/>
        <family val="2"/>
      </rPr>
      <t xml:space="preserve"> en matière de </t>
    </r>
    <r>
      <rPr>
        <b/>
        <sz val="10"/>
        <color theme="1"/>
        <rFont val="Calibri"/>
        <family val="2"/>
      </rPr>
      <t>maintenance des DM</t>
    </r>
    <r>
      <rPr>
        <sz val="10"/>
        <color theme="1"/>
        <rFont val="Calibri"/>
        <family val="2"/>
      </rPr>
      <t xml:space="preserve"> quelles que soient leurs classifications (classe I, IIa, IIb, III)</t>
    </r>
    <r>
      <rPr>
        <b/>
        <sz val="10"/>
        <color theme="1"/>
        <rFont val="Calibri"/>
        <family val="2"/>
      </rPr>
      <t xml:space="preserve"> et des DMDIV</t>
    </r>
    <r>
      <rPr>
        <sz val="10"/>
        <color theme="1"/>
        <rFont val="Calibri"/>
        <family val="2"/>
      </rPr>
      <t xml:space="preserve"> (se référer au FD X 60-000).</t>
    </r>
  </si>
  <si>
    <r>
      <t xml:space="preserve">La direction </t>
    </r>
    <r>
      <rPr>
        <b/>
        <sz val="10"/>
        <color theme="1"/>
        <rFont val="Calibri"/>
        <family val="2"/>
      </rPr>
      <t xml:space="preserve">communique, en interne comme en externe, </t>
    </r>
    <r>
      <rPr>
        <sz val="10"/>
        <color theme="1"/>
        <rFont val="Calibri"/>
        <family val="2"/>
      </rPr>
      <t xml:space="preserve">sur </t>
    </r>
    <r>
      <rPr>
        <b/>
        <sz val="10"/>
        <color theme="1"/>
        <rFont val="Calibri"/>
        <family val="2"/>
      </rPr>
      <t>l'importance</t>
    </r>
    <r>
      <rPr>
        <sz val="10"/>
        <color theme="1"/>
        <rFont val="Calibri"/>
        <family val="2"/>
      </rPr>
      <t xml:space="preserve"> de disposer d'un </t>
    </r>
    <r>
      <rPr>
        <b/>
        <sz val="10"/>
        <color theme="1"/>
        <rFont val="Calibri"/>
        <family val="2"/>
      </rPr>
      <t>système</t>
    </r>
    <r>
      <rPr>
        <sz val="10"/>
        <color theme="1"/>
        <rFont val="Calibri"/>
        <family val="2"/>
      </rPr>
      <t xml:space="preserve"> de management </t>
    </r>
    <r>
      <rPr>
        <b/>
        <sz val="10"/>
        <color theme="1"/>
        <rFont val="Calibri"/>
        <family val="2"/>
      </rPr>
      <t>efficace</t>
    </r>
    <r>
      <rPr>
        <sz val="10"/>
        <color theme="1"/>
        <rFont val="Calibri"/>
        <family val="2"/>
      </rPr>
      <t xml:space="preserve"> et de se conformer aux exigences choisies par l'exploitant, ainsi que celles légales ou réglementaires.</t>
    </r>
  </si>
  <si>
    <r>
      <t xml:space="preserve">Les politiques, les processus, les programmes, les procédures et les instructions pour la maintenance et la gestion des risques des DM sont </t>
    </r>
    <r>
      <rPr>
        <b/>
        <sz val="10"/>
        <color theme="1"/>
        <rFont val="Calibri"/>
        <family val="2"/>
      </rPr>
      <t>explicités et communiqués</t>
    </r>
    <r>
      <rPr>
        <sz val="10"/>
        <color theme="1"/>
        <rFont val="Calibri"/>
        <family val="2"/>
      </rPr>
      <t xml:space="preserve"> </t>
    </r>
    <r>
      <rPr>
        <b/>
        <sz val="10"/>
        <color theme="1"/>
        <rFont val="Calibri"/>
        <family val="2"/>
      </rPr>
      <t>à tout le personnel concerné.</t>
    </r>
  </si>
  <si>
    <r>
      <t xml:space="preserve">La direction </t>
    </r>
    <r>
      <rPr>
        <b/>
        <sz val="10"/>
        <color theme="1"/>
        <rFont val="Calibri"/>
        <family val="2"/>
      </rPr>
      <t>s’assure</t>
    </r>
    <r>
      <rPr>
        <sz val="10"/>
        <color theme="1"/>
        <rFont val="Calibri"/>
        <family val="2"/>
      </rPr>
      <t xml:space="preserve"> que les éléments pour la maintenance et la gestion des risques des DM sont </t>
    </r>
    <r>
      <rPr>
        <b/>
        <sz val="10"/>
        <color theme="1"/>
        <rFont val="Calibri"/>
        <family val="2"/>
      </rPr>
      <t>compris</t>
    </r>
    <r>
      <rPr>
        <sz val="10"/>
        <color theme="1"/>
        <rFont val="Calibri"/>
        <family val="2"/>
      </rPr>
      <t xml:space="preserve"> et </t>
    </r>
    <r>
      <rPr>
        <b/>
        <sz val="10"/>
        <color theme="1"/>
        <rFont val="Calibri"/>
        <family val="2"/>
      </rPr>
      <t>mis en œuvre.</t>
    </r>
  </si>
  <si>
    <r>
      <t xml:space="preserve">La direction promeut l’utilisation de </t>
    </r>
    <r>
      <rPr>
        <b/>
        <sz val="10"/>
        <color theme="1"/>
        <rFont val="Calibri"/>
        <family val="2"/>
      </rPr>
      <t>l’approche processus</t>
    </r>
    <r>
      <rPr>
        <sz val="10"/>
        <color theme="1"/>
        <rFont val="Calibri"/>
        <family val="2"/>
      </rPr>
      <t>.</t>
    </r>
  </si>
  <si>
    <r>
      <t xml:space="preserve">La direction promeut l’utilisation de </t>
    </r>
    <r>
      <rPr>
        <b/>
        <sz val="10"/>
        <color theme="1"/>
        <rFont val="Calibri"/>
        <family val="2"/>
      </rPr>
      <t>l’approche par les risques</t>
    </r>
    <r>
      <rPr>
        <sz val="10"/>
        <color theme="1"/>
        <rFont val="Calibri"/>
        <family val="2"/>
      </rPr>
      <t>.</t>
    </r>
  </si>
  <si>
    <r>
      <t xml:space="preserve">La direction s'assure que les </t>
    </r>
    <r>
      <rPr>
        <b/>
        <sz val="10"/>
        <color theme="1"/>
        <rFont val="Calibri"/>
        <family val="2"/>
      </rPr>
      <t>ressources</t>
    </r>
    <r>
      <rPr>
        <sz val="10"/>
        <color theme="1"/>
        <rFont val="Calibri"/>
        <family val="2"/>
      </rPr>
      <t xml:space="preserve"> requises pour le système de management sont </t>
    </r>
    <r>
      <rPr>
        <b/>
        <sz val="10"/>
        <color theme="1"/>
        <rFont val="Calibri"/>
        <family val="2"/>
      </rPr>
      <t>disponibles.</t>
    </r>
  </si>
  <si>
    <r>
      <t xml:space="preserve">La direction s'assure que le système de management </t>
    </r>
    <r>
      <rPr>
        <b/>
        <sz val="10"/>
        <color theme="1"/>
        <rFont val="Calibri"/>
        <family val="2"/>
      </rPr>
      <t>atteint les résultats</t>
    </r>
    <r>
      <rPr>
        <sz val="10"/>
        <color theme="1"/>
        <rFont val="Calibri"/>
        <family val="2"/>
      </rPr>
      <t xml:space="preserve"> attendus.</t>
    </r>
  </si>
  <si>
    <r>
      <t xml:space="preserve">La direction incite, oriente et </t>
    </r>
    <r>
      <rPr>
        <b/>
        <sz val="10"/>
        <color theme="1"/>
        <rFont val="Calibri"/>
        <family val="2"/>
      </rPr>
      <t>soutient les personnes</t>
    </r>
    <r>
      <rPr>
        <sz val="10"/>
        <color theme="1"/>
        <rFont val="Calibri"/>
        <family val="2"/>
      </rPr>
      <t xml:space="preserve"> pour qu’elles </t>
    </r>
    <r>
      <rPr>
        <b/>
        <sz val="10"/>
        <color theme="1"/>
        <rFont val="Calibri"/>
        <family val="2"/>
      </rPr>
      <t>contribuent à l’efficacité</t>
    </r>
    <r>
      <rPr>
        <sz val="10"/>
        <color theme="1"/>
        <rFont val="Calibri"/>
        <family val="2"/>
      </rPr>
      <t xml:space="preserve"> du système de management de la qualité.</t>
    </r>
  </si>
  <si>
    <r>
      <t xml:space="preserve">La direction </t>
    </r>
    <r>
      <rPr>
        <b/>
        <sz val="10"/>
        <color theme="1"/>
        <rFont val="Calibri"/>
        <family val="2"/>
      </rPr>
      <t>promeut l'amélioration.</t>
    </r>
  </si>
  <si>
    <r>
      <t>La direction</t>
    </r>
    <r>
      <rPr>
        <b/>
        <sz val="10"/>
        <color theme="1"/>
        <rFont val="Calibri"/>
        <family val="2"/>
      </rPr>
      <t xml:space="preserve"> soutient les autres fonctions</t>
    </r>
    <r>
      <rPr>
        <sz val="10"/>
        <color theme="1"/>
        <rFont val="Calibri"/>
        <family val="2"/>
      </rPr>
      <t xml:space="preserve"> managériales pertinentes afin de </t>
    </r>
    <r>
      <rPr>
        <b/>
        <sz val="10"/>
        <color theme="1"/>
        <rFont val="Calibri"/>
        <family val="2"/>
      </rPr>
      <t>démontrer leur responsabilité</t>
    </r>
    <r>
      <rPr>
        <sz val="10"/>
        <color theme="1"/>
        <rFont val="Calibri"/>
        <family val="2"/>
      </rPr>
      <t xml:space="preserve"> dans leurs domaines respectifs.</t>
    </r>
  </si>
  <si>
    <r>
      <t xml:space="preserve">La direction s’assure que les </t>
    </r>
    <r>
      <rPr>
        <b/>
        <sz val="10"/>
        <rFont val="Calibri"/>
        <family val="2"/>
      </rPr>
      <t>exigences du clien</t>
    </r>
    <r>
      <rPr>
        <sz val="10"/>
        <rFont val="Calibri"/>
        <family val="2"/>
      </rPr>
      <t xml:space="preserve">t ainsi que les </t>
    </r>
    <r>
      <rPr>
        <b/>
        <sz val="10"/>
        <rFont val="Calibri"/>
        <family val="2"/>
      </rPr>
      <t>exigences légales</t>
    </r>
    <r>
      <rPr>
        <sz val="10"/>
        <rFont val="Calibri"/>
        <family val="2"/>
      </rPr>
      <t xml:space="preserve"> et réglementaires applicables sont déterminées, comprises et </t>
    </r>
    <r>
      <rPr>
        <b/>
        <sz val="10"/>
        <rFont val="Calibri"/>
        <family val="2"/>
      </rPr>
      <t>satisfaites</t>
    </r>
    <r>
      <rPr>
        <sz val="10"/>
        <rFont val="Calibri"/>
        <family val="2"/>
      </rPr>
      <t xml:space="preserve"> en permanence.</t>
    </r>
  </si>
  <si>
    <r>
      <t xml:space="preserve">La direction s’assure que les risques et les opportunités susceptibles d’avoir une incidence sur la conformité des produits et des services sont </t>
    </r>
    <r>
      <rPr>
        <b/>
        <sz val="10"/>
        <rFont val="Calibri"/>
        <family val="2"/>
      </rPr>
      <t>déterminés et pris en compte</t>
    </r>
    <r>
      <rPr>
        <sz val="10"/>
        <rFont val="Calibri"/>
        <family val="2"/>
      </rPr>
      <t>.</t>
    </r>
  </si>
  <si>
    <r>
      <t xml:space="preserve">La direction s’assure que les risques et les opportunités susceptibles d’avoir une incidence sur l’aptitude à améliorer la satisfaction du client sont </t>
    </r>
    <r>
      <rPr>
        <b/>
        <sz val="10"/>
        <rFont val="Calibri"/>
        <family val="2"/>
      </rPr>
      <t>déterminés et pris en compte</t>
    </r>
    <r>
      <rPr>
        <sz val="10"/>
        <rFont val="Calibri"/>
        <family val="2"/>
      </rPr>
      <t>.</t>
    </r>
  </si>
  <si>
    <r>
      <t xml:space="preserve">La direction s’assure que la priorité </t>
    </r>
    <r>
      <rPr>
        <b/>
        <sz val="10"/>
        <rFont val="Calibri"/>
        <family val="2"/>
      </rPr>
      <t xml:space="preserve">d’accroissement de la satisfaction </t>
    </r>
    <r>
      <rPr>
        <sz val="10"/>
        <rFont val="Calibri"/>
        <family val="2"/>
      </rPr>
      <t xml:space="preserve">du client est </t>
    </r>
    <r>
      <rPr>
        <b/>
        <sz val="10"/>
        <rFont val="Calibri"/>
        <family val="2"/>
      </rPr>
      <t>préservée.</t>
    </r>
  </si>
  <si>
    <r>
      <t xml:space="preserve">La </t>
    </r>
    <r>
      <rPr>
        <b/>
        <sz val="10"/>
        <color theme="1"/>
        <rFont val="Calibri"/>
        <family val="2"/>
      </rPr>
      <t>politique qualité</t>
    </r>
    <r>
      <rPr>
        <sz val="10"/>
        <color theme="1"/>
        <rFont val="Calibri"/>
        <family val="2"/>
      </rPr>
      <t xml:space="preserve"> fournit un cadre pour l’établissement </t>
    </r>
    <r>
      <rPr>
        <b/>
        <sz val="10"/>
        <color theme="1"/>
        <rFont val="Calibri"/>
        <family val="2"/>
      </rPr>
      <t>d’objectifs qualité.</t>
    </r>
  </si>
  <si>
    <r>
      <t xml:space="preserve">La </t>
    </r>
    <r>
      <rPr>
        <b/>
        <sz val="10"/>
        <color theme="1"/>
        <rFont val="Calibri"/>
        <family val="2"/>
      </rPr>
      <t>politique de maintenance</t>
    </r>
    <r>
      <rPr>
        <sz val="10"/>
        <color theme="1"/>
        <rFont val="Calibri"/>
        <family val="2"/>
      </rPr>
      <t xml:space="preserve"> s'élabore à partir d'une</t>
    </r>
    <r>
      <rPr>
        <b/>
        <sz val="10"/>
        <color theme="1"/>
        <rFont val="Calibri"/>
        <family val="2"/>
      </rPr>
      <t xml:space="preserve"> analyse de criticité</t>
    </r>
    <r>
      <rPr>
        <sz val="10"/>
        <color theme="1"/>
        <rFont val="Calibri"/>
        <family val="2"/>
      </rPr>
      <t xml:space="preserve"> des dispositifs médicaux de l'exploitant.</t>
    </r>
  </si>
  <si>
    <r>
      <rPr>
        <b/>
        <sz val="10"/>
        <color theme="1"/>
        <rFont val="Calibri"/>
        <family val="2"/>
      </rPr>
      <t xml:space="preserve">L'analyse de criticité </t>
    </r>
    <r>
      <rPr>
        <sz val="10"/>
        <color theme="1"/>
        <rFont val="Calibri"/>
        <family val="2"/>
      </rPr>
      <t>permet d'exprimer un</t>
    </r>
    <r>
      <rPr>
        <b/>
        <sz val="10"/>
        <color theme="1"/>
        <rFont val="Calibri"/>
        <family val="2"/>
      </rPr>
      <t xml:space="preserve"> taux de criticité normé</t>
    </r>
    <r>
      <rPr>
        <sz val="10"/>
        <color theme="1"/>
        <rFont val="Calibri"/>
        <family val="2"/>
      </rPr>
      <t xml:space="preserve"> (compris entre 0 % pour aucun danger et 100 % pour une dangerosité maximale) pour chaque dispositif médical.</t>
    </r>
  </si>
  <si>
    <r>
      <t xml:space="preserve">La </t>
    </r>
    <r>
      <rPr>
        <b/>
        <sz val="10"/>
        <color theme="1"/>
        <rFont val="Calibri"/>
        <family val="2"/>
      </rPr>
      <t>politique qualité</t>
    </r>
    <r>
      <rPr>
        <sz val="10"/>
        <color theme="1"/>
        <rFont val="Calibri"/>
        <family val="2"/>
      </rPr>
      <t xml:space="preserve"> et de maintenance des DM inclut </t>
    </r>
    <r>
      <rPr>
        <b/>
        <sz val="10"/>
        <color theme="1"/>
        <rFont val="Calibri"/>
        <family val="2"/>
      </rPr>
      <t>l’engagement pour l’amélioration continue</t>
    </r>
    <r>
      <rPr>
        <sz val="10"/>
        <color theme="1"/>
        <rFont val="Calibri"/>
        <family val="2"/>
      </rPr>
      <t xml:space="preserve"> du système de management.</t>
    </r>
  </si>
  <si>
    <r>
      <t xml:space="preserve">L’exploitant tient à jour des informations documentées </t>
    </r>
    <r>
      <rPr>
        <b/>
        <sz val="10"/>
        <color theme="1"/>
        <rFont val="Calibri"/>
        <family val="2"/>
      </rPr>
      <t>sur les objectifs qualité</t>
    </r>
    <r>
      <rPr>
        <sz val="10"/>
        <color theme="1"/>
        <rFont val="Calibri"/>
        <family val="2"/>
      </rPr>
      <t>.</t>
    </r>
  </si>
  <si>
    <r>
      <t>Les objectifs mesurables de maintenance à atteindre, enregistrés dans une</t>
    </r>
    <r>
      <rPr>
        <b/>
        <sz val="11"/>
        <color rgb="FFFF0000"/>
        <rFont val="Calibri"/>
        <family val="2"/>
      </rPr>
      <t xml:space="preserve"> information documentée</t>
    </r>
    <r>
      <rPr>
        <sz val="11"/>
        <color theme="0"/>
        <rFont val="Calibri"/>
        <family val="2"/>
      </rPr>
      <t>,</t>
    </r>
    <r>
      <rPr>
        <sz val="11"/>
        <rFont val="Calibri"/>
        <family val="2"/>
      </rPr>
      <t xml:space="preserve"> </t>
    </r>
    <r>
      <rPr>
        <sz val="11"/>
        <color theme="0"/>
        <rFont val="Calibri"/>
        <family val="2"/>
      </rPr>
      <t>sont évalués périodiquement et alimentent le processus de gestion des risques.</t>
    </r>
    <phoneticPr fontId="31" type="noConversion"/>
  </si>
  <si>
    <r>
      <t xml:space="preserve">Les </t>
    </r>
    <r>
      <rPr>
        <b/>
        <sz val="10"/>
        <rFont val="Calibri"/>
        <family val="2"/>
      </rPr>
      <t>objectifs mesurables de maintenance</t>
    </r>
    <r>
      <rPr>
        <sz val="10"/>
        <rFont val="Calibri"/>
        <family val="2"/>
      </rPr>
      <t xml:space="preserve"> à atteindre sont </t>
    </r>
    <r>
      <rPr>
        <b/>
        <sz val="10"/>
        <rFont val="Calibri"/>
        <family val="2"/>
      </rPr>
      <t>évalués périodiquement.</t>
    </r>
    <phoneticPr fontId="8" type="noConversion"/>
  </si>
  <si>
    <r>
      <t xml:space="preserve">Les </t>
    </r>
    <r>
      <rPr>
        <b/>
        <sz val="10"/>
        <rFont val="Calibri"/>
        <family val="2"/>
      </rPr>
      <t>enseignements tirés</t>
    </r>
    <r>
      <rPr>
        <sz val="10"/>
        <rFont val="Calibri"/>
        <family val="2"/>
      </rPr>
      <t xml:space="preserve"> de l'évaluation périodique des objectifs de maintenance </t>
    </r>
    <r>
      <rPr>
        <b/>
        <sz val="10"/>
        <rFont val="Calibri"/>
        <family val="2"/>
      </rPr>
      <t>alimentent le processus de gestion des risques.</t>
    </r>
  </si>
  <si>
    <r>
      <t xml:space="preserve">La </t>
    </r>
    <r>
      <rPr>
        <b/>
        <sz val="10"/>
        <color theme="1"/>
        <rFont val="Calibri"/>
        <family val="2"/>
      </rPr>
      <t>politique qualité et de maintenance des DM</t>
    </r>
    <r>
      <rPr>
        <sz val="10"/>
        <color theme="1"/>
        <rFont val="Calibri"/>
        <family val="2"/>
      </rPr>
      <t xml:space="preserve"> inclut</t>
    </r>
    <r>
      <rPr>
        <b/>
        <sz val="10"/>
        <color theme="1"/>
        <rFont val="Calibri"/>
        <family val="2"/>
      </rPr>
      <t xml:space="preserve"> l’engagement de satisfaire aux exigences</t>
    </r>
    <r>
      <rPr>
        <sz val="10"/>
        <color theme="1"/>
        <rFont val="Calibri"/>
        <family val="2"/>
      </rPr>
      <t xml:space="preserve"> applicables.</t>
    </r>
    <phoneticPr fontId="8" type="noConversion"/>
  </si>
  <si>
    <r>
      <t xml:space="preserve">La </t>
    </r>
    <r>
      <rPr>
        <b/>
        <sz val="10"/>
        <color theme="1"/>
        <rFont val="Calibri"/>
        <family val="2"/>
      </rPr>
      <t>politique qualité</t>
    </r>
    <r>
      <rPr>
        <sz val="10"/>
        <color theme="1"/>
        <rFont val="Calibri"/>
        <family val="2"/>
      </rPr>
      <t xml:space="preserve"> est </t>
    </r>
    <r>
      <rPr>
        <b/>
        <sz val="10"/>
        <color theme="1"/>
        <rFont val="Calibri"/>
        <family val="2"/>
      </rPr>
      <t xml:space="preserve">disponible et tenue à jour </t>
    </r>
    <r>
      <rPr>
        <sz val="10"/>
        <color theme="1"/>
        <rFont val="Calibri"/>
        <family val="2"/>
      </rPr>
      <t>sous la forme d’une information documentée.</t>
    </r>
  </si>
  <si>
    <r>
      <t>L’exploitant</t>
    </r>
    <r>
      <rPr>
        <b/>
        <sz val="10"/>
        <color theme="1"/>
        <rFont val="Calibri"/>
        <family val="2"/>
      </rPr>
      <t xml:space="preserve"> établit et met à jour</t>
    </r>
    <r>
      <rPr>
        <sz val="10"/>
        <color theme="1"/>
        <rFont val="Calibri"/>
        <family val="2"/>
      </rPr>
      <t xml:space="preserve"> un manuel de management de la qualité de la maintenance.</t>
    </r>
  </si>
  <si>
    <r>
      <t>Le manuel de management de la qualité de la maintenance comprend le</t>
    </r>
    <r>
      <rPr>
        <b/>
        <sz val="10"/>
        <color theme="1"/>
        <rFont val="Calibri"/>
        <family val="2"/>
      </rPr>
      <t xml:space="preserve"> domaine d’application</t>
    </r>
    <r>
      <rPr>
        <sz val="10"/>
        <color theme="1"/>
        <rFont val="Calibri"/>
        <family val="2"/>
      </rPr>
      <t xml:space="preserve">, les </t>
    </r>
    <r>
      <rPr>
        <b/>
        <sz val="10"/>
        <color theme="1"/>
        <rFont val="Calibri"/>
        <family val="2"/>
      </rPr>
      <t>procédures documentées</t>
    </r>
    <r>
      <rPr>
        <sz val="10"/>
        <color theme="1"/>
        <rFont val="Calibri"/>
        <family val="2"/>
      </rPr>
      <t xml:space="preserve"> ou la référence à celles-ci, une description des</t>
    </r>
    <r>
      <rPr>
        <b/>
        <sz val="10"/>
        <color theme="1"/>
        <rFont val="Calibri"/>
        <family val="2"/>
      </rPr>
      <t xml:space="preserve"> interactions entre les processus</t>
    </r>
    <r>
      <rPr>
        <sz val="10"/>
        <color theme="1"/>
        <rFont val="Calibri"/>
        <family val="2"/>
      </rPr>
      <t>.</t>
    </r>
  </si>
  <si>
    <r>
      <t xml:space="preserve">Le manuel de management de la qualité de la maintenance donne un aperçu de la </t>
    </r>
    <r>
      <rPr>
        <b/>
        <sz val="10"/>
        <color theme="1"/>
        <rFont val="Calibri"/>
        <family val="2"/>
      </rPr>
      <t xml:space="preserve">structure de la documentation </t>
    </r>
    <r>
      <rPr>
        <sz val="10"/>
        <color theme="1"/>
        <rFont val="Calibri"/>
        <family val="2"/>
      </rPr>
      <t>employée dans le système de management de la maintenance.</t>
    </r>
  </si>
  <si>
    <r>
      <t xml:space="preserve">La </t>
    </r>
    <r>
      <rPr>
        <b/>
        <sz val="10"/>
        <color theme="1"/>
        <rFont val="Calibri"/>
        <family val="2"/>
      </rPr>
      <t xml:space="preserve">politique qualité </t>
    </r>
    <r>
      <rPr>
        <sz val="10"/>
        <color theme="1"/>
        <rFont val="Calibri"/>
        <family val="2"/>
      </rPr>
      <t>est</t>
    </r>
    <r>
      <rPr>
        <b/>
        <sz val="10"/>
        <color theme="1"/>
        <rFont val="Calibri"/>
        <family val="2"/>
      </rPr>
      <t xml:space="preserve"> communiquée, comprise et appliquée</t>
    </r>
    <r>
      <rPr>
        <sz val="10"/>
        <color theme="1"/>
        <rFont val="Calibri"/>
        <family val="2"/>
      </rPr>
      <t xml:space="preserve"> au sein de l'exploitant.</t>
    </r>
  </si>
  <si>
    <r>
      <t xml:space="preserve">La direction assure que les </t>
    </r>
    <r>
      <rPr>
        <b/>
        <sz val="10"/>
        <color theme="1"/>
        <rFont val="Calibri"/>
        <family val="2"/>
      </rPr>
      <t>processus de communication</t>
    </r>
    <r>
      <rPr>
        <sz val="10"/>
        <color theme="1"/>
        <rFont val="Calibri"/>
        <family val="2"/>
      </rPr>
      <t xml:space="preserve"> appropriés sont mis en place</t>
    </r>
    <r>
      <rPr>
        <b/>
        <sz val="10"/>
        <color theme="1"/>
        <rFont val="Calibri"/>
        <family val="2"/>
      </rPr>
      <t xml:space="preserve"> en interne</t>
    </r>
    <r>
      <rPr>
        <sz val="10"/>
        <color theme="1"/>
        <rFont val="Calibri"/>
        <family val="2"/>
      </rPr>
      <t xml:space="preserve"> et, si nécessaire, auprès des instances consultatives et délibérantes.</t>
    </r>
  </si>
  <si>
    <r>
      <t xml:space="preserve">La direction assure que la </t>
    </r>
    <r>
      <rPr>
        <b/>
        <sz val="10"/>
        <color theme="1"/>
        <rFont val="Calibri"/>
        <family val="2"/>
      </rPr>
      <t>communication</t>
    </r>
    <r>
      <rPr>
        <sz val="10"/>
        <color theme="1"/>
        <rFont val="Calibri"/>
        <family val="2"/>
      </rPr>
      <t xml:space="preserve"> concernant la </t>
    </r>
    <r>
      <rPr>
        <b/>
        <sz val="10"/>
        <color theme="1"/>
        <rFont val="Calibri"/>
        <family val="2"/>
      </rPr>
      <t>performance</t>
    </r>
    <r>
      <rPr>
        <sz val="10"/>
        <color theme="1"/>
        <rFont val="Calibri"/>
        <family val="2"/>
      </rPr>
      <t xml:space="preserve"> du système de management de la </t>
    </r>
    <r>
      <rPr>
        <b/>
        <sz val="10"/>
        <color theme="1"/>
        <rFont val="Calibri"/>
        <family val="2"/>
      </rPr>
      <t>maintenance des DM a bien lieu.</t>
    </r>
  </si>
  <si>
    <r>
      <t xml:space="preserve">La </t>
    </r>
    <r>
      <rPr>
        <b/>
        <sz val="10"/>
        <color theme="1"/>
        <rFont val="Calibri"/>
        <family val="2"/>
      </rPr>
      <t>politique qualité</t>
    </r>
    <r>
      <rPr>
        <sz val="10"/>
        <color theme="1"/>
        <rFont val="Calibri"/>
        <family val="2"/>
      </rPr>
      <t xml:space="preserve"> est </t>
    </r>
    <r>
      <rPr>
        <b/>
        <sz val="10"/>
        <color theme="1"/>
        <rFont val="Calibri"/>
        <family val="2"/>
      </rPr>
      <t>mise à la disposition des parties intéressées</t>
    </r>
    <r>
      <rPr>
        <sz val="10"/>
        <color theme="1"/>
        <rFont val="Calibri"/>
        <family val="2"/>
      </rPr>
      <t xml:space="preserve"> pertinentes, le cas échéant.</t>
    </r>
  </si>
  <si>
    <r>
      <t xml:space="preserve">La direction s’assure que les </t>
    </r>
    <r>
      <rPr>
        <b/>
        <sz val="10"/>
        <rFont val="Calibri"/>
        <family val="2"/>
      </rPr>
      <t>responsabilités et autorités</t>
    </r>
    <r>
      <rPr>
        <sz val="10"/>
        <rFont val="Calibri"/>
        <family val="2"/>
      </rPr>
      <t xml:space="preserve"> pour des rôles pertinents sont</t>
    </r>
    <r>
      <rPr>
        <b/>
        <sz val="10"/>
        <rFont val="Calibri"/>
        <family val="2"/>
      </rPr>
      <t xml:space="preserve"> attribuées, documentées, communiquées et comprises</t>
    </r>
    <r>
      <rPr>
        <sz val="10"/>
        <rFont val="Calibri"/>
        <family val="2"/>
      </rPr>
      <t xml:space="preserve"> au sein de l’organisme.</t>
    </r>
  </si>
  <si>
    <r>
      <t>La direction</t>
    </r>
    <r>
      <rPr>
        <b/>
        <sz val="10"/>
        <rFont val="Calibri"/>
        <family val="2"/>
      </rPr>
      <t xml:space="preserve"> définit les liens</t>
    </r>
    <r>
      <rPr>
        <sz val="10"/>
        <rFont val="Calibri"/>
        <family val="2"/>
      </rPr>
      <t xml:space="preserve"> qui existent</t>
    </r>
    <r>
      <rPr>
        <b/>
        <sz val="10"/>
        <rFont val="Calibri"/>
        <family val="2"/>
      </rPr>
      <t xml:space="preserve"> entre toutes les personnes</t>
    </r>
    <r>
      <rPr>
        <sz val="10"/>
        <rFont val="Calibri"/>
        <family val="2"/>
      </rPr>
      <t xml:space="preserve"> chargées de gérer, de réaliser et d'évaluer les actions </t>
    </r>
    <r>
      <rPr>
        <b/>
        <sz val="10"/>
        <rFont val="Calibri"/>
        <family val="2"/>
      </rPr>
      <t>ayant une incidence sur la qualité de la maintenance des DM.</t>
    </r>
  </si>
  <si>
    <r>
      <t xml:space="preserve">La direction </t>
    </r>
    <r>
      <rPr>
        <b/>
        <sz val="10"/>
        <rFont val="Calibri"/>
        <family val="2"/>
      </rPr>
      <t>assure l'autonomie et l'autorité</t>
    </r>
    <r>
      <rPr>
        <sz val="10"/>
        <rFont val="Calibri"/>
        <family val="2"/>
      </rPr>
      <t xml:space="preserve"> nécessaire pour la réalisation de ces tâches précédentes.</t>
    </r>
  </si>
  <si>
    <r>
      <t xml:space="preserve">La direction attribue la </t>
    </r>
    <r>
      <rPr>
        <b/>
        <sz val="10"/>
        <rFont val="Calibri"/>
        <family val="2"/>
      </rPr>
      <t>responsabilité et l’autorité</t>
    </r>
    <r>
      <rPr>
        <sz val="10"/>
        <rFont val="Calibri"/>
        <family val="2"/>
      </rPr>
      <t xml:space="preserve"> pour s’assurer que le </t>
    </r>
    <r>
      <rPr>
        <b/>
        <sz val="10"/>
        <rFont val="Calibri"/>
        <family val="2"/>
      </rPr>
      <t>système de management</t>
    </r>
    <r>
      <rPr>
        <sz val="10"/>
        <rFont val="Calibri"/>
        <family val="2"/>
      </rPr>
      <t xml:space="preserve"> de la qualité est </t>
    </r>
    <r>
      <rPr>
        <b/>
        <sz val="10"/>
        <rFont val="Calibri"/>
        <family val="2"/>
      </rPr>
      <t>conforme</t>
    </r>
    <r>
      <rPr>
        <sz val="10"/>
        <rFont val="Calibri"/>
        <family val="2"/>
      </rPr>
      <t xml:space="preserve"> aux exigences de</t>
    </r>
    <r>
      <rPr>
        <b/>
        <sz val="10"/>
        <rFont val="Calibri"/>
        <family val="2"/>
      </rPr>
      <t xml:space="preserve"> l'ISO 9001 v2015.</t>
    </r>
  </si>
  <si>
    <r>
      <t>La direction nomme</t>
    </r>
    <r>
      <rPr>
        <b/>
        <sz val="10"/>
        <rFont val="Calibri"/>
        <family val="2"/>
      </rPr>
      <t xml:space="preserve"> </t>
    </r>
    <r>
      <rPr>
        <sz val="10"/>
        <rFont val="Calibri"/>
        <family val="2"/>
      </rPr>
      <t>un</t>
    </r>
    <r>
      <rPr>
        <b/>
        <sz val="10"/>
        <rFont val="Calibri"/>
        <family val="2"/>
      </rPr>
      <t xml:space="preserve"> "représentant de la direction"</t>
    </r>
    <r>
      <rPr>
        <sz val="10"/>
        <rFont val="Calibri"/>
        <family val="2"/>
      </rPr>
      <t xml:space="preserve"> qui a </t>
    </r>
    <r>
      <rPr>
        <b/>
        <sz val="10"/>
        <rFont val="Calibri"/>
        <family val="2"/>
      </rPr>
      <t>la responsabilité et l'autorité</t>
    </r>
    <r>
      <rPr>
        <sz val="10"/>
        <rFont val="Calibri"/>
        <family val="2"/>
      </rPr>
      <t xml:space="preserve"> pour assurer que le </t>
    </r>
    <r>
      <rPr>
        <b/>
        <sz val="10"/>
        <rFont val="Calibri"/>
        <family val="2"/>
      </rPr>
      <t xml:space="preserve">système de management </t>
    </r>
    <r>
      <rPr>
        <sz val="10"/>
        <rFont val="Calibri"/>
        <family val="2"/>
      </rPr>
      <t xml:space="preserve">de la maintenance des DM est </t>
    </r>
    <r>
      <rPr>
        <b/>
        <sz val="10"/>
        <rFont val="Calibri"/>
        <family val="2"/>
      </rPr>
      <t>conforme</t>
    </r>
    <r>
      <rPr>
        <sz val="10"/>
        <rFont val="Calibri"/>
        <family val="2"/>
      </rPr>
      <t xml:space="preserve"> aux exigences de la </t>
    </r>
    <r>
      <rPr>
        <b/>
        <sz val="10"/>
        <rFont val="Calibri"/>
        <family val="2"/>
      </rPr>
      <t>NF S99-170.</t>
    </r>
  </si>
  <si>
    <r>
      <t xml:space="preserve">La direction attribue </t>
    </r>
    <r>
      <rPr>
        <b/>
        <sz val="10"/>
        <rFont val="Calibri"/>
        <family val="2"/>
      </rPr>
      <t>la responsabilité et l’autorité</t>
    </r>
    <r>
      <rPr>
        <sz val="10"/>
        <rFont val="Calibri"/>
        <family val="2"/>
      </rPr>
      <t xml:space="preserve"> (au représentant de la direction) pour s’assurer que les </t>
    </r>
    <r>
      <rPr>
        <b/>
        <sz val="10"/>
        <rFont val="Calibri"/>
        <family val="2"/>
      </rPr>
      <t>processus</t>
    </r>
    <r>
      <rPr>
        <sz val="10"/>
        <rFont val="Calibri"/>
        <family val="2"/>
      </rPr>
      <t xml:space="preserve"> sont établis, mis en œuvre, entretenus et délivrent les </t>
    </r>
    <r>
      <rPr>
        <b/>
        <sz val="10"/>
        <rFont val="Calibri"/>
        <family val="2"/>
      </rPr>
      <t>résultats attendus</t>
    </r>
    <r>
      <rPr>
        <sz val="10"/>
        <rFont val="Calibri"/>
        <family val="2"/>
      </rPr>
      <t>.</t>
    </r>
  </si>
  <si>
    <r>
      <t xml:space="preserve">La direction attribue </t>
    </r>
    <r>
      <rPr>
        <b/>
        <sz val="10"/>
        <rFont val="Calibri"/>
        <family val="2"/>
      </rPr>
      <t xml:space="preserve">la responsabilité et l’autorité </t>
    </r>
    <r>
      <rPr>
        <sz val="10"/>
        <rFont val="Calibri"/>
        <family val="2"/>
      </rPr>
      <t>(au représentant de la direction)</t>
    </r>
    <r>
      <rPr>
        <b/>
        <sz val="10"/>
        <rFont val="Calibri"/>
        <family val="2"/>
      </rPr>
      <t xml:space="preserve"> </t>
    </r>
    <r>
      <rPr>
        <sz val="10"/>
        <rFont val="Calibri"/>
        <family val="2"/>
      </rPr>
      <t xml:space="preserve">pour lui rendre compte de la </t>
    </r>
    <r>
      <rPr>
        <b/>
        <sz val="10"/>
        <rFont val="Calibri"/>
        <family val="2"/>
      </rPr>
      <t>performance</t>
    </r>
    <r>
      <rPr>
        <sz val="10"/>
        <rFont val="Calibri"/>
        <family val="2"/>
      </rPr>
      <t xml:space="preserve"> du système de management de la qualité et des </t>
    </r>
    <r>
      <rPr>
        <b/>
        <sz val="10"/>
        <rFont val="Calibri"/>
        <family val="2"/>
      </rPr>
      <t>opportunités d’amélioration.</t>
    </r>
  </si>
  <si>
    <r>
      <t xml:space="preserve">La direction attribue </t>
    </r>
    <r>
      <rPr>
        <b/>
        <sz val="10"/>
        <rFont val="Calibri"/>
        <family val="2"/>
      </rPr>
      <t xml:space="preserve">la responsabilité et l’autorité </t>
    </r>
    <r>
      <rPr>
        <sz val="10"/>
        <rFont val="Calibri"/>
        <family val="2"/>
      </rPr>
      <t>pour s’assurer de la</t>
    </r>
    <r>
      <rPr>
        <b/>
        <sz val="10"/>
        <rFont val="Calibri"/>
        <family val="2"/>
      </rPr>
      <t xml:space="preserve"> promotion de l’orientation client </t>
    </r>
    <r>
      <rPr>
        <sz val="10"/>
        <rFont val="Calibri"/>
        <family val="2"/>
      </rPr>
      <t>à tous les niveaux de l’organisme.</t>
    </r>
  </si>
  <si>
    <r>
      <t xml:space="preserve">Le représentant de la direction assure que la </t>
    </r>
    <r>
      <rPr>
        <b/>
        <sz val="10"/>
        <rFont val="Calibri"/>
        <family val="2"/>
      </rPr>
      <t>sensibilisation</t>
    </r>
    <r>
      <rPr>
        <sz val="10"/>
        <rFont val="Calibri"/>
        <family val="2"/>
      </rPr>
      <t xml:space="preserve"> aux </t>
    </r>
    <r>
      <rPr>
        <b/>
        <sz val="10"/>
        <rFont val="Calibri"/>
        <family val="2"/>
      </rPr>
      <t xml:space="preserve">exigences légales </t>
    </r>
    <r>
      <rPr>
        <sz val="10"/>
        <rFont val="Calibri"/>
        <family val="2"/>
      </rPr>
      <t xml:space="preserve">et réglementaires et des </t>
    </r>
    <r>
      <rPr>
        <b/>
        <sz val="10"/>
        <rFont val="Calibri"/>
        <family val="2"/>
      </rPr>
      <t>clients</t>
    </r>
    <r>
      <rPr>
        <sz val="10"/>
        <rFont val="Calibri"/>
        <family val="2"/>
      </rPr>
      <t xml:space="preserve"> est encouragée par l’exploitant.</t>
    </r>
  </si>
  <si>
    <r>
      <t>L'exploitant prend en compte les</t>
    </r>
    <r>
      <rPr>
        <b/>
        <sz val="10"/>
        <rFont val="Calibri"/>
        <family val="2"/>
      </rPr>
      <t xml:space="preserve"> enjeux, les risques et les opportunités</t>
    </r>
    <r>
      <rPr>
        <sz val="10"/>
        <rFont val="Calibri"/>
        <family val="2"/>
      </rPr>
      <t xml:space="preserve"> pour que le système de management de la qualité atteigne les</t>
    </r>
    <r>
      <rPr>
        <b/>
        <sz val="10"/>
        <rFont val="Calibri"/>
        <family val="2"/>
      </rPr>
      <t xml:space="preserve"> résultats escomptés</t>
    </r>
    <r>
      <rPr>
        <sz val="10"/>
        <rFont val="Calibri"/>
        <family val="2"/>
      </rPr>
      <t>.</t>
    </r>
  </si>
  <si>
    <r>
      <t>L'exploitant prend en compte les</t>
    </r>
    <r>
      <rPr>
        <b/>
        <sz val="10"/>
        <rFont val="Calibri"/>
        <family val="2"/>
      </rPr>
      <t xml:space="preserve"> enjeux, les risques et les opportunités</t>
    </r>
    <r>
      <rPr>
        <sz val="10"/>
        <rFont val="Calibri"/>
        <family val="2"/>
      </rPr>
      <t xml:space="preserve"> pour </t>
    </r>
    <r>
      <rPr>
        <b/>
        <sz val="10"/>
        <rFont val="Calibri"/>
        <family val="2"/>
      </rPr>
      <t>accroître les effets souhaitables.</t>
    </r>
  </si>
  <si>
    <r>
      <t>L'exploitant prend en compte les</t>
    </r>
    <r>
      <rPr>
        <b/>
        <sz val="10"/>
        <rFont val="Calibri"/>
        <family val="2"/>
      </rPr>
      <t xml:space="preserve"> enjeux, les risques et les opportunités</t>
    </r>
    <r>
      <rPr>
        <sz val="10"/>
        <rFont val="Calibri"/>
        <family val="2"/>
      </rPr>
      <t xml:space="preserve"> pour </t>
    </r>
    <r>
      <rPr>
        <b/>
        <sz val="10"/>
        <rFont val="Calibri"/>
        <family val="2"/>
      </rPr>
      <t>prévenir ou réduire les effets indésirables.</t>
    </r>
  </si>
  <si>
    <r>
      <t>L'exploitant prend en compte les</t>
    </r>
    <r>
      <rPr>
        <b/>
        <sz val="10"/>
        <rFont val="Calibri"/>
        <family val="2"/>
      </rPr>
      <t xml:space="preserve"> enjeux, les risques et les opportunités</t>
    </r>
    <r>
      <rPr>
        <sz val="10"/>
        <rFont val="Calibri"/>
        <family val="2"/>
      </rPr>
      <t xml:space="preserve"> pour </t>
    </r>
    <r>
      <rPr>
        <b/>
        <sz val="10"/>
        <rFont val="Calibri"/>
        <family val="2"/>
      </rPr>
      <t>s’améliorer.</t>
    </r>
  </si>
  <si>
    <r>
      <t xml:space="preserve">L’exploitant planifie les </t>
    </r>
    <r>
      <rPr>
        <b/>
        <sz val="10"/>
        <rFont val="Calibri"/>
        <family val="2"/>
      </rPr>
      <t>actions</t>
    </r>
    <r>
      <rPr>
        <sz val="10"/>
        <rFont val="Calibri"/>
        <family val="2"/>
      </rPr>
      <t xml:space="preserve"> à mettre en œuvre</t>
    </r>
    <r>
      <rPr>
        <b/>
        <sz val="10"/>
        <rFont val="Calibri"/>
        <family val="2"/>
      </rPr>
      <t xml:space="preserve"> face aux risques et opportunités.</t>
    </r>
  </si>
  <si>
    <r>
      <t xml:space="preserve">L’exploitant planifie </t>
    </r>
    <r>
      <rPr>
        <b/>
        <sz val="10"/>
        <rFont val="Calibri"/>
        <family val="2"/>
      </rPr>
      <t>comment intégrer et mettre en œuvre ces actions</t>
    </r>
    <r>
      <rPr>
        <sz val="10"/>
        <rFont val="Calibri"/>
        <family val="2"/>
      </rPr>
      <t xml:space="preserve"> au sein des processus du système de management de la qualité (voir 4.4 de l'ISO 9001).</t>
    </r>
  </si>
  <si>
    <r>
      <t xml:space="preserve">L’exploitant planifie </t>
    </r>
    <r>
      <rPr>
        <b/>
        <sz val="10"/>
        <rFont val="Calibri"/>
        <family val="2"/>
      </rPr>
      <t>comment évaluer l’efficacité</t>
    </r>
    <r>
      <rPr>
        <sz val="10"/>
        <rFont val="Calibri"/>
        <family val="2"/>
      </rPr>
      <t xml:space="preserve"> de ces actions.</t>
    </r>
  </si>
  <si>
    <r>
      <t xml:space="preserve">Les </t>
    </r>
    <r>
      <rPr>
        <b/>
        <sz val="10"/>
        <rFont val="Calibri"/>
        <family val="2"/>
      </rPr>
      <t>actions</t>
    </r>
    <r>
      <rPr>
        <sz val="10"/>
        <rFont val="Calibri"/>
        <family val="2"/>
      </rPr>
      <t xml:space="preserve"> mises en œuvre face aux risques et opportunités sont </t>
    </r>
    <r>
      <rPr>
        <b/>
        <sz val="10"/>
        <rFont val="Calibri"/>
        <family val="2"/>
      </rPr>
      <t>proportionnelles à l’impact</t>
    </r>
    <r>
      <rPr>
        <sz val="10"/>
        <rFont val="Calibri"/>
        <family val="2"/>
      </rPr>
      <t xml:space="preserve"> potentiel </t>
    </r>
    <r>
      <rPr>
        <b/>
        <sz val="10"/>
        <rFont val="Calibri"/>
        <family val="2"/>
      </rPr>
      <t>sur la conformité</t>
    </r>
    <r>
      <rPr>
        <sz val="10"/>
        <rFont val="Calibri"/>
        <family val="2"/>
      </rPr>
      <t xml:space="preserve"> des produits et des services.</t>
    </r>
  </si>
  <si>
    <r>
      <t xml:space="preserve">L’exploitant </t>
    </r>
    <r>
      <rPr>
        <b/>
        <sz val="10"/>
        <rFont val="Calibri"/>
        <family val="2"/>
      </rPr>
      <t>établit des objectifs qualité et de maintenance des DM</t>
    </r>
    <r>
      <rPr>
        <sz val="10"/>
        <rFont val="Calibri"/>
        <family val="2"/>
      </rPr>
      <t>, aux fonctions, niveaux et processus concernés, nécessaires au système de management.</t>
    </r>
  </si>
  <si>
    <r>
      <t xml:space="preserve">Les </t>
    </r>
    <r>
      <rPr>
        <b/>
        <sz val="10"/>
        <rFont val="Calibri"/>
        <family val="2"/>
      </rPr>
      <t>objectifs</t>
    </r>
    <r>
      <rPr>
        <sz val="10"/>
        <rFont val="Calibri"/>
        <family val="2"/>
      </rPr>
      <t xml:space="preserve"> sont en </t>
    </r>
    <r>
      <rPr>
        <b/>
        <sz val="10"/>
        <rFont val="Calibri"/>
        <family val="2"/>
      </rPr>
      <t>cohérence avec la politique</t>
    </r>
    <r>
      <rPr>
        <sz val="10"/>
        <rFont val="Calibri"/>
        <family val="2"/>
      </rPr>
      <t xml:space="preserve"> qualité et de maintenance des DM.</t>
    </r>
  </si>
  <si>
    <r>
      <t xml:space="preserve">Les </t>
    </r>
    <r>
      <rPr>
        <b/>
        <sz val="10"/>
        <rFont val="Calibri"/>
        <family val="2"/>
      </rPr>
      <t xml:space="preserve">objectifs </t>
    </r>
    <r>
      <rPr>
        <sz val="10"/>
        <rFont val="Calibri"/>
        <family val="2"/>
      </rPr>
      <t xml:space="preserve">qualité et de maintenance des DM sont </t>
    </r>
    <r>
      <rPr>
        <b/>
        <sz val="10"/>
        <rFont val="Calibri"/>
        <family val="2"/>
      </rPr>
      <t>mesurables.</t>
    </r>
  </si>
  <si>
    <r>
      <t xml:space="preserve">Les </t>
    </r>
    <r>
      <rPr>
        <b/>
        <sz val="10"/>
        <rFont val="Calibri"/>
        <family val="2"/>
      </rPr>
      <t>objectifs</t>
    </r>
    <r>
      <rPr>
        <sz val="10"/>
        <rFont val="Calibri"/>
        <family val="2"/>
      </rPr>
      <t xml:space="preserve"> qualité et de maintenance des DM tiennent compte des</t>
    </r>
    <r>
      <rPr>
        <b/>
        <sz val="10"/>
        <rFont val="Calibri"/>
        <family val="2"/>
      </rPr>
      <t xml:space="preserve"> exigences applicables.</t>
    </r>
  </si>
  <si>
    <r>
      <t xml:space="preserve">Les </t>
    </r>
    <r>
      <rPr>
        <b/>
        <sz val="10"/>
        <rFont val="Calibri"/>
        <family val="2"/>
      </rPr>
      <t>objectifs qualité</t>
    </r>
    <r>
      <rPr>
        <sz val="10"/>
        <rFont val="Calibri"/>
        <family val="2"/>
      </rPr>
      <t xml:space="preserve"> sont pertinents pour la </t>
    </r>
    <r>
      <rPr>
        <b/>
        <sz val="10"/>
        <rFont val="Calibri"/>
        <family val="2"/>
      </rPr>
      <t>conformité</t>
    </r>
    <r>
      <rPr>
        <sz val="10"/>
        <rFont val="Calibri"/>
        <family val="2"/>
      </rPr>
      <t xml:space="preserve"> des produits et des services.</t>
    </r>
  </si>
  <si>
    <r>
      <t xml:space="preserve">Les </t>
    </r>
    <r>
      <rPr>
        <b/>
        <sz val="10"/>
        <rFont val="Calibri"/>
        <family val="2"/>
      </rPr>
      <t>objectifs qualité</t>
    </r>
    <r>
      <rPr>
        <sz val="10"/>
        <rFont val="Calibri"/>
        <family val="2"/>
      </rPr>
      <t xml:space="preserve"> sont pertinents pour</t>
    </r>
    <r>
      <rPr>
        <b/>
        <sz val="10"/>
        <rFont val="Calibri"/>
        <family val="2"/>
      </rPr>
      <t xml:space="preserve"> l’amélioration de la satisfaction</t>
    </r>
    <r>
      <rPr>
        <sz val="10"/>
        <rFont val="Calibri"/>
        <family val="2"/>
      </rPr>
      <t xml:space="preserve"> du client.</t>
    </r>
  </si>
  <si>
    <r>
      <t xml:space="preserve">Les </t>
    </r>
    <r>
      <rPr>
        <b/>
        <sz val="10"/>
        <rFont val="Calibri"/>
        <family val="2"/>
      </rPr>
      <t>objectifs qualité</t>
    </r>
    <r>
      <rPr>
        <sz val="10"/>
        <rFont val="Calibri"/>
        <family val="2"/>
      </rPr>
      <t xml:space="preserve"> sont </t>
    </r>
    <r>
      <rPr>
        <b/>
        <sz val="10"/>
        <rFont val="Calibri"/>
        <family val="2"/>
      </rPr>
      <t>surveillés.</t>
    </r>
  </si>
  <si>
    <r>
      <t xml:space="preserve">Les </t>
    </r>
    <r>
      <rPr>
        <b/>
        <sz val="10"/>
        <rFont val="Calibri"/>
        <family val="2"/>
      </rPr>
      <t>objectifs qualité</t>
    </r>
    <r>
      <rPr>
        <sz val="10"/>
        <rFont val="Calibri"/>
        <family val="2"/>
      </rPr>
      <t xml:space="preserve"> sont </t>
    </r>
    <r>
      <rPr>
        <b/>
        <sz val="10"/>
        <rFont val="Calibri"/>
        <family val="2"/>
      </rPr>
      <t>communiqués.</t>
    </r>
  </si>
  <si>
    <r>
      <t xml:space="preserve">Les </t>
    </r>
    <r>
      <rPr>
        <b/>
        <sz val="10"/>
        <rFont val="Calibri"/>
        <family val="2"/>
      </rPr>
      <t>objectifs qualité</t>
    </r>
    <r>
      <rPr>
        <sz val="10"/>
        <rFont val="Calibri"/>
        <family val="2"/>
      </rPr>
      <t xml:space="preserve"> sont </t>
    </r>
    <r>
      <rPr>
        <b/>
        <sz val="10"/>
        <rFont val="Calibri"/>
        <family val="2"/>
      </rPr>
      <t>mis à jour en tant que de besoin.</t>
    </r>
  </si>
  <si>
    <r>
      <t>La direction attribue</t>
    </r>
    <r>
      <rPr>
        <b/>
        <sz val="10"/>
        <rFont val="Calibri"/>
        <family val="2"/>
      </rPr>
      <t xml:space="preserve"> la responsabilité et l’autorité </t>
    </r>
    <r>
      <rPr>
        <sz val="10"/>
        <rFont val="Calibri"/>
        <family val="2"/>
      </rPr>
      <t xml:space="preserve">pour s’assurer que, lorsque des </t>
    </r>
    <r>
      <rPr>
        <b/>
        <sz val="10"/>
        <rFont val="Calibri"/>
        <family val="2"/>
      </rPr>
      <t xml:space="preserve">modifications du système </t>
    </r>
    <r>
      <rPr>
        <sz val="10"/>
        <rFont val="Calibri"/>
        <family val="2"/>
      </rPr>
      <t xml:space="preserve">de management de la qualité sont planifiées et mises en œuvre, </t>
    </r>
    <r>
      <rPr>
        <b/>
        <sz val="10"/>
        <rFont val="Calibri"/>
        <family val="2"/>
      </rPr>
      <t>l’intégrité</t>
    </r>
    <r>
      <rPr>
        <sz val="10"/>
        <rFont val="Calibri"/>
        <family val="2"/>
      </rPr>
      <t xml:space="preserve"> du système de management de la qualité </t>
    </r>
    <r>
      <rPr>
        <b/>
        <sz val="10"/>
        <rFont val="Calibri"/>
        <family val="2"/>
      </rPr>
      <t>est maintenue</t>
    </r>
    <r>
      <rPr>
        <sz val="10"/>
        <rFont val="Calibri"/>
        <family val="2"/>
      </rPr>
      <t>.</t>
    </r>
  </si>
  <si>
    <r>
      <t xml:space="preserve">En cas de besoin, les </t>
    </r>
    <r>
      <rPr>
        <b/>
        <sz val="10"/>
        <rFont val="Calibri"/>
        <family val="2"/>
      </rPr>
      <t>modifications</t>
    </r>
    <r>
      <rPr>
        <sz val="10"/>
        <rFont val="Calibri"/>
        <family val="2"/>
      </rPr>
      <t xml:space="preserve"> du système de management de la qualité sont réalisées de</t>
    </r>
    <r>
      <rPr>
        <b/>
        <sz val="10"/>
        <rFont val="Calibri"/>
        <family val="2"/>
      </rPr>
      <t xml:space="preserve"> façon planifiée</t>
    </r>
    <r>
      <rPr>
        <sz val="10"/>
        <rFont val="Calibri"/>
        <family val="2"/>
      </rPr>
      <t xml:space="preserve"> (voir 4.4 de l'ISO 9001).</t>
    </r>
  </si>
  <si>
    <r>
      <t xml:space="preserve">Pour planifier des modifications, l'exploitant prend en compte </t>
    </r>
    <r>
      <rPr>
        <b/>
        <sz val="10"/>
        <rFont val="Calibri"/>
        <family val="2"/>
      </rPr>
      <t>l’objectif des modifications</t>
    </r>
    <r>
      <rPr>
        <sz val="10"/>
        <rFont val="Calibri"/>
        <family val="2"/>
      </rPr>
      <t xml:space="preserve"> et leurs </t>
    </r>
    <r>
      <rPr>
        <b/>
        <sz val="10"/>
        <rFont val="Calibri"/>
        <family val="2"/>
      </rPr>
      <t>conséquences</t>
    </r>
    <r>
      <rPr>
        <sz val="10"/>
        <rFont val="Calibri"/>
        <family val="2"/>
      </rPr>
      <t xml:space="preserve"> possibles.</t>
    </r>
  </si>
  <si>
    <r>
      <t>Pour planifier des modifications, l'exploitant prend en compte</t>
    </r>
    <r>
      <rPr>
        <b/>
        <sz val="10"/>
        <rFont val="Calibri"/>
        <family val="2"/>
      </rPr>
      <t xml:space="preserve"> l’intégrité du système de management de la qualité.</t>
    </r>
  </si>
  <si>
    <r>
      <t xml:space="preserve">La direction assure que la </t>
    </r>
    <r>
      <rPr>
        <b/>
        <sz val="10"/>
        <rFont val="Calibri"/>
        <family val="2"/>
      </rPr>
      <t>cohérence</t>
    </r>
    <r>
      <rPr>
        <sz val="10"/>
        <rFont val="Calibri"/>
        <family val="2"/>
      </rPr>
      <t xml:space="preserve"> du système de management de la maintenance </t>
    </r>
    <r>
      <rPr>
        <b/>
        <sz val="10"/>
        <rFont val="Calibri"/>
        <family val="2"/>
      </rPr>
      <t>n’est pas affectée</t>
    </r>
    <r>
      <rPr>
        <sz val="10"/>
        <rFont val="Calibri"/>
        <family val="2"/>
      </rPr>
      <t xml:space="preserve"> lorsque des </t>
    </r>
    <r>
      <rPr>
        <b/>
        <sz val="10"/>
        <rFont val="Calibri"/>
        <family val="2"/>
      </rPr>
      <t>modifications</t>
    </r>
    <r>
      <rPr>
        <sz val="10"/>
        <rFont val="Calibri"/>
        <family val="2"/>
      </rPr>
      <t xml:space="preserve"> de ce système sont planifiées et mises en œuvre.</t>
    </r>
  </si>
  <si>
    <r>
      <t>Pour planifier des modifications, l'exploitant prend en compte</t>
    </r>
    <r>
      <rPr>
        <b/>
        <sz val="10"/>
        <rFont val="Calibri"/>
        <family val="2"/>
      </rPr>
      <t xml:space="preserve"> la disponibilité des ressources.</t>
    </r>
  </si>
  <si>
    <r>
      <t>Pour planifier des modifications, l'exploitant prend en compte</t>
    </r>
    <r>
      <rPr>
        <b/>
        <sz val="10"/>
        <rFont val="Calibri"/>
        <family val="2"/>
      </rPr>
      <t xml:space="preserve">  l’attribution</t>
    </r>
    <r>
      <rPr>
        <sz val="10"/>
        <rFont val="Calibri"/>
        <family val="2"/>
      </rPr>
      <t xml:space="preserve"> ou la réattribution</t>
    </r>
    <r>
      <rPr>
        <b/>
        <sz val="10"/>
        <rFont val="Calibri"/>
        <family val="2"/>
      </rPr>
      <t xml:space="preserve"> des responsabilités et autorités.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</si>
  <si>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ce qui sera fait.</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</si>
  <si>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quelles ressources seront nécessaires.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</si>
  <si>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qui sera responsable.</t>
    </r>
  </si>
  <si>
    <r>
      <t xml:space="preserve">Le </t>
    </r>
    <r>
      <rPr>
        <b/>
        <sz val="10"/>
        <rFont val="Calibri"/>
        <family val="2"/>
      </rPr>
      <t>système de gestion</t>
    </r>
    <r>
      <rPr>
        <sz val="10"/>
        <rFont val="Calibri"/>
        <family val="2"/>
      </rPr>
      <t xml:space="preserve"> des équipements biomédicaux est mis en œuvre sous la </t>
    </r>
    <r>
      <rPr>
        <b/>
        <sz val="10"/>
        <rFont val="Calibri"/>
        <family val="2"/>
      </rPr>
      <t>responsabilité</t>
    </r>
    <r>
      <rPr>
        <sz val="10"/>
        <rFont val="Calibri"/>
        <family val="2"/>
      </rPr>
      <t xml:space="preserve"> d'un</t>
    </r>
    <r>
      <rPr>
        <b/>
        <sz val="10"/>
        <rFont val="Calibri"/>
        <family val="2"/>
      </rPr>
      <t xml:space="preserve"> pofessionnel identifié </t>
    </r>
    <r>
      <rPr>
        <sz val="10"/>
        <rFont val="Calibri"/>
        <family val="2"/>
      </rPr>
      <t>(critère 8K E2.1).</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</si>
  <si>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les échéances.</t>
    </r>
  </si>
  <si>
    <r>
      <t xml:space="preserve">Lors de la </t>
    </r>
    <r>
      <rPr>
        <b/>
        <sz val="10"/>
        <rFont val="Calibri"/>
        <family val="2"/>
      </rPr>
      <t>planification</t>
    </r>
    <r>
      <rPr>
        <sz val="10"/>
        <rFont val="Calibri"/>
        <family val="2"/>
      </rPr>
      <t xml:space="preserve"> de la façon dont les</t>
    </r>
    <r>
      <rPr>
        <b/>
        <sz val="10"/>
        <rFont val="Calibri"/>
        <family val="2"/>
      </rPr>
      <t xml:space="preserve"> objectifs qualité</t>
    </r>
    <r>
      <rPr>
        <sz val="10"/>
        <rFont val="Calibri"/>
        <family val="2"/>
      </rPr>
      <t xml:space="preserve"> seront atteints, l'exploitant détermine </t>
    </r>
    <r>
      <rPr>
        <b/>
        <sz val="10"/>
        <rFont val="Calibri"/>
        <family val="2"/>
      </rPr>
      <t>comment les résultats seront évalués.</t>
    </r>
  </si>
  <si>
    <t>Généralités</t>
    <phoneticPr fontId="8" type="noConversion"/>
  </si>
  <si>
    <t>Support</t>
    <phoneticPr fontId="8" type="noConversion"/>
  </si>
  <si>
    <t>Article 7</t>
    <phoneticPr fontId="31" type="noConversion"/>
  </si>
  <si>
    <r>
      <t xml:space="preserve">L’exploitant </t>
    </r>
    <r>
      <rPr>
        <b/>
        <sz val="10"/>
        <rFont val="Calibri"/>
        <family val="2"/>
      </rPr>
      <t>prend en compte</t>
    </r>
    <r>
      <rPr>
        <sz val="10"/>
        <rFont val="Calibri"/>
        <family val="2"/>
      </rPr>
      <t xml:space="preserve"> les capacités et les contraintes des </t>
    </r>
    <r>
      <rPr>
        <b/>
        <sz val="10"/>
        <rFont val="Calibri"/>
        <family val="2"/>
      </rPr>
      <t xml:space="preserve">ressources internes </t>
    </r>
    <r>
      <rPr>
        <sz val="10"/>
        <rFont val="Calibri"/>
        <family val="2"/>
      </rPr>
      <t>existantes.</t>
    </r>
  </si>
  <si>
    <r>
      <t xml:space="preserve">L’exploitant </t>
    </r>
    <r>
      <rPr>
        <b/>
        <sz val="10"/>
        <rFont val="Calibri"/>
        <family val="2"/>
      </rPr>
      <t>prend en compte</t>
    </r>
    <r>
      <rPr>
        <sz val="10"/>
        <rFont val="Calibri"/>
        <family val="2"/>
      </rPr>
      <t xml:space="preserve"> ce qu’il est </t>
    </r>
    <r>
      <rPr>
        <b/>
        <sz val="10"/>
        <rFont val="Calibri"/>
        <family val="2"/>
      </rPr>
      <t>nécessaire</t>
    </r>
    <r>
      <rPr>
        <sz val="10"/>
        <rFont val="Calibri"/>
        <family val="2"/>
      </rPr>
      <t xml:space="preserve"> de se procurer auprès de</t>
    </r>
    <r>
      <rPr>
        <b/>
        <sz val="10"/>
        <rFont val="Calibri"/>
        <family val="2"/>
      </rPr>
      <t xml:space="preserve"> prestataires externes</t>
    </r>
    <r>
      <rPr>
        <sz val="10"/>
        <rFont val="Calibri"/>
        <family val="2"/>
      </rPr>
      <t>.</t>
    </r>
  </si>
  <si>
    <r>
      <t xml:space="preserve">L’exploitant détermine et fournit les </t>
    </r>
    <r>
      <rPr>
        <b/>
        <sz val="10"/>
        <rFont val="Calibri"/>
        <family val="2"/>
      </rPr>
      <t>ressources</t>
    </r>
    <r>
      <rPr>
        <sz val="10"/>
        <rFont val="Calibri"/>
        <family val="2"/>
      </rPr>
      <t xml:space="preserve"> nécessaires pour </t>
    </r>
    <r>
      <rPr>
        <b/>
        <sz val="10"/>
        <rFont val="Calibri"/>
        <family val="2"/>
      </rPr>
      <t>satisfaire aux exigences légales</t>
    </r>
    <r>
      <rPr>
        <sz val="10"/>
        <rFont val="Calibri"/>
        <family val="2"/>
      </rPr>
      <t xml:space="preserve"> et réglementaires et celles des clients.</t>
    </r>
  </si>
  <si>
    <r>
      <t xml:space="preserve">L’exploitant détermine et fournit les </t>
    </r>
    <r>
      <rPr>
        <b/>
        <sz val="10"/>
        <rFont val="Calibri"/>
        <family val="2"/>
      </rPr>
      <t>ressources</t>
    </r>
    <r>
      <rPr>
        <sz val="10"/>
        <rFont val="Calibri"/>
        <family val="2"/>
      </rPr>
      <t xml:space="preserve"> nécessaires pour </t>
    </r>
    <r>
      <rPr>
        <b/>
        <sz val="10"/>
        <rFont val="Calibri"/>
        <family val="2"/>
      </rPr>
      <t>veiller et suivre les évolutions de l’état de l’art</t>
    </r>
    <r>
      <rPr>
        <sz val="10"/>
        <rFont val="Calibri"/>
        <family val="2"/>
      </rPr>
      <t xml:space="preserve"> (sociétés savantes et conférences de consensus, etc.).</t>
    </r>
  </si>
  <si>
    <r>
      <t xml:space="preserve">L’exploitant détermine et fournit les </t>
    </r>
    <r>
      <rPr>
        <b/>
        <sz val="10"/>
        <rFont val="Calibri"/>
        <family val="2"/>
      </rPr>
      <t>ressources</t>
    </r>
    <r>
      <rPr>
        <sz val="10"/>
        <rFont val="Calibri"/>
        <family val="2"/>
      </rPr>
      <t xml:space="preserve"> nécessaires pour mettre en œuvre et maintenir </t>
    </r>
    <r>
      <rPr>
        <b/>
        <sz val="10"/>
        <rFont val="Calibri"/>
        <family val="2"/>
      </rPr>
      <t>la performance du système</t>
    </r>
    <r>
      <rPr>
        <sz val="10"/>
        <rFont val="Calibri"/>
        <family val="2"/>
      </rPr>
      <t xml:space="preserve"> de management de la maintenance des DM pour </t>
    </r>
    <r>
      <rPr>
        <b/>
        <sz val="10"/>
        <rFont val="Calibri"/>
        <family val="2"/>
      </rPr>
      <t xml:space="preserve">contribuer à la qualité et la sécurité </t>
    </r>
    <r>
      <rPr>
        <sz val="10"/>
        <rFont val="Calibri"/>
        <family val="2"/>
      </rPr>
      <t>de la prise en charge du patient (</t>
    </r>
    <r>
      <rPr>
        <b/>
        <sz val="10"/>
        <rFont val="Calibri"/>
        <family val="2"/>
      </rPr>
      <t>référentiel HAS</t>
    </r>
    <r>
      <rPr>
        <sz val="10"/>
        <rFont val="Calibri"/>
        <family val="2"/>
      </rPr>
      <t>).</t>
    </r>
  </si>
  <si>
    <r>
      <t>L’exploitant détermine et fournit</t>
    </r>
    <r>
      <rPr>
        <b/>
        <sz val="10"/>
        <rFont val="Calibri"/>
        <family val="2"/>
      </rPr>
      <t xml:space="preserve"> les ressources humaines nécessaires</t>
    </r>
    <r>
      <rPr>
        <sz val="10"/>
        <rFont val="Calibri"/>
        <family val="2"/>
      </rPr>
      <t xml:space="preserve"> à la mise en œuvre </t>
    </r>
    <r>
      <rPr>
        <b/>
        <sz val="10"/>
        <rFont val="Calibri"/>
        <family val="2"/>
      </rPr>
      <t>efficace</t>
    </r>
    <r>
      <rPr>
        <sz val="10"/>
        <rFont val="Calibri"/>
        <family val="2"/>
      </rPr>
      <t xml:space="preserve"> de son </t>
    </r>
    <r>
      <rPr>
        <b/>
        <sz val="10"/>
        <rFont val="Calibri"/>
        <family val="2"/>
      </rPr>
      <t>système de management.</t>
    </r>
  </si>
  <si>
    <r>
      <t>L’exploitant détermine et fournit</t>
    </r>
    <r>
      <rPr>
        <b/>
        <sz val="10"/>
        <rFont val="Calibri"/>
        <family val="2"/>
      </rPr>
      <t xml:space="preserve"> les ressources humaines nécessaires</t>
    </r>
    <r>
      <rPr>
        <sz val="10"/>
        <rFont val="Calibri"/>
        <family val="2"/>
      </rPr>
      <t xml:space="preserve"> à la mise en œuvre et à la </t>
    </r>
    <r>
      <rPr>
        <b/>
        <sz val="10"/>
        <rFont val="Calibri"/>
        <family val="2"/>
      </rPr>
      <t>maîtrise de ses processus.</t>
    </r>
  </si>
  <si>
    <r>
      <t xml:space="preserve">L’exploitant </t>
    </r>
    <r>
      <rPr>
        <b/>
        <sz val="10"/>
        <rFont val="Calibri"/>
        <family val="2"/>
      </rPr>
      <t xml:space="preserve">détermine, fournit et maintient l’infrastructure </t>
    </r>
    <r>
      <rPr>
        <sz val="10"/>
        <rFont val="Calibri"/>
        <family val="2"/>
      </rPr>
      <t>nécessaire à la mise en œuvre de ses processus.</t>
    </r>
  </si>
  <si>
    <r>
      <t xml:space="preserve">L’exploitant </t>
    </r>
    <r>
      <rPr>
        <b/>
        <sz val="10"/>
        <rFont val="Calibri"/>
        <family val="2"/>
      </rPr>
      <t xml:space="preserve">détermine, fournit et maintient l’infrastructure </t>
    </r>
    <r>
      <rPr>
        <sz val="10"/>
        <rFont val="Calibri"/>
        <family val="2"/>
      </rPr>
      <t xml:space="preserve">nécessaire à l’obtention de la </t>
    </r>
    <r>
      <rPr>
        <b/>
        <sz val="10"/>
        <rFont val="Calibri"/>
        <family val="2"/>
      </rPr>
      <t>conformité</t>
    </r>
    <r>
      <rPr>
        <sz val="10"/>
        <rFont val="Calibri"/>
        <family val="2"/>
      </rPr>
      <t xml:space="preserve"> des produits et des services.</t>
    </r>
  </si>
  <si>
    <r>
      <t xml:space="preserve">Une </t>
    </r>
    <r>
      <rPr>
        <b/>
        <sz val="10"/>
        <rFont val="Calibri"/>
        <family val="2"/>
      </rPr>
      <t>attention particulière</t>
    </r>
    <r>
      <rPr>
        <sz val="10"/>
        <rFont val="Calibri"/>
        <family val="2"/>
      </rPr>
      <t xml:space="preserve"> est apportée aux </t>
    </r>
    <r>
      <rPr>
        <b/>
        <sz val="10"/>
        <rFont val="Calibri"/>
        <family val="2"/>
      </rPr>
      <t xml:space="preserve">conditions de transport </t>
    </r>
    <r>
      <rPr>
        <sz val="10"/>
        <rFont val="Calibri"/>
        <family val="2"/>
      </rPr>
      <t xml:space="preserve">nécessaires au </t>
    </r>
    <r>
      <rPr>
        <b/>
        <sz val="10"/>
        <rFont val="Calibri"/>
        <family val="2"/>
      </rPr>
      <t>bon retour du DM dans le service.</t>
    </r>
  </si>
  <si>
    <r>
      <t xml:space="preserve">Les </t>
    </r>
    <r>
      <rPr>
        <b/>
        <sz val="10"/>
        <rFont val="Calibri"/>
        <family val="2"/>
      </rPr>
      <t>infrastructures maîtrisées</t>
    </r>
    <r>
      <rPr>
        <sz val="10"/>
        <rFont val="Calibri"/>
        <family val="2"/>
      </rPr>
      <t xml:space="preserve"> couvrent, le cas échéant, les </t>
    </r>
    <r>
      <rPr>
        <b/>
        <sz val="10"/>
        <rFont val="Calibri"/>
        <family val="2"/>
      </rPr>
      <t>bâtiments,</t>
    </r>
    <r>
      <rPr>
        <sz val="10"/>
        <rFont val="Calibri"/>
        <family val="2"/>
      </rPr>
      <t xml:space="preserve"> les </t>
    </r>
    <r>
      <rPr>
        <b/>
        <sz val="10"/>
        <rFont val="Calibri"/>
        <family val="2"/>
      </rPr>
      <t>espaces de travail</t>
    </r>
    <r>
      <rPr>
        <sz val="10"/>
        <rFont val="Calibri"/>
        <family val="2"/>
      </rPr>
      <t xml:space="preserve"> et les </t>
    </r>
    <r>
      <rPr>
        <b/>
        <sz val="10"/>
        <rFont val="Calibri"/>
        <family val="2"/>
      </rPr>
      <t>installations</t>
    </r>
    <r>
      <rPr>
        <sz val="10"/>
        <rFont val="Calibri"/>
        <family val="2"/>
      </rPr>
      <t xml:space="preserve"> associées.</t>
    </r>
  </si>
  <si>
    <r>
      <t>Les</t>
    </r>
    <r>
      <rPr>
        <b/>
        <sz val="10"/>
        <rFont val="Calibri"/>
        <family val="2"/>
      </rPr>
      <t xml:space="preserve"> infrastructures maîtrisées</t>
    </r>
    <r>
      <rPr>
        <sz val="10"/>
        <rFont val="Calibri"/>
        <family val="2"/>
      </rPr>
      <t xml:space="preserve"> couvrent, le cas échéant, les </t>
    </r>
    <r>
      <rPr>
        <b/>
        <sz val="10"/>
        <rFont val="Calibri"/>
        <family val="2"/>
      </rPr>
      <t>équipements</t>
    </r>
    <r>
      <rPr>
        <sz val="10"/>
        <rFont val="Calibri"/>
        <family val="2"/>
      </rPr>
      <t xml:space="preserve"> (tant </t>
    </r>
    <r>
      <rPr>
        <b/>
        <sz val="10"/>
        <rFont val="Calibri"/>
        <family val="2"/>
      </rPr>
      <t>logiciels</t>
    </r>
    <r>
      <rPr>
        <sz val="10"/>
        <rFont val="Calibri"/>
        <family val="2"/>
      </rPr>
      <t xml:space="preserve"> que </t>
    </r>
    <r>
      <rPr>
        <b/>
        <sz val="10"/>
        <rFont val="Calibri"/>
        <family val="2"/>
      </rPr>
      <t>matériels)</t>
    </r>
    <r>
      <rPr>
        <sz val="10"/>
        <rFont val="Calibri"/>
        <family val="2"/>
      </rPr>
      <t xml:space="preserve"> associés aux processus.</t>
    </r>
  </si>
  <si>
    <r>
      <t>Les</t>
    </r>
    <r>
      <rPr>
        <b/>
        <sz val="10"/>
        <rFont val="Calibri"/>
        <family val="2"/>
      </rPr>
      <t xml:space="preserve"> infrastructures maîtrisées</t>
    </r>
    <r>
      <rPr>
        <sz val="10"/>
        <rFont val="Calibri"/>
        <family val="2"/>
      </rPr>
      <t xml:space="preserve"> couvrent, le cas échéant, les </t>
    </r>
    <r>
      <rPr>
        <b/>
        <sz val="10"/>
        <rFont val="Calibri"/>
        <family val="2"/>
      </rPr>
      <t xml:space="preserve">services support </t>
    </r>
    <r>
      <rPr>
        <sz val="10"/>
        <rFont val="Calibri"/>
        <family val="2"/>
      </rPr>
      <t>(tels que la logistique, le transport et les moyens de communication).</t>
    </r>
    <phoneticPr fontId="8" type="noConversion"/>
  </si>
  <si>
    <r>
      <t xml:space="preserve">L’exploitant </t>
    </r>
    <r>
      <rPr>
        <b/>
        <sz val="10"/>
        <rFont val="Calibri"/>
        <family val="2"/>
      </rPr>
      <t xml:space="preserve">détermine, fournit et maintient l’environnement </t>
    </r>
    <r>
      <rPr>
        <sz val="10"/>
        <rFont val="Calibri"/>
        <family val="2"/>
      </rPr>
      <t xml:space="preserve">nécessaire à la </t>
    </r>
    <r>
      <rPr>
        <b/>
        <sz val="10"/>
        <rFont val="Calibri"/>
        <family val="2"/>
      </rPr>
      <t>mise en œuvre de ses processus.</t>
    </r>
  </si>
  <si>
    <r>
      <t xml:space="preserve">L’exploitant </t>
    </r>
    <r>
      <rPr>
        <b/>
        <sz val="10"/>
        <rFont val="Calibri"/>
        <family val="2"/>
      </rPr>
      <t xml:space="preserve">détermine, fournit et maintient l’environnement </t>
    </r>
    <r>
      <rPr>
        <sz val="10"/>
        <rFont val="Calibri"/>
        <family val="2"/>
      </rPr>
      <t xml:space="preserve">nécessaire à l’obtention de la </t>
    </r>
    <r>
      <rPr>
        <b/>
        <sz val="10"/>
        <rFont val="Calibri"/>
        <family val="2"/>
      </rPr>
      <t>conformité</t>
    </r>
    <r>
      <rPr>
        <sz val="10"/>
        <rFont val="Calibri"/>
        <family val="2"/>
      </rPr>
      <t xml:space="preserve"> des produits et des services.</t>
    </r>
  </si>
  <si>
    <r>
      <t>L’exploitant s’assure de la</t>
    </r>
    <r>
      <rPr>
        <b/>
        <sz val="10"/>
        <rFont val="Calibri"/>
        <family val="2"/>
      </rPr>
      <t xml:space="preserve"> conformité aux exigences légales </t>
    </r>
    <r>
      <rPr>
        <sz val="10"/>
        <rFont val="Calibri"/>
        <family val="2"/>
      </rPr>
      <t>et réglementaires en termes de</t>
    </r>
    <r>
      <rPr>
        <b/>
        <sz val="10"/>
        <rFont val="Calibri"/>
        <family val="2"/>
      </rPr>
      <t xml:space="preserve"> santé et d’environnement.</t>
    </r>
  </si>
  <si>
    <r>
      <t xml:space="preserve">L’exploitant veille à la </t>
    </r>
    <r>
      <rPr>
        <b/>
        <sz val="10"/>
        <rFont val="Calibri"/>
        <family val="2"/>
      </rPr>
      <t>propreté,</t>
    </r>
    <r>
      <rPr>
        <sz val="10"/>
        <rFont val="Calibri"/>
        <family val="2"/>
      </rPr>
      <t xml:space="preserve"> à la conformité de</t>
    </r>
    <r>
      <rPr>
        <b/>
        <sz val="10"/>
        <rFont val="Calibri"/>
        <family val="2"/>
      </rPr>
      <t xml:space="preserve"> l’habillage du personnel </t>
    </r>
    <r>
      <rPr>
        <sz val="10"/>
        <rFont val="Calibri"/>
        <family val="2"/>
      </rPr>
      <t xml:space="preserve">intervenant dans les environnements de travail contraint ou lors de contact avec un DM potentiellement </t>
    </r>
    <r>
      <rPr>
        <b/>
        <sz val="10"/>
        <rFont val="Calibri"/>
        <family val="2"/>
      </rPr>
      <t>contaminant.</t>
    </r>
  </si>
  <si>
    <r>
      <rPr>
        <b/>
        <sz val="10"/>
        <rFont val="Calibri"/>
        <family val="2"/>
      </rPr>
      <t>Lorsque</t>
    </r>
    <r>
      <rPr>
        <sz val="10"/>
        <rFont val="Calibri"/>
        <family val="2"/>
      </rPr>
      <t xml:space="preserve"> les conditions de l'environnement de travail peuvent avoir une incidence négative sur la qualité de la maintenance, l’exploitant établit des</t>
    </r>
    <r>
      <rPr>
        <sz val="10"/>
        <color rgb="FFFF0000"/>
        <rFont val="Calibri"/>
        <family val="2"/>
      </rPr>
      <t xml:space="preserve"> exigences documentées</t>
    </r>
    <r>
      <rPr>
        <sz val="10"/>
        <rFont val="Calibri"/>
        <family val="2"/>
      </rPr>
      <t xml:space="preserve"> relatives aux dites conditions, ainsi que des </t>
    </r>
    <r>
      <rPr>
        <sz val="10"/>
        <color rgb="FFFF0000"/>
        <rFont val="Calibri"/>
        <family val="2"/>
      </rPr>
      <t>procédures</t>
    </r>
    <r>
      <rPr>
        <sz val="10"/>
        <rFont val="Calibri"/>
        <family val="2"/>
      </rPr>
      <t xml:space="preserve"> ou des </t>
    </r>
    <r>
      <rPr>
        <sz val="10"/>
        <color rgb="FFFF0000"/>
        <rFont val="Calibri"/>
        <family val="2"/>
      </rPr>
      <t xml:space="preserve">instructions de travail documentées </t>
    </r>
    <r>
      <rPr>
        <sz val="10"/>
        <rFont val="Calibri"/>
        <family val="2"/>
      </rPr>
      <t xml:space="preserve">relatives à la </t>
    </r>
    <r>
      <rPr>
        <b/>
        <sz val="10"/>
        <rFont val="Calibri"/>
        <family val="2"/>
      </rPr>
      <t>surveillance</t>
    </r>
    <r>
      <rPr>
        <sz val="10"/>
        <rFont val="Calibri"/>
        <family val="2"/>
      </rPr>
      <t xml:space="preserve"> et à la </t>
    </r>
    <r>
      <rPr>
        <b/>
        <sz val="10"/>
        <rFont val="Calibri"/>
        <family val="2"/>
      </rPr>
      <t>maîtrise</t>
    </r>
    <r>
      <rPr>
        <sz val="10"/>
        <rFont val="Calibri"/>
        <family val="2"/>
      </rPr>
      <t xml:space="preserve"> de ces</t>
    </r>
    <r>
      <rPr>
        <b/>
        <sz val="10"/>
        <rFont val="Calibri"/>
        <family val="2"/>
      </rPr>
      <t xml:space="preserve"> conditions d'environnement de travail.</t>
    </r>
  </si>
  <si>
    <r>
      <t xml:space="preserve">L’exploitant s'assure que toutes les personnes qui doivent travailler temporairement dans des </t>
    </r>
    <r>
      <rPr>
        <b/>
        <sz val="10"/>
        <rFont val="Calibri"/>
        <family val="2"/>
      </rPr>
      <t>conditions</t>
    </r>
    <r>
      <rPr>
        <sz val="10"/>
        <rFont val="Calibri"/>
        <family val="2"/>
      </rPr>
      <t xml:space="preserve"> d'environnement </t>
    </r>
    <r>
      <rPr>
        <b/>
        <sz val="10"/>
        <rFont val="Calibri"/>
        <family val="2"/>
      </rPr>
      <t>particulières</t>
    </r>
    <r>
      <rPr>
        <sz val="10"/>
        <rFont val="Calibri"/>
        <family val="2"/>
      </rPr>
      <t xml:space="preserve"> ont reçu une</t>
    </r>
    <r>
      <rPr>
        <b/>
        <sz val="10"/>
        <rFont val="Calibri"/>
        <family val="2"/>
      </rPr>
      <t xml:space="preserve"> formation appropriée</t>
    </r>
    <r>
      <rPr>
        <sz val="10"/>
        <rFont val="Calibri"/>
        <family val="2"/>
      </rPr>
      <t xml:space="preserve"> ou sont </t>
    </r>
    <r>
      <rPr>
        <b/>
        <sz val="10"/>
        <rFont val="Calibri"/>
        <family val="2"/>
      </rPr>
      <t>surveillées</t>
    </r>
    <r>
      <rPr>
        <sz val="10"/>
        <rFont val="Calibri"/>
        <family val="2"/>
      </rPr>
      <t xml:space="preserve"> par une personne ayant reçu cette formation (voir 6.2.2 a de la NF S99-170).</t>
    </r>
  </si>
  <si>
    <r>
      <t xml:space="preserve">S'il y a lieu, des dispositions particulières sont établies et </t>
    </r>
    <r>
      <rPr>
        <sz val="10"/>
        <color rgb="FFFF0000"/>
        <rFont val="Calibri"/>
        <family val="2"/>
      </rPr>
      <t>documentées</t>
    </r>
    <r>
      <rPr>
        <sz val="10"/>
        <rFont val="Calibri"/>
        <family val="2"/>
      </rPr>
      <t xml:space="preserve"> pour la </t>
    </r>
    <r>
      <rPr>
        <b/>
        <sz val="10"/>
        <rFont val="Calibri"/>
        <family val="2"/>
      </rPr>
      <t xml:space="preserve">maîtrise du DM contaminé </t>
    </r>
    <r>
      <rPr>
        <sz val="10"/>
        <rFont val="Calibri"/>
        <family val="2"/>
      </rPr>
      <t xml:space="preserve">ou potentiellement contaminé, </t>
    </r>
    <r>
      <rPr>
        <b/>
        <sz val="10"/>
        <rFont val="Calibri"/>
        <family val="2"/>
      </rPr>
      <t>afin d'éviter la contamination</t>
    </r>
    <r>
      <rPr>
        <sz val="10"/>
        <rFont val="Calibri"/>
        <family val="2"/>
      </rPr>
      <t xml:space="preserve"> de tout autre matériel, de l'environnement de travail ou du personnel lors des opérations de maintenance (enlèvement, stockage, manipulation, etc.).</t>
    </r>
  </si>
  <si>
    <r>
      <t xml:space="preserve">L’exploitant </t>
    </r>
    <r>
      <rPr>
        <b/>
        <sz val="10"/>
        <rFont val="Calibri"/>
        <family val="2"/>
      </rPr>
      <t xml:space="preserve">détermine et fournit les ressources </t>
    </r>
    <r>
      <rPr>
        <sz val="10"/>
        <rFont val="Calibri"/>
        <family val="2"/>
      </rPr>
      <t xml:space="preserve">nécessaires </t>
    </r>
    <r>
      <rPr>
        <b/>
        <sz val="10"/>
        <rFont val="Calibri"/>
        <family val="2"/>
      </rPr>
      <t>pour assurer des résultats valides et fiables</t>
    </r>
    <r>
      <rPr>
        <sz val="10"/>
        <rFont val="Calibri"/>
        <family val="2"/>
      </rPr>
      <t xml:space="preserve"> pour vérifier la </t>
    </r>
    <r>
      <rPr>
        <b/>
        <sz val="10"/>
        <rFont val="Calibri"/>
        <family val="2"/>
      </rPr>
      <t>conformité</t>
    </r>
    <r>
      <rPr>
        <sz val="10"/>
        <rFont val="Calibri"/>
        <family val="2"/>
      </rPr>
      <t xml:space="preserve"> des produits et des services aux exigences de maintenance des DM (voir 7.1.1 de la NF S99-170).</t>
    </r>
  </si>
  <si>
    <r>
      <t xml:space="preserve">L’exploitant s’assure que les </t>
    </r>
    <r>
      <rPr>
        <b/>
        <sz val="10"/>
        <rFont val="Calibri"/>
        <family val="2"/>
      </rPr>
      <t xml:space="preserve">ressources fournies sont appropriées </t>
    </r>
    <r>
      <rPr>
        <sz val="10"/>
        <rFont val="Calibri"/>
        <family val="2"/>
      </rPr>
      <t>pour le type spécifique d’activités de surveillance et de mesure mises en œuvre.</t>
    </r>
  </si>
  <si>
    <r>
      <t xml:space="preserve">L’exploitant s’assure que les </t>
    </r>
    <r>
      <rPr>
        <b/>
        <sz val="10"/>
        <rFont val="Calibri"/>
        <family val="2"/>
      </rPr>
      <t xml:space="preserve">ressources </t>
    </r>
    <r>
      <rPr>
        <sz val="10"/>
        <rFont val="Calibri"/>
        <family val="2"/>
      </rPr>
      <t xml:space="preserve">fournies sont </t>
    </r>
    <r>
      <rPr>
        <b/>
        <sz val="10"/>
        <rFont val="Calibri"/>
        <family val="2"/>
      </rPr>
      <t>maintenues pour assurer leur adéquation.</t>
    </r>
  </si>
  <si>
    <r>
      <t xml:space="preserve">L’exploitant conserve </t>
    </r>
    <r>
      <rPr>
        <sz val="10"/>
        <color rgb="FFFF0000"/>
        <rFont val="Calibri"/>
        <family val="2"/>
      </rPr>
      <t>les informations documentées</t>
    </r>
    <r>
      <rPr>
        <sz val="10"/>
        <rFont val="Calibri"/>
        <family val="2"/>
      </rPr>
      <t xml:space="preserve"> appropriées démontrant l’adéquation des ressources pour la surveillance et la mesure.</t>
    </r>
  </si>
  <si>
    <r>
      <t xml:space="preserve">L’exploitant établit des </t>
    </r>
    <r>
      <rPr>
        <sz val="10"/>
        <color rgb="FFFF0000"/>
        <rFont val="Calibri"/>
        <family val="2"/>
      </rPr>
      <t>procédures documentées</t>
    </r>
    <r>
      <rPr>
        <sz val="10"/>
        <rFont val="Calibri"/>
        <family val="2"/>
      </rPr>
      <t xml:space="preserve"> pour assurer que les </t>
    </r>
    <r>
      <rPr>
        <b/>
        <sz val="10"/>
        <rFont val="Calibri"/>
        <family val="2"/>
      </rPr>
      <t>activités de surveillance et de mesure</t>
    </r>
    <r>
      <rPr>
        <sz val="10"/>
        <rFont val="Calibri"/>
        <family val="2"/>
      </rPr>
      <t xml:space="preserve"> peuvent être effectuées et sont effectuées de manière </t>
    </r>
    <r>
      <rPr>
        <b/>
        <sz val="10"/>
        <rFont val="Calibri"/>
        <family val="2"/>
      </rPr>
      <t>cohérente</t>
    </r>
    <r>
      <rPr>
        <sz val="10"/>
        <rFont val="Calibri"/>
        <family val="2"/>
      </rPr>
      <t xml:space="preserve"> par rapport aux exigences de surveillance et de mesure.</t>
    </r>
  </si>
  <si>
    <r>
      <t xml:space="preserve">L’exploitant établit des </t>
    </r>
    <r>
      <rPr>
        <sz val="10"/>
        <color rgb="FFFF0000"/>
        <rFont val="Calibri"/>
        <family val="2"/>
      </rPr>
      <t>procédures documentées</t>
    </r>
    <r>
      <rPr>
        <sz val="10"/>
        <rFont val="Calibri"/>
        <family val="2"/>
      </rPr>
      <t xml:space="preserve"> qui définissent </t>
    </r>
    <r>
      <rPr>
        <b/>
        <sz val="10"/>
        <rFont val="Calibri"/>
        <family val="2"/>
      </rPr>
      <t>l'étendue</t>
    </r>
    <r>
      <rPr>
        <sz val="10"/>
        <rFont val="Calibri"/>
        <family val="2"/>
      </rPr>
      <t xml:space="preserve"> de la </t>
    </r>
    <r>
      <rPr>
        <b/>
        <sz val="10"/>
        <rFont val="Calibri"/>
        <family val="2"/>
      </rPr>
      <t>traçabilité</t>
    </r>
    <r>
      <rPr>
        <sz val="10"/>
        <rFont val="Calibri"/>
        <family val="2"/>
      </rPr>
      <t xml:space="preserve"> de la maintenance et les </t>
    </r>
    <r>
      <rPr>
        <b/>
        <sz val="10"/>
        <rFont val="Calibri"/>
        <family val="2"/>
      </rPr>
      <t>enregistrements</t>
    </r>
    <r>
      <rPr>
        <sz val="10"/>
        <rFont val="Calibri"/>
        <family val="2"/>
      </rPr>
      <t xml:space="preserve"> requis (voir 4.2.4, 8.3 et 8.5 de la NF S99-170).</t>
    </r>
  </si>
  <si>
    <r>
      <t xml:space="preserve">La </t>
    </r>
    <r>
      <rPr>
        <b/>
        <sz val="10"/>
        <rFont val="Calibri"/>
        <family val="2"/>
      </rPr>
      <t>traçabilité</t>
    </r>
    <r>
      <rPr>
        <sz val="10"/>
        <rFont val="Calibri"/>
        <family val="2"/>
      </rPr>
      <t xml:space="preserve"> de la mesure est assurée par des </t>
    </r>
    <r>
      <rPr>
        <b/>
        <sz val="10"/>
        <rFont val="Calibri"/>
        <family val="2"/>
      </rPr>
      <t>Équipements de Contrôle de Mesure et d’Essai (ECME) étalonnés</t>
    </r>
    <r>
      <rPr>
        <sz val="10"/>
        <rFont val="Calibri"/>
        <family val="2"/>
      </rPr>
      <t xml:space="preserve"> et/ou vérifiés à </t>
    </r>
    <r>
      <rPr>
        <b/>
        <sz val="10"/>
        <rFont val="Calibri"/>
        <family val="2"/>
      </rPr>
      <t>intervalles spécifiés</t>
    </r>
    <r>
      <rPr>
        <sz val="10"/>
        <rFont val="Calibri"/>
        <family val="2"/>
      </rPr>
      <t xml:space="preserve">, ou avant l’utilisation, par rapport à des </t>
    </r>
    <r>
      <rPr>
        <b/>
        <sz val="10"/>
        <rFont val="Calibri"/>
        <family val="2"/>
      </rPr>
      <t>étalons de mesure</t>
    </r>
    <r>
      <rPr>
        <sz val="10"/>
        <rFont val="Calibri"/>
        <family val="2"/>
      </rPr>
      <t xml:space="preserve"> pouvant être reliés à des étalons de mesure </t>
    </r>
    <r>
      <rPr>
        <b/>
        <sz val="10"/>
        <rFont val="Calibri"/>
        <family val="2"/>
      </rPr>
      <t>internationaux</t>
    </r>
    <r>
      <rPr>
        <sz val="10"/>
        <rFont val="Calibri"/>
        <family val="2"/>
      </rPr>
      <t xml:space="preserve"> ou </t>
    </r>
    <r>
      <rPr>
        <b/>
        <sz val="10"/>
        <rFont val="Calibri"/>
        <family val="2"/>
      </rPr>
      <t>nationaux.</t>
    </r>
  </si>
  <si>
    <r>
      <rPr>
        <b/>
        <sz val="10"/>
        <rFont val="Calibri"/>
        <family val="2"/>
      </rPr>
      <t>Lorsque</t>
    </r>
    <r>
      <rPr>
        <sz val="10"/>
        <rFont val="Calibri"/>
        <family val="2"/>
      </rPr>
      <t xml:space="preserve"> ces étalons n’existent pas, la référence utilisée pour l’étalonnage ou la vérification est conservée sous forme </t>
    </r>
    <r>
      <rPr>
        <sz val="10"/>
        <color rgb="FFFF0000"/>
        <rFont val="Calibri"/>
        <family val="2"/>
      </rPr>
      <t>d’information documentée.</t>
    </r>
  </si>
  <si>
    <r>
      <t xml:space="preserve">Les </t>
    </r>
    <r>
      <rPr>
        <b/>
        <sz val="10"/>
        <rFont val="Calibri"/>
        <family val="2"/>
      </rPr>
      <t>ECME</t>
    </r>
    <r>
      <rPr>
        <sz val="10"/>
        <rFont val="Calibri"/>
        <family val="2"/>
      </rPr>
      <t xml:space="preserve"> utilisés sont </t>
    </r>
    <r>
      <rPr>
        <b/>
        <sz val="10"/>
        <rFont val="Calibri"/>
        <family val="2"/>
      </rPr>
      <t>réglés</t>
    </r>
    <r>
      <rPr>
        <sz val="10"/>
        <rFont val="Calibri"/>
        <family val="2"/>
      </rPr>
      <t xml:space="preserve"> autant que nécessaire </t>
    </r>
  </si>
  <si>
    <r>
      <t xml:space="preserve">La </t>
    </r>
    <r>
      <rPr>
        <b/>
        <sz val="10"/>
        <rFont val="Calibri"/>
        <family val="2"/>
      </rPr>
      <t>traçabilité</t>
    </r>
    <r>
      <rPr>
        <sz val="10"/>
        <rFont val="Calibri"/>
        <family val="2"/>
      </rPr>
      <t xml:space="preserve"> de la mesure est assurée par des </t>
    </r>
    <r>
      <rPr>
        <b/>
        <sz val="10"/>
        <rFont val="Calibri"/>
        <family val="2"/>
      </rPr>
      <t xml:space="preserve">équipements identifiés </t>
    </r>
    <r>
      <rPr>
        <sz val="10"/>
        <rFont val="Calibri"/>
        <family val="2"/>
      </rPr>
      <t>afin de pouvoir déterminer</t>
    </r>
    <r>
      <rPr>
        <b/>
        <sz val="10"/>
        <rFont val="Calibri"/>
        <family val="2"/>
      </rPr>
      <t xml:space="preserve"> la validité de leurs étalonnages</t>
    </r>
    <r>
      <rPr>
        <sz val="10"/>
        <rFont val="Calibri"/>
        <family val="2"/>
      </rPr>
      <t xml:space="preserve"> et </t>
    </r>
    <r>
      <rPr>
        <b/>
        <sz val="10"/>
        <rFont val="Calibri"/>
        <family val="2"/>
      </rPr>
      <t xml:space="preserve">associer un DM et l’ECME </t>
    </r>
    <r>
      <rPr>
        <sz val="10"/>
        <rFont val="Calibri"/>
        <family val="2"/>
      </rPr>
      <t>avec lequel les actions auront été réalisées.</t>
    </r>
  </si>
  <si>
    <r>
      <t xml:space="preserve">L’exploitant dispose </t>
    </r>
    <r>
      <rPr>
        <sz val="10"/>
        <color rgb="FFFF0000"/>
        <rFont val="Calibri"/>
        <family val="2"/>
      </rPr>
      <t>d’enregistrements</t>
    </r>
    <r>
      <rPr>
        <sz val="10"/>
        <rFont val="Calibri"/>
        <family val="2"/>
      </rPr>
      <t xml:space="preserve"> relatifs à la </t>
    </r>
    <r>
      <rPr>
        <b/>
        <sz val="10"/>
        <rFont val="Calibri"/>
        <family val="2"/>
      </rPr>
      <t>conformité</t>
    </r>
    <r>
      <rPr>
        <sz val="10"/>
        <rFont val="Calibri"/>
        <family val="2"/>
      </rPr>
      <t xml:space="preserve"> des </t>
    </r>
    <r>
      <rPr>
        <b/>
        <sz val="10"/>
        <rFont val="Calibri"/>
        <family val="2"/>
      </rPr>
      <t>ECME</t>
    </r>
    <r>
      <rPr>
        <sz val="10"/>
        <rFont val="Calibri"/>
        <family val="2"/>
      </rPr>
      <t xml:space="preserve"> nécessaires pour obtenir et/ou vérifier la conformité de la maintenance. </t>
    </r>
  </si>
  <si>
    <r>
      <t xml:space="preserve">Ces </t>
    </r>
    <r>
      <rPr>
        <sz val="10"/>
        <color rgb="FFFF0000"/>
        <rFont val="Calibri"/>
        <family val="2"/>
      </rPr>
      <t>enregistrements</t>
    </r>
    <r>
      <rPr>
        <sz val="10"/>
        <rFont val="Calibri"/>
        <family val="2"/>
      </rPr>
      <t xml:space="preserve"> sur les </t>
    </r>
    <r>
      <rPr>
        <b/>
        <sz val="10"/>
        <rFont val="Calibri"/>
        <family val="2"/>
      </rPr>
      <t>ECME</t>
    </r>
    <r>
      <rPr>
        <sz val="10"/>
        <rFont val="Calibri"/>
        <family val="2"/>
      </rPr>
      <t xml:space="preserve"> sont </t>
    </r>
    <r>
      <rPr>
        <b/>
        <sz val="10"/>
        <rFont val="Calibri"/>
        <family val="2"/>
      </rPr>
      <t>maîtrisés</t>
    </r>
    <r>
      <rPr>
        <sz val="10"/>
        <rFont val="Calibri"/>
        <family val="2"/>
      </rPr>
      <t xml:space="preserve"> et </t>
    </r>
    <r>
      <rPr>
        <b/>
        <sz val="10"/>
        <rFont val="Calibri"/>
        <family val="2"/>
      </rPr>
      <t>conservés</t>
    </r>
    <r>
      <rPr>
        <sz val="10"/>
        <rFont val="Calibri"/>
        <family val="2"/>
      </rPr>
      <t xml:space="preserve"> conformément aux exigences (cf 4.2.4 de la NF S99-170).</t>
    </r>
  </si>
  <si>
    <r>
      <t xml:space="preserve">La </t>
    </r>
    <r>
      <rPr>
        <b/>
        <sz val="10"/>
        <rFont val="Calibri"/>
        <family val="2"/>
      </rPr>
      <t>traçabilité</t>
    </r>
    <r>
      <rPr>
        <sz val="10"/>
        <rFont val="Calibri"/>
        <family val="2"/>
      </rPr>
      <t xml:space="preserve"> de la mesure est assurée par des </t>
    </r>
    <r>
      <rPr>
        <b/>
        <sz val="10"/>
        <rFont val="Calibri"/>
        <family val="2"/>
      </rPr>
      <t xml:space="preserve">équipements protégés </t>
    </r>
    <r>
      <rPr>
        <sz val="10"/>
        <rFont val="Calibri"/>
        <family val="2"/>
      </rPr>
      <t xml:space="preserve">contre les </t>
    </r>
    <r>
      <rPr>
        <b/>
        <sz val="10"/>
        <rFont val="Calibri"/>
        <family val="2"/>
      </rPr>
      <t>réglages</t>
    </r>
    <r>
      <rPr>
        <sz val="10"/>
        <rFont val="Calibri"/>
        <family val="2"/>
      </rPr>
      <t xml:space="preserve"> susceptibles</t>
    </r>
    <r>
      <rPr>
        <b/>
        <sz val="10"/>
        <rFont val="Calibri"/>
        <family val="2"/>
      </rPr>
      <t xml:space="preserve"> d’invalider l’étalonnage </t>
    </r>
    <r>
      <rPr>
        <sz val="10"/>
        <rFont val="Calibri"/>
        <family val="2"/>
      </rPr>
      <t xml:space="preserve">et les </t>
    </r>
    <r>
      <rPr>
        <b/>
        <sz val="10"/>
        <rFont val="Calibri"/>
        <family val="2"/>
      </rPr>
      <t>résultats de mesure</t>
    </r>
    <r>
      <rPr>
        <sz val="10"/>
        <rFont val="Calibri"/>
        <family val="2"/>
      </rPr>
      <t xml:space="preserve"> ultérieurs.</t>
    </r>
  </si>
  <si>
    <r>
      <t xml:space="preserve">La </t>
    </r>
    <r>
      <rPr>
        <b/>
        <sz val="10"/>
        <rFont val="Calibri"/>
        <family val="2"/>
      </rPr>
      <t>traçabilité</t>
    </r>
    <r>
      <rPr>
        <sz val="10"/>
        <rFont val="Calibri"/>
        <family val="2"/>
      </rPr>
      <t xml:space="preserve"> de la mesure est assurée par des </t>
    </r>
    <r>
      <rPr>
        <b/>
        <sz val="10"/>
        <rFont val="Calibri"/>
        <family val="2"/>
      </rPr>
      <t xml:space="preserve">équipements protégés </t>
    </r>
    <r>
      <rPr>
        <sz val="10"/>
        <rFont val="Calibri"/>
        <family val="2"/>
      </rPr>
      <t xml:space="preserve">contre les </t>
    </r>
    <r>
      <rPr>
        <b/>
        <sz val="10"/>
        <rFont val="Calibri"/>
        <family val="2"/>
      </rPr>
      <t>dommages</t>
    </r>
    <r>
      <rPr>
        <sz val="10"/>
        <rFont val="Calibri"/>
        <family val="2"/>
      </rPr>
      <t xml:space="preserve"> ou les </t>
    </r>
    <r>
      <rPr>
        <b/>
        <sz val="10"/>
        <rFont val="Calibri"/>
        <family val="2"/>
      </rPr>
      <t>détériorations</t>
    </r>
    <r>
      <rPr>
        <sz val="10"/>
        <rFont val="Calibri"/>
        <family val="2"/>
      </rPr>
      <t xml:space="preserve"> au cours de leur </t>
    </r>
    <r>
      <rPr>
        <b/>
        <sz val="10"/>
        <rFont val="Calibri"/>
        <family val="2"/>
      </rPr>
      <t>manutention,</t>
    </r>
    <r>
      <rPr>
        <sz val="10"/>
        <rFont val="Calibri"/>
        <family val="2"/>
      </rPr>
      <t xml:space="preserve"> </t>
    </r>
    <r>
      <rPr>
        <b/>
        <sz val="10"/>
        <rFont val="Calibri"/>
        <family val="2"/>
      </rPr>
      <t>maintenance et stockage</t>
    </r>
    <r>
      <rPr>
        <sz val="10"/>
        <rFont val="Calibri"/>
        <family val="2"/>
      </rPr>
      <t xml:space="preserve"> susceptibles </t>
    </r>
    <r>
      <rPr>
        <b/>
        <sz val="10"/>
        <rFont val="Calibri"/>
        <family val="2"/>
      </rPr>
      <t xml:space="preserve">d’invalider l’étalonnage </t>
    </r>
    <r>
      <rPr>
        <sz val="10"/>
        <rFont val="Calibri"/>
        <family val="2"/>
      </rPr>
      <t xml:space="preserve">et les </t>
    </r>
    <r>
      <rPr>
        <b/>
        <sz val="10"/>
        <rFont val="Calibri"/>
        <family val="2"/>
      </rPr>
      <t>résultats de mesure</t>
    </r>
    <r>
      <rPr>
        <sz val="10"/>
        <rFont val="Calibri"/>
        <family val="2"/>
      </rPr>
      <t xml:space="preserve"> ultérieurs.</t>
    </r>
  </si>
  <si>
    <r>
      <t xml:space="preserve">Lorsqu’un </t>
    </r>
    <r>
      <rPr>
        <b/>
        <sz val="10"/>
        <rFont val="Calibri"/>
        <family val="2"/>
      </rPr>
      <t>équipement</t>
    </r>
    <r>
      <rPr>
        <sz val="10"/>
        <rFont val="Calibri"/>
        <family val="2"/>
      </rPr>
      <t xml:space="preserve"> de mesure s’avère </t>
    </r>
    <r>
      <rPr>
        <b/>
        <sz val="10"/>
        <rFont val="Calibri"/>
        <family val="2"/>
      </rPr>
      <t>inadapté</t>
    </r>
    <r>
      <rPr>
        <sz val="10"/>
        <rFont val="Calibri"/>
        <family val="2"/>
      </rPr>
      <t xml:space="preserve"> à l’usage prévu, l’organisme détermine </t>
    </r>
    <r>
      <rPr>
        <b/>
        <sz val="10"/>
        <rFont val="Calibri"/>
        <family val="2"/>
      </rPr>
      <t>si la validité</t>
    </r>
    <r>
      <rPr>
        <sz val="10"/>
        <rFont val="Calibri"/>
        <family val="2"/>
      </rPr>
      <t xml:space="preserve"> des résultats de mesure antérieurs </t>
    </r>
    <r>
      <rPr>
        <b/>
        <sz val="10"/>
        <rFont val="Calibri"/>
        <family val="2"/>
      </rPr>
      <t xml:space="preserve">a été compromise </t>
    </r>
    <r>
      <rPr>
        <sz val="10"/>
        <rFont val="Calibri"/>
        <family val="2"/>
      </rPr>
      <t xml:space="preserve">et </t>
    </r>
    <r>
      <rPr>
        <b/>
        <sz val="10"/>
        <rFont val="Calibri"/>
        <family val="2"/>
      </rPr>
      <t>mène l’action appropriée</t>
    </r>
    <r>
      <rPr>
        <sz val="10"/>
        <rFont val="Calibri"/>
        <family val="2"/>
      </rPr>
      <t>, si nécessaire.</t>
    </r>
  </si>
  <si>
    <r>
      <t xml:space="preserve">L’exploitant détermine les </t>
    </r>
    <r>
      <rPr>
        <b/>
        <sz val="10"/>
        <rFont val="Calibri"/>
        <family val="2"/>
      </rPr>
      <t>connaissances</t>
    </r>
    <r>
      <rPr>
        <sz val="10"/>
        <rFont val="Calibri"/>
        <family val="2"/>
      </rPr>
      <t xml:space="preserve"> nécessaires à la </t>
    </r>
    <r>
      <rPr>
        <b/>
        <sz val="10"/>
        <rFont val="Calibri"/>
        <family val="2"/>
      </rPr>
      <t>mise en œuvre de ses processus</t>
    </r>
    <r>
      <rPr>
        <sz val="10"/>
        <rFont val="Calibri"/>
        <family val="2"/>
      </rPr>
      <t xml:space="preserve"> et à </t>
    </r>
    <r>
      <rPr>
        <b/>
        <sz val="10"/>
        <rFont val="Calibri"/>
        <family val="2"/>
      </rPr>
      <t>l’obtention de la conformité</t>
    </r>
    <r>
      <rPr>
        <sz val="10"/>
        <rFont val="Calibri"/>
        <family val="2"/>
      </rPr>
      <t xml:space="preserve"> de la maintenance des DM.</t>
    </r>
  </si>
  <si>
    <r>
      <t xml:space="preserve">Ces </t>
    </r>
    <r>
      <rPr>
        <b/>
        <sz val="10"/>
        <rFont val="Calibri"/>
        <family val="2"/>
      </rPr>
      <t>connaissances</t>
    </r>
    <r>
      <rPr>
        <sz val="10"/>
        <rFont val="Calibri"/>
        <family val="2"/>
      </rPr>
      <t xml:space="preserve"> sont </t>
    </r>
    <r>
      <rPr>
        <b/>
        <sz val="10"/>
        <rFont val="Calibri"/>
        <family val="2"/>
      </rPr>
      <t>tenues à jour</t>
    </r>
    <r>
      <rPr>
        <sz val="10"/>
        <rFont val="Calibri"/>
        <family val="2"/>
      </rPr>
      <t xml:space="preserve"> et mises à disposition autant que nécessaire.</t>
    </r>
  </si>
  <si>
    <r>
      <t xml:space="preserve">Pour mieux </t>
    </r>
    <r>
      <rPr>
        <b/>
        <sz val="10"/>
        <rFont val="Calibri"/>
        <family val="2"/>
      </rPr>
      <t>répondre aux besoins et des tendances</t>
    </r>
    <r>
      <rPr>
        <sz val="10"/>
        <rFont val="Calibri"/>
        <family val="2"/>
      </rPr>
      <t xml:space="preserve">, l'exploitant prend en compte ses acquis et </t>
    </r>
    <r>
      <rPr>
        <b/>
        <sz val="10"/>
        <rFont val="Calibri"/>
        <family val="2"/>
      </rPr>
      <t xml:space="preserve">détermine les connaissances supplémentaires </t>
    </r>
    <r>
      <rPr>
        <sz val="10"/>
        <rFont val="Calibri"/>
        <family val="2"/>
      </rPr>
      <t>nécessaires.</t>
    </r>
  </si>
  <si>
    <r>
      <t xml:space="preserve">L'exploitant détermine les </t>
    </r>
    <r>
      <rPr>
        <b/>
        <sz val="10"/>
        <rFont val="Calibri"/>
        <family val="2"/>
      </rPr>
      <t>compétences</t>
    </r>
    <r>
      <rPr>
        <sz val="10"/>
        <rFont val="Calibri"/>
        <family val="2"/>
      </rPr>
      <t xml:space="preserve"> nécessaires de la ou des personnes (internes ou externes) effectuant, sous son contrôle, un travail qui a </t>
    </r>
    <r>
      <rPr>
        <b/>
        <sz val="10"/>
        <rFont val="Calibri"/>
        <family val="2"/>
      </rPr>
      <t>une incidence sur les performances et l’efficacité</t>
    </r>
    <r>
      <rPr>
        <sz val="10"/>
        <rFont val="Calibri"/>
        <family val="2"/>
      </rPr>
      <t xml:space="preserve"> de la maintenance des DM.</t>
    </r>
  </si>
  <si>
    <r>
      <t xml:space="preserve">L'exploitant s’assure que ces personnes sont </t>
    </r>
    <r>
      <rPr>
        <b/>
        <sz val="10"/>
        <rFont val="Calibri"/>
        <family val="2"/>
      </rPr>
      <t>compétentes</t>
    </r>
    <r>
      <rPr>
        <sz val="10"/>
        <rFont val="Calibri"/>
        <family val="2"/>
      </rPr>
      <t xml:space="preserve"> sur la base d’une </t>
    </r>
    <r>
      <rPr>
        <b/>
        <sz val="10"/>
        <rFont val="Calibri"/>
        <family val="2"/>
      </rPr>
      <t>formation initiale ou professionnelle</t>
    </r>
    <r>
      <rPr>
        <sz val="10"/>
        <rFont val="Calibri"/>
        <family val="2"/>
      </rPr>
      <t xml:space="preserve">, ou d’une </t>
    </r>
    <r>
      <rPr>
        <b/>
        <sz val="10"/>
        <rFont val="Calibri"/>
        <family val="2"/>
      </rPr>
      <t>expérience appropriée</t>
    </r>
    <r>
      <rPr>
        <sz val="10"/>
        <rFont val="Calibri"/>
        <family val="2"/>
      </rPr>
      <t>.</t>
    </r>
  </si>
  <si>
    <r>
      <t xml:space="preserve">L'exploitant mène,  le cas échéant, des actions pour </t>
    </r>
    <r>
      <rPr>
        <b/>
        <sz val="10"/>
        <rFont val="Calibri"/>
        <family val="2"/>
      </rPr>
      <t>acquérir les compétences</t>
    </r>
    <r>
      <rPr>
        <sz val="10"/>
        <rFont val="Calibri"/>
        <family val="2"/>
      </rPr>
      <t xml:space="preserve"> nécessaires (exemple un plan de formation dans le temps).</t>
    </r>
  </si>
  <si>
    <r>
      <t xml:space="preserve">L'exploitant </t>
    </r>
    <r>
      <rPr>
        <b/>
        <sz val="10"/>
        <rFont val="Calibri"/>
        <family val="2"/>
      </rPr>
      <t>évalue l’efficacité</t>
    </r>
    <r>
      <rPr>
        <sz val="10"/>
        <rFont val="Calibri"/>
        <family val="2"/>
      </rPr>
      <t xml:space="preserve"> de ces actions de formation.</t>
    </r>
  </si>
  <si>
    <r>
      <t xml:space="preserve">L'exploitant conserve des </t>
    </r>
    <r>
      <rPr>
        <sz val="10"/>
        <color rgb="FFFF0000"/>
        <rFont val="Calibri"/>
        <family val="2"/>
      </rPr>
      <t>informations documentées</t>
    </r>
    <r>
      <rPr>
        <sz val="10"/>
        <rFont val="Calibri"/>
        <family val="2"/>
      </rPr>
      <t xml:space="preserve"> appropriées et tenues à jour comme </t>
    </r>
    <r>
      <rPr>
        <b/>
        <sz val="10"/>
        <rFont val="Calibri"/>
        <family val="2"/>
      </rPr>
      <t>preuves</t>
    </r>
    <r>
      <rPr>
        <sz val="10"/>
        <rFont val="Calibri"/>
        <family val="2"/>
      </rPr>
      <t xml:space="preserve"> desdites </t>
    </r>
    <r>
      <rPr>
        <b/>
        <sz val="10"/>
        <rFont val="Calibri"/>
        <family val="2"/>
      </rPr>
      <t>compétences.</t>
    </r>
  </si>
  <si>
    <r>
      <rPr>
        <b/>
        <sz val="10"/>
        <rFont val="Calibri"/>
        <family val="2"/>
      </rPr>
      <t xml:space="preserve">Le personnel </t>
    </r>
    <r>
      <rPr>
        <sz val="10"/>
        <rFont val="Calibri"/>
        <family val="2"/>
      </rPr>
      <t xml:space="preserve">chargé de la maintenance </t>
    </r>
    <r>
      <rPr>
        <b/>
        <sz val="10"/>
        <rFont val="Calibri"/>
        <family val="2"/>
      </rPr>
      <t>possède</t>
    </r>
    <r>
      <rPr>
        <sz val="10"/>
        <rFont val="Calibri"/>
        <family val="2"/>
      </rPr>
      <t xml:space="preserve"> la </t>
    </r>
    <r>
      <rPr>
        <b/>
        <sz val="10"/>
        <rFont val="Calibri"/>
        <family val="2"/>
      </rPr>
      <t>connaissance</t>
    </r>
    <r>
      <rPr>
        <sz val="10"/>
        <rFont val="Calibri"/>
        <family val="2"/>
      </rPr>
      <t xml:space="preserve"> et </t>
    </r>
    <r>
      <rPr>
        <b/>
        <sz val="10"/>
        <rFont val="Calibri"/>
        <family val="2"/>
      </rPr>
      <t>l’expérience</t>
    </r>
    <r>
      <rPr>
        <sz val="10"/>
        <rFont val="Calibri"/>
        <family val="2"/>
      </rPr>
      <t xml:space="preserve"> spécifiques </t>
    </r>
    <r>
      <rPr>
        <b/>
        <sz val="10"/>
        <rFont val="Calibri"/>
        <family val="2"/>
      </rPr>
      <t>du DM</t>
    </r>
    <r>
      <rPr>
        <sz val="10"/>
        <rFont val="Calibri"/>
        <family val="2"/>
      </rPr>
      <t xml:space="preserve"> (ou des DM similaires), de son </t>
    </r>
    <r>
      <rPr>
        <b/>
        <sz val="10"/>
        <rFont val="Calibri"/>
        <family val="2"/>
      </rPr>
      <t>utilisation,</t>
    </r>
    <r>
      <rPr>
        <sz val="10"/>
        <rFont val="Calibri"/>
        <family val="2"/>
      </rPr>
      <t xml:space="preserve"> des </t>
    </r>
    <r>
      <rPr>
        <b/>
        <sz val="10"/>
        <rFont val="Calibri"/>
        <family val="2"/>
      </rPr>
      <t>technologies impliquées</t>
    </r>
    <r>
      <rPr>
        <sz val="10"/>
        <rFont val="Calibri"/>
        <family val="2"/>
      </rPr>
      <t xml:space="preserve"> ou des techniques de</t>
    </r>
    <r>
      <rPr>
        <b/>
        <sz val="10"/>
        <rFont val="Calibri"/>
        <family val="2"/>
      </rPr>
      <t xml:space="preserve"> gestion des risques.</t>
    </r>
  </si>
  <si>
    <r>
      <t xml:space="preserve">L’exploitant s’assure que cette </t>
    </r>
    <r>
      <rPr>
        <sz val="10"/>
        <color rgb="FFFF0000"/>
        <rFont val="Calibri"/>
        <family val="2"/>
      </rPr>
      <t>documentation</t>
    </r>
    <r>
      <rPr>
        <sz val="10"/>
        <rFont val="Calibri"/>
        <family val="2"/>
      </rPr>
      <t xml:space="preserve"> </t>
    </r>
    <r>
      <rPr>
        <b/>
        <sz val="10"/>
        <rFont val="Calibri"/>
        <family val="2"/>
      </rPr>
      <t>mise à jour</t>
    </r>
    <r>
      <rPr>
        <sz val="10"/>
        <rFont val="Calibri"/>
        <family val="2"/>
      </rPr>
      <t xml:space="preserve"> est </t>
    </r>
    <r>
      <rPr>
        <b/>
        <sz val="10"/>
        <rFont val="Calibri"/>
        <family val="2"/>
      </rPr>
      <t xml:space="preserve">à disposition et connue </t>
    </r>
    <r>
      <rPr>
        <sz val="10"/>
        <rFont val="Calibri"/>
        <family val="2"/>
      </rPr>
      <t>des personnes concernées.</t>
    </r>
  </si>
  <si>
    <r>
      <rPr>
        <b/>
        <sz val="10"/>
        <rFont val="Calibri"/>
        <family val="2"/>
      </rPr>
      <t>Lors de l’achat</t>
    </r>
    <r>
      <rPr>
        <sz val="10"/>
        <rFont val="Calibri"/>
        <family val="2"/>
      </rPr>
      <t xml:space="preserve"> d’un DM, l’exploitant prévoit, si nécessaire, d’inclure, avec la </t>
    </r>
    <r>
      <rPr>
        <b/>
        <sz val="10"/>
        <rFont val="Calibri"/>
        <family val="2"/>
      </rPr>
      <t>formation</t>
    </r>
    <r>
      <rPr>
        <sz val="10"/>
        <rFont val="Calibri"/>
        <family val="2"/>
      </rPr>
      <t xml:space="preserve"> utilisateur, la formation technique à destination du</t>
    </r>
    <r>
      <rPr>
        <b/>
        <sz val="10"/>
        <rFont val="Calibri"/>
        <family val="2"/>
      </rPr>
      <t xml:space="preserve"> personnel interne </t>
    </r>
    <r>
      <rPr>
        <sz val="10"/>
        <rFont val="Calibri"/>
        <family val="2"/>
      </rPr>
      <t>chargé de la maintenance.</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</si>
  <si>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à la politique</t>
    </r>
    <r>
      <rPr>
        <sz val="10"/>
        <rFont val="Calibri"/>
        <family val="2"/>
      </rPr>
      <t xml:space="preserve"> qualité et de maintenance des DM.</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</si>
  <si>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aux objectifs qualité et de maintenance pertinents.</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</si>
  <si>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à l’importance de leur contribution</t>
    </r>
    <r>
      <rPr>
        <sz val="10"/>
        <rFont val="Calibri"/>
        <family val="2"/>
      </rPr>
      <t xml:space="preserve"> à l’efficacité du système de management.</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</si>
  <si>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aux effets bénéfiques d’une amélioration des performances.</t>
    </r>
  </si>
  <si>
    <r>
      <t xml:space="preserve">L’exploitant s’assure que les </t>
    </r>
    <r>
      <rPr>
        <b/>
        <sz val="10"/>
        <rFont val="Calibri"/>
        <family val="2"/>
      </rPr>
      <t>personnes</t>
    </r>
    <r>
      <rPr>
        <sz val="10"/>
        <rFont val="Calibri"/>
        <family val="2"/>
      </rPr>
      <t xml:space="preserve"> effectuant un travail sous le contrôle de l’organisme sont</t>
    </r>
    <r>
      <rPr>
        <b/>
        <sz val="10"/>
        <rFont val="Calibri"/>
        <family val="2"/>
      </rPr>
      <t xml:space="preserve"> sensibilisées </t>
    </r>
    <r>
      <rPr>
        <sz val="10"/>
        <rFont val="Calibri"/>
        <family val="2"/>
      </rPr>
      <t>aux</t>
    </r>
    <r>
      <rPr>
        <b/>
        <sz val="10"/>
        <rFont val="Calibri"/>
        <family val="2"/>
      </rPr>
      <t xml:space="preserve"> répercussions d’un non-respect </t>
    </r>
    <r>
      <rPr>
        <sz val="10"/>
        <rFont val="Calibri"/>
        <family val="2"/>
      </rPr>
      <t>des exigences du système de management.</t>
    </r>
  </si>
  <si>
    <r>
      <t xml:space="preserve">L’exploitant détermine </t>
    </r>
    <r>
      <rPr>
        <b/>
        <sz val="10"/>
        <rFont val="Calibri"/>
        <family val="2"/>
      </rPr>
      <t>à quels moments communiquer.</t>
    </r>
  </si>
  <si>
    <r>
      <t xml:space="preserve">L’exploitant détermine </t>
    </r>
    <r>
      <rPr>
        <b/>
        <sz val="10"/>
        <rFont val="Calibri"/>
        <family val="2"/>
      </rPr>
      <t>avec qui communiquer.</t>
    </r>
  </si>
  <si>
    <r>
      <t xml:space="preserve">L’exploitant détermine </t>
    </r>
    <r>
      <rPr>
        <b/>
        <sz val="10"/>
        <rFont val="Calibri"/>
        <family val="2"/>
      </rPr>
      <t xml:space="preserve"> comment communiquer.</t>
    </r>
  </si>
  <si>
    <r>
      <t xml:space="preserve">L’exploitant détermine </t>
    </r>
    <r>
      <rPr>
        <b/>
        <sz val="10"/>
        <rFont val="Calibri"/>
        <family val="2"/>
      </rPr>
      <t>qui communique.</t>
    </r>
  </si>
  <si>
    <r>
      <t xml:space="preserve">L’organisme détermine </t>
    </r>
    <r>
      <rPr>
        <b/>
        <sz val="10"/>
        <rFont val="Calibri"/>
        <family val="2"/>
      </rPr>
      <t xml:space="preserve">sur quels sujets </t>
    </r>
    <r>
      <rPr>
        <sz val="10"/>
        <rFont val="Calibri"/>
        <family val="2"/>
      </rPr>
      <t>communiquer.</t>
    </r>
    <phoneticPr fontId="8" type="noConversion"/>
  </si>
  <si>
    <r>
      <t>L’organisme détermine les</t>
    </r>
    <r>
      <rPr>
        <b/>
        <sz val="10"/>
        <rFont val="Calibri"/>
        <family val="2"/>
      </rPr>
      <t xml:space="preserve"> besoins de communication,</t>
    </r>
    <r>
      <rPr>
        <sz val="10"/>
        <rFont val="Calibri"/>
        <family val="2"/>
      </rPr>
      <t xml:space="preserve"> en interne et en externe, pertinents pour le système de management de la qualité.</t>
    </r>
    <phoneticPr fontId="8" type="noConversion"/>
  </si>
  <si>
    <r>
      <t xml:space="preserve">Lorsque cela fait parie de ses activités, l'exploitant informe les </t>
    </r>
    <r>
      <rPr>
        <b/>
        <sz val="10"/>
        <rFont val="Calibri"/>
        <family val="2"/>
      </rPr>
      <t>patients</t>
    </r>
    <r>
      <rPr>
        <sz val="10"/>
        <rFont val="Calibri"/>
        <family val="2"/>
      </rPr>
      <t xml:space="preserve"> et leurs </t>
    </r>
    <r>
      <rPr>
        <b/>
        <sz val="10"/>
        <rFont val="Calibri"/>
        <family val="2"/>
      </rPr>
      <t>familles</t>
    </r>
    <r>
      <rPr>
        <sz val="10"/>
        <rFont val="Calibri"/>
        <family val="2"/>
      </rPr>
      <t xml:space="preserve"> de la </t>
    </r>
    <r>
      <rPr>
        <b/>
        <sz val="10"/>
        <rFont val="Calibri"/>
        <family val="2"/>
      </rPr>
      <t xml:space="preserve">conduite à tenir </t>
    </r>
    <r>
      <rPr>
        <sz val="10"/>
        <rFont val="Calibri"/>
        <family val="2"/>
      </rPr>
      <t xml:space="preserve">en cas de </t>
    </r>
    <r>
      <rPr>
        <b/>
        <sz val="10"/>
        <rFont val="Calibri"/>
        <family val="2"/>
      </rPr>
      <t>dysfonctionnement</t>
    </r>
    <r>
      <rPr>
        <sz val="10"/>
        <rFont val="Calibri"/>
        <family val="2"/>
      </rPr>
      <t xml:space="preserve"> des </t>
    </r>
    <r>
      <rPr>
        <b/>
        <sz val="10"/>
        <rFont val="Calibri"/>
        <family val="2"/>
      </rPr>
      <t>équipements biomédicaux installés au domicile (HAD)</t>
    </r>
    <r>
      <rPr>
        <sz val="10"/>
        <rFont val="Calibri"/>
        <family val="2"/>
      </rPr>
      <t xml:space="preserve"> (critère 8K E2.4).</t>
    </r>
  </si>
  <si>
    <r>
      <t>Le système de management de la qualité de l’organisme inclut les</t>
    </r>
    <r>
      <rPr>
        <sz val="10"/>
        <color rgb="FFFF0000"/>
        <rFont val="Calibri"/>
        <family val="2"/>
      </rPr>
      <t xml:space="preserve"> informations documentées</t>
    </r>
    <r>
      <rPr>
        <sz val="10"/>
        <rFont val="Calibri"/>
        <family val="2"/>
      </rPr>
      <t xml:space="preserve"> exigées par</t>
    </r>
    <r>
      <rPr>
        <b/>
        <sz val="10"/>
        <rFont val="Calibri"/>
        <family val="2"/>
      </rPr>
      <t xml:space="preserve"> l'ISO 9001.</t>
    </r>
  </si>
  <si>
    <r>
      <t>Le système de management de la qualité de l’organisme inclut les</t>
    </r>
    <r>
      <rPr>
        <sz val="10"/>
        <color rgb="FFFF0000"/>
        <rFont val="Calibri"/>
        <family val="2"/>
      </rPr>
      <t xml:space="preserve"> informations documentées</t>
    </r>
    <r>
      <rPr>
        <sz val="10"/>
        <rFont val="Calibri"/>
        <family val="2"/>
      </rPr>
      <t xml:space="preserve"> que l’organisme juge nécessaires à l’efficacité du système de management de la qualité.</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</si>
  <si>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l'expression documentée de la politique et des objectifs de maintenance des DM.</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</si>
  <si>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un manuel de management de la qualité de la maintenance.</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</si>
  <si>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les procédures documentées exigées par la norme NF S99-170.</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</si>
  <si>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les documents nécessaires à l'exploitant pour assurer la planification, le fonctionnement et la maîtrise efficaces de ses processus.</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</si>
  <si>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les enregistrements exigés par la norme NF S99-170 </t>
    </r>
  </si>
  <si>
    <r>
      <t xml:space="preserve">La </t>
    </r>
    <r>
      <rPr>
        <sz val="10"/>
        <color rgb="FFFF0000"/>
        <rFont val="Calibri"/>
        <family val="2"/>
      </rPr>
      <t>documentation</t>
    </r>
    <r>
      <rPr>
        <sz val="10"/>
        <rFont val="Calibri"/>
        <family val="2"/>
      </rPr>
      <t xml:space="preserve"> du système de management de la qualité comprend</t>
    </r>
    <r>
      <rPr>
        <b/>
        <sz val="10"/>
        <rFont val="Calibri"/>
        <family val="2"/>
      </rPr>
      <t xml:space="preserve"> toute autre documentation spécifiée par des exigences légales et réglementaires nationales ou internationales.</t>
    </r>
  </si>
  <si>
    <r>
      <rPr>
        <b/>
        <sz val="10"/>
        <rFont val="Calibri"/>
        <family val="2"/>
      </rPr>
      <t>Toute</t>
    </r>
    <r>
      <rPr>
        <sz val="10"/>
        <rFont val="Calibri"/>
        <family val="2"/>
      </rPr>
      <t xml:space="preserve"> exigence, procédure, activité, disposition spéciale ou information </t>
    </r>
    <r>
      <rPr>
        <sz val="10"/>
        <color rgb="FFFF0000"/>
        <rFont val="Calibri"/>
        <family val="2"/>
      </rPr>
      <t>«documentée»</t>
    </r>
    <r>
      <rPr>
        <sz val="10"/>
        <rFont val="Calibri"/>
        <family val="2"/>
      </rPr>
      <t xml:space="preserve"> est</t>
    </r>
    <r>
      <rPr>
        <b/>
        <sz val="10"/>
        <rFont val="Calibri"/>
        <family val="2"/>
      </rPr>
      <t xml:space="preserve"> mise en œuvre et tenue à jour.</t>
    </r>
  </si>
  <si>
    <r>
      <rPr>
        <b/>
        <sz val="10"/>
        <rFont val="Calibri"/>
        <family val="2"/>
      </rPr>
      <t xml:space="preserve">Les professionnels </t>
    </r>
    <r>
      <rPr>
        <sz val="10"/>
        <rFont val="Calibri"/>
        <family val="2"/>
      </rPr>
      <t xml:space="preserve">disposent des </t>
    </r>
    <r>
      <rPr>
        <sz val="10"/>
        <color rgb="FFFF0000"/>
        <rFont val="Calibri"/>
        <family val="2"/>
      </rPr>
      <t>documents</t>
    </r>
    <r>
      <rPr>
        <sz val="10"/>
        <rFont val="Calibri"/>
        <family val="2"/>
      </rPr>
      <t xml:space="preserve"> nécessaires à </t>
    </r>
    <r>
      <rPr>
        <b/>
        <sz val="10"/>
        <rFont val="Calibri"/>
        <family val="2"/>
      </rPr>
      <t xml:space="preserve">l'exploitation des équipements biomédicaux </t>
    </r>
    <r>
      <rPr>
        <sz val="10"/>
        <rFont val="Calibri"/>
        <family val="2"/>
      </rPr>
      <t>(critère 8K E2.3)</t>
    </r>
  </si>
  <si>
    <r>
      <t>Lors de la création et de la mise à jour des informations documentées, l’exploitant s’assure que</t>
    </r>
    <r>
      <rPr>
        <b/>
        <sz val="10"/>
        <rFont val="Calibri"/>
        <family val="2"/>
      </rPr>
      <t xml:space="preserve"> l’identification et la description des </t>
    </r>
    <r>
      <rPr>
        <b/>
        <sz val="10"/>
        <color rgb="FFFF0000"/>
        <rFont val="Calibri"/>
        <family val="2"/>
      </rPr>
      <t>informations documentées</t>
    </r>
    <r>
      <rPr>
        <b/>
        <sz val="10"/>
        <rFont val="Calibri"/>
        <family val="2"/>
      </rPr>
      <t xml:space="preserve"> (par exemple leur titre, date, auteur, numéro de référence)</t>
    </r>
    <r>
      <rPr>
        <sz val="10"/>
        <rFont val="Calibri"/>
        <family val="2"/>
      </rPr>
      <t xml:space="preserve"> sont appropriés.</t>
    </r>
  </si>
  <si>
    <r>
      <t>De même, l’exploitant s’assure que</t>
    </r>
    <r>
      <rPr>
        <b/>
        <sz val="10"/>
        <rFont val="Calibri"/>
        <family val="2"/>
      </rPr>
      <t xml:space="preserve"> leur format</t>
    </r>
    <r>
      <rPr>
        <sz val="10"/>
        <rFont val="Calibri"/>
        <family val="2"/>
      </rPr>
      <t xml:space="preserve"> (par exemple langue, version logicielle, graphiques) </t>
    </r>
    <r>
      <rPr>
        <b/>
        <sz val="10"/>
        <rFont val="Calibri"/>
        <family val="2"/>
      </rPr>
      <t>et support</t>
    </r>
    <r>
      <rPr>
        <sz val="10"/>
        <rFont val="Calibri"/>
        <family val="2"/>
      </rPr>
      <t xml:space="preserve"> (par exemple électronique, papier) sont appropriés.</t>
    </r>
  </si>
  <si>
    <r>
      <t>De même, l’exploitant s’assure que</t>
    </r>
    <r>
      <rPr>
        <b/>
        <sz val="10"/>
        <rFont val="Calibri"/>
        <family val="2"/>
      </rPr>
      <t xml:space="preserve"> la revue effectuée</t>
    </r>
    <r>
      <rPr>
        <sz val="10"/>
        <rFont val="Calibri"/>
        <family val="2"/>
      </rPr>
      <t xml:space="preserve"> (et leur approbation pour en déterminer la pertinence et l’adéquation) est appropriée.</t>
    </r>
  </si>
  <si>
    <r>
      <t xml:space="preserve">Les </t>
    </r>
    <r>
      <rPr>
        <sz val="10"/>
        <color rgb="FFFF0000"/>
        <rFont val="Calibri"/>
        <family val="2"/>
      </rPr>
      <t>informations documentées</t>
    </r>
    <r>
      <rPr>
        <sz val="10"/>
        <rFont val="Calibri"/>
        <family val="2"/>
      </rPr>
      <t xml:space="preserve"> sont </t>
    </r>
    <r>
      <rPr>
        <b/>
        <sz val="10"/>
        <rFont val="Calibri"/>
        <family val="2"/>
      </rPr>
      <t>disponibles, accessibles, comprises</t>
    </r>
    <r>
      <rPr>
        <sz val="10"/>
        <rFont val="Calibri"/>
        <family val="2"/>
      </rPr>
      <t xml:space="preserve"> et </t>
    </r>
    <r>
      <rPr>
        <b/>
        <sz val="10"/>
        <rFont val="Calibri"/>
        <family val="2"/>
      </rPr>
      <t>conviennent à l’utilisation</t>
    </r>
    <r>
      <rPr>
        <sz val="10"/>
        <rFont val="Calibri"/>
        <family val="2"/>
      </rPr>
      <t>, quand et là où elles sont nécessaires.</t>
    </r>
  </si>
  <si>
    <r>
      <t xml:space="preserve">Les </t>
    </r>
    <r>
      <rPr>
        <sz val="10"/>
        <color rgb="FFFF0000"/>
        <rFont val="Calibri"/>
        <family val="2"/>
      </rPr>
      <t>informations documentées</t>
    </r>
    <r>
      <rPr>
        <sz val="10"/>
        <rFont val="Calibri"/>
        <family val="2"/>
      </rPr>
      <t xml:space="preserve"> sont </t>
    </r>
    <r>
      <rPr>
        <b/>
        <sz val="10"/>
        <rFont val="Calibri"/>
        <family val="2"/>
      </rPr>
      <t xml:space="preserve">convenablement protégées </t>
    </r>
    <r>
      <rPr>
        <sz val="10"/>
        <rFont val="Calibri"/>
        <family val="2"/>
      </rPr>
      <t>(par exemple de toute perte de confidentialité, utilisation inappropriée ou perte d’intégrité).</t>
    </r>
  </si>
  <si>
    <r>
      <t xml:space="preserve">Les </t>
    </r>
    <r>
      <rPr>
        <sz val="10"/>
        <color rgb="FFFF0000"/>
        <rFont val="Calibri"/>
        <family val="2"/>
      </rPr>
      <t xml:space="preserve">informations documentées, même d'origine </t>
    </r>
    <r>
      <rPr>
        <b/>
        <sz val="10"/>
        <color rgb="FFFF0000"/>
        <rFont val="Calibri"/>
        <family val="2"/>
      </rPr>
      <t>externe,</t>
    </r>
    <r>
      <rPr>
        <sz val="10"/>
        <rFont val="Calibri"/>
        <family val="2"/>
      </rPr>
      <t xml:space="preserve"> sont </t>
    </r>
    <r>
      <rPr>
        <b/>
        <sz val="10"/>
        <rFont val="Calibri"/>
        <family val="2"/>
      </rPr>
      <t>maîtrisées</t>
    </r>
    <r>
      <rPr>
        <sz val="10"/>
        <rFont val="Calibri"/>
        <family val="2"/>
      </rPr>
      <t xml:space="preserve"> dans leur </t>
    </r>
    <r>
      <rPr>
        <b/>
        <sz val="10"/>
        <rFont val="Calibri"/>
        <family val="2"/>
      </rPr>
      <t>identification,</t>
    </r>
    <r>
      <rPr>
        <sz val="10"/>
        <rFont val="Calibri"/>
        <family val="2"/>
      </rPr>
      <t xml:space="preserve"> </t>
    </r>
    <r>
      <rPr>
        <b/>
        <sz val="10"/>
        <rFont val="Calibri"/>
        <family val="2"/>
      </rPr>
      <t>distribution, accès, récupération et utilisation.</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</si>
  <si>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 </t>
    </r>
    <r>
      <rPr>
        <b/>
        <sz val="10"/>
        <rFont val="Calibri"/>
        <family val="2"/>
      </rPr>
      <t>stockage et protection</t>
    </r>
    <r>
      <rPr>
        <sz val="10"/>
        <rFont val="Calibri"/>
        <family val="2"/>
      </rPr>
      <t xml:space="preserve">, y compris préservation de la </t>
    </r>
    <r>
      <rPr>
        <b/>
        <sz val="10"/>
        <rFont val="Calibri"/>
        <family val="2"/>
      </rPr>
      <t>lisibilité.</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</si>
  <si>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leurs</t>
    </r>
    <r>
      <rPr>
        <b/>
        <sz val="10"/>
        <rFont val="Calibri"/>
        <family val="2"/>
      </rPr>
      <t xml:space="preserve"> modifications</t>
    </r>
    <r>
      <rPr>
        <sz val="10"/>
        <rFont val="Calibri"/>
        <family val="2"/>
      </rPr>
      <t xml:space="preserve"> (par exemple contrôle des versions).</t>
    </r>
  </si>
  <si>
    <r>
      <t xml:space="preserve">L'exploitant estime </t>
    </r>
    <r>
      <rPr>
        <b/>
        <sz val="10"/>
        <rFont val="Calibri"/>
        <family val="2"/>
      </rPr>
      <t>l’aptitude</t>
    </r>
    <r>
      <rPr>
        <sz val="10"/>
        <rFont val="Calibri"/>
        <family val="2"/>
      </rPr>
      <t xml:space="preserve"> des </t>
    </r>
    <r>
      <rPr>
        <sz val="10"/>
        <color rgb="FFFF0000"/>
        <rFont val="Calibri"/>
        <family val="2"/>
      </rPr>
      <t>documents</t>
    </r>
    <r>
      <rPr>
        <sz val="10"/>
        <rFont val="Calibri"/>
        <family val="2"/>
      </rPr>
      <t xml:space="preserve"> à </t>
    </r>
    <r>
      <rPr>
        <b/>
        <sz val="10"/>
        <rFont val="Calibri"/>
        <family val="2"/>
      </rPr>
      <t xml:space="preserve">rendre le service attendu </t>
    </r>
    <r>
      <rPr>
        <sz val="10"/>
        <rFont val="Calibri"/>
        <family val="2"/>
      </rPr>
      <t>ou les résultats souhaités.</t>
    </r>
  </si>
  <si>
    <r>
      <rPr>
        <b/>
        <sz val="10"/>
        <rFont val="Calibri"/>
        <family val="2"/>
      </rPr>
      <t>L'identification des modifications</t>
    </r>
    <r>
      <rPr>
        <sz val="10"/>
        <rFont val="Calibri"/>
        <family val="2"/>
      </rPr>
      <t xml:space="preserve"> et le </t>
    </r>
    <r>
      <rPr>
        <b/>
        <sz val="10"/>
        <rFont val="Calibri"/>
        <family val="2"/>
      </rPr>
      <t>statut de la version</t>
    </r>
    <r>
      <rPr>
        <sz val="10"/>
        <rFont val="Calibri"/>
        <family val="2"/>
      </rPr>
      <t xml:space="preserve"> des </t>
    </r>
    <r>
      <rPr>
        <sz val="10"/>
        <color rgb="FFFF0000"/>
        <rFont val="Calibri"/>
        <family val="2"/>
      </rPr>
      <t>documents</t>
    </r>
    <r>
      <rPr>
        <sz val="10"/>
        <rFont val="Calibri"/>
        <family val="2"/>
      </rPr>
      <t xml:space="preserve"> en vigueur sont assurés.</t>
    </r>
  </si>
  <si>
    <r>
      <t>Les</t>
    </r>
    <r>
      <rPr>
        <b/>
        <sz val="10"/>
        <rFont val="Calibri"/>
        <family val="2"/>
      </rPr>
      <t xml:space="preserve"> modifications ou révisions</t>
    </r>
    <r>
      <rPr>
        <sz val="10"/>
        <rFont val="Calibri"/>
        <family val="2"/>
      </rPr>
      <t xml:space="preserve"> </t>
    </r>
    <r>
      <rPr>
        <sz val="10"/>
        <color rgb="FFFF0000"/>
        <rFont val="Calibri"/>
        <family val="2"/>
      </rPr>
      <t>documentaires</t>
    </r>
    <r>
      <rPr>
        <sz val="10"/>
        <rFont val="Calibri"/>
        <family val="2"/>
      </rPr>
      <t xml:space="preserve"> suivent le cycle de </t>
    </r>
    <r>
      <rPr>
        <b/>
        <sz val="10"/>
        <rFont val="Calibri"/>
        <family val="2"/>
      </rPr>
      <t xml:space="preserve">validation </t>
    </r>
    <r>
      <rPr>
        <sz val="10"/>
        <rFont val="Calibri"/>
        <family val="2"/>
      </rPr>
      <t>avant leur mise en place.</t>
    </r>
  </si>
  <si>
    <r>
      <t xml:space="preserve">Les </t>
    </r>
    <r>
      <rPr>
        <sz val="10"/>
        <color rgb="FFFF0000"/>
        <rFont val="Calibri"/>
        <family val="2"/>
      </rPr>
      <t>informations documentées</t>
    </r>
    <r>
      <rPr>
        <sz val="10"/>
        <rFont val="Calibri"/>
        <family val="2"/>
      </rPr>
      <t xml:space="preserve"> sont </t>
    </r>
    <r>
      <rPr>
        <b/>
        <sz val="10"/>
        <rFont val="Calibri"/>
        <family val="2"/>
      </rPr>
      <t>maîtrisées</t>
    </r>
    <r>
      <rPr>
        <sz val="10"/>
        <rFont val="Calibri"/>
        <family val="2"/>
      </rPr>
      <t xml:space="preserve"> dans leur </t>
    </r>
    <r>
      <rPr>
        <b/>
        <sz val="10"/>
        <rFont val="Calibri"/>
        <family val="2"/>
      </rPr>
      <t>conservation et élimination.</t>
    </r>
  </si>
  <si>
    <r>
      <t>Les</t>
    </r>
    <r>
      <rPr>
        <sz val="10"/>
        <color rgb="FFFF0000"/>
        <rFont val="Calibri"/>
        <family val="2"/>
      </rPr>
      <t xml:space="preserve"> informations documentées </t>
    </r>
    <r>
      <rPr>
        <b/>
        <sz val="10"/>
        <rFont val="Calibri"/>
        <family val="2"/>
      </rPr>
      <t>conservées comme preuves</t>
    </r>
    <r>
      <rPr>
        <sz val="10"/>
        <rFont val="Calibri"/>
        <family val="2"/>
      </rPr>
      <t xml:space="preserve"> de conformité sont </t>
    </r>
    <r>
      <rPr>
        <b/>
        <sz val="10"/>
        <rFont val="Calibri"/>
        <family val="2"/>
      </rPr>
      <t xml:space="preserve">protégées </t>
    </r>
    <r>
      <rPr>
        <sz val="10"/>
        <rFont val="Calibri"/>
        <family val="2"/>
      </rPr>
      <t>de toute altération involontaire.</t>
    </r>
  </si>
  <si>
    <r>
      <t xml:space="preserve">Les </t>
    </r>
    <r>
      <rPr>
        <sz val="10"/>
        <color rgb="FFFF0000"/>
        <rFont val="Calibri"/>
        <family val="2"/>
      </rPr>
      <t>enregistrements</t>
    </r>
    <r>
      <rPr>
        <sz val="10"/>
        <rFont val="Calibri"/>
        <family val="2"/>
      </rPr>
      <t xml:space="preserve"> sont </t>
    </r>
    <r>
      <rPr>
        <b/>
        <sz val="10"/>
        <rFont val="Calibri"/>
        <family val="2"/>
      </rPr>
      <t>lisibles, facilement identifiables et accessibles</t>
    </r>
    <r>
      <rPr>
        <sz val="10"/>
        <rFont val="Calibri"/>
        <family val="2"/>
      </rPr>
      <t>.</t>
    </r>
  </si>
  <si>
    <r>
      <t xml:space="preserve">L'exploitant </t>
    </r>
    <r>
      <rPr>
        <b/>
        <sz val="10"/>
        <rFont val="Calibri"/>
        <family val="2"/>
      </rPr>
      <t>conserve</t>
    </r>
    <r>
      <rPr>
        <sz val="10"/>
        <rFont val="Calibri"/>
        <family val="2"/>
      </rPr>
      <t xml:space="preserve"> les </t>
    </r>
    <r>
      <rPr>
        <sz val="10"/>
        <color rgb="FFFF0000"/>
        <rFont val="Calibri"/>
        <family val="2"/>
      </rPr>
      <t>enregistrements</t>
    </r>
    <r>
      <rPr>
        <sz val="10"/>
        <rFont val="Calibri"/>
        <family val="2"/>
      </rPr>
      <t xml:space="preserve"> pendant une durée de</t>
    </r>
    <r>
      <rPr>
        <b/>
        <sz val="10"/>
        <rFont val="Calibri"/>
        <family val="2"/>
      </rPr>
      <t xml:space="preserve"> cinq ans </t>
    </r>
    <r>
      <rPr>
        <sz val="10"/>
        <rFont val="Calibri"/>
        <family val="2"/>
      </rPr>
      <t>après la fin d’exploitation du dispositif ou telle que spécifiée par des exigences légales et réglementaires particulières.</t>
    </r>
  </si>
  <si>
    <t xml:space="preserve">Réalisation des activités opérationnelles </t>
    <phoneticPr fontId="8" type="noConversion"/>
  </si>
  <si>
    <r>
      <t>L’exploitant planifie, met en œuvre et maîtrise les processus nécessaires à la réalisation de sa politique de maintenance des DM ainsi que les</t>
    </r>
    <r>
      <rPr>
        <b/>
        <sz val="11"/>
        <color rgb="FFFF0000"/>
        <rFont val="Calibri"/>
        <family val="2"/>
      </rPr>
      <t xml:space="preserve"> informations documentées</t>
    </r>
    <r>
      <rPr>
        <sz val="11"/>
        <color theme="0"/>
        <rFont val="Calibri"/>
        <family val="2"/>
      </rPr>
      <t xml:space="preserve"> liées à ces processus.</t>
    </r>
    <phoneticPr fontId="31" type="noConversion"/>
  </si>
  <si>
    <r>
      <t xml:space="preserve">L’exploitant </t>
    </r>
    <r>
      <rPr>
        <b/>
        <sz val="10"/>
        <rFont val="Calibri"/>
        <family val="2"/>
      </rPr>
      <t>planifie, met en œuvre et maîtrise les processus</t>
    </r>
    <r>
      <rPr>
        <sz val="10"/>
        <rFont val="Calibri"/>
        <family val="2"/>
      </rPr>
      <t xml:space="preserve"> nécessaires à la réalisation des produits et services </t>
    </r>
    <r>
      <rPr>
        <b/>
        <sz val="10"/>
        <rFont val="Calibri"/>
        <family val="2"/>
      </rPr>
      <t>(Politique de Maintenance des DM).</t>
    </r>
  </si>
  <si>
    <r>
      <t xml:space="preserve">Pour cela, il </t>
    </r>
    <r>
      <rPr>
        <b/>
        <sz val="10"/>
        <rFont val="Calibri"/>
        <family val="2"/>
      </rPr>
      <t>détermine les exigences</t>
    </r>
    <r>
      <rPr>
        <sz val="10"/>
        <rFont val="Calibri"/>
        <family val="2"/>
      </rPr>
      <t xml:space="preserve"> (légales, réglementaires et juridiques) relatives aux produits et services sur la maintenance des DM.</t>
    </r>
  </si>
  <si>
    <r>
      <t xml:space="preserve">Pour cela, il détermine </t>
    </r>
    <r>
      <rPr>
        <b/>
        <sz val="10"/>
        <rFont val="Calibri"/>
        <family val="2"/>
      </rPr>
      <t>la nécessité</t>
    </r>
    <r>
      <rPr>
        <sz val="10"/>
        <rFont val="Calibri"/>
        <family val="2"/>
      </rPr>
      <t xml:space="preserve"> d'élaborer des </t>
    </r>
    <r>
      <rPr>
        <b/>
        <sz val="10"/>
        <rFont val="Calibri"/>
        <family val="2"/>
      </rPr>
      <t>processus</t>
    </r>
    <r>
      <rPr>
        <sz val="10"/>
        <rFont val="Calibri"/>
        <family val="2"/>
      </rPr>
      <t xml:space="preserve"> de maintenance, avec la </t>
    </r>
    <r>
      <rPr>
        <sz val="10"/>
        <color rgb="FFFF0000"/>
        <rFont val="Calibri"/>
        <family val="2"/>
      </rPr>
      <t>documentation</t>
    </r>
    <r>
      <rPr>
        <sz val="10"/>
        <rFont val="Calibri"/>
        <family val="2"/>
      </rPr>
      <t xml:space="preserve"> utile, et de </t>
    </r>
    <r>
      <rPr>
        <b/>
        <sz val="10"/>
        <rFont val="Calibri"/>
        <family val="2"/>
      </rPr>
      <t xml:space="preserve">caractériser l’état du parc des DM. </t>
    </r>
  </si>
  <si>
    <r>
      <t xml:space="preserve">Pour cela, il établit des </t>
    </r>
    <r>
      <rPr>
        <b/>
        <sz val="10"/>
        <rFont val="Calibri"/>
        <family val="2"/>
      </rPr>
      <t>critères</t>
    </r>
    <r>
      <rPr>
        <sz val="10"/>
        <rFont val="Calibri"/>
        <family val="2"/>
      </rPr>
      <t xml:space="preserve"> pour ces </t>
    </r>
    <r>
      <rPr>
        <b/>
        <sz val="10"/>
        <rFont val="Calibri"/>
        <family val="2"/>
      </rPr>
      <t xml:space="preserve">processus </t>
    </r>
    <r>
      <rPr>
        <sz val="10"/>
        <rFont val="Calibri"/>
        <family val="2"/>
      </rPr>
      <t>et</t>
    </r>
    <r>
      <rPr>
        <b/>
        <sz val="10"/>
        <rFont val="Calibri"/>
        <family val="2"/>
      </rPr>
      <t xml:space="preserve"> l’acceptation des produits et services.</t>
    </r>
  </si>
  <si>
    <r>
      <t>Pour cela, il détermine</t>
    </r>
    <r>
      <rPr>
        <b/>
        <sz val="10"/>
        <rFont val="Calibri"/>
        <family val="2"/>
      </rPr>
      <t xml:space="preserve"> les activités </t>
    </r>
    <r>
      <rPr>
        <sz val="10"/>
        <rFont val="Calibri"/>
        <family val="2"/>
      </rPr>
      <t xml:space="preserve">requises d’évaluation de la </t>
    </r>
    <r>
      <rPr>
        <b/>
        <sz val="10"/>
        <rFont val="Calibri"/>
        <family val="2"/>
      </rPr>
      <t>criticité,</t>
    </r>
    <r>
      <rPr>
        <sz val="10"/>
        <rFont val="Calibri"/>
        <family val="2"/>
      </rPr>
      <t xml:space="preserve"> de </t>
    </r>
    <r>
      <rPr>
        <b/>
        <sz val="10"/>
        <rFont val="Calibri"/>
        <family val="2"/>
      </rPr>
      <t>vérification,</t>
    </r>
    <r>
      <rPr>
        <sz val="10"/>
        <rFont val="Calibri"/>
        <family val="2"/>
      </rPr>
      <t xml:space="preserve"> </t>
    </r>
    <r>
      <rPr>
        <b/>
        <sz val="10"/>
        <rFont val="Calibri"/>
        <family val="2"/>
      </rPr>
      <t>validation,</t>
    </r>
    <r>
      <rPr>
        <sz val="10"/>
        <rFont val="Calibri"/>
        <family val="2"/>
      </rPr>
      <t xml:space="preserve"> </t>
    </r>
    <r>
      <rPr>
        <b/>
        <sz val="10"/>
        <rFont val="Calibri"/>
        <family val="2"/>
      </rPr>
      <t>surveillance,</t>
    </r>
    <r>
      <rPr>
        <sz val="10"/>
        <rFont val="Calibri"/>
        <family val="2"/>
      </rPr>
      <t xml:space="preserve"> </t>
    </r>
    <r>
      <rPr>
        <b/>
        <sz val="10"/>
        <rFont val="Calibri"/>
        <family val="2"/>
      </rPr>
      <t>contrôle</t>
    </r>
    <r>
      <rPr>
        <sz val="10"/>
        <rFont val="Calibri"/>
        <family val="2"/>
      </rPr>
      <t xml:space="preserve"> et </t>
    </r>
    <r>
      <rPr>
        <b/>
        <sz val="10"/>
        <rFont val="Calibri"/>
        <family val="2"/>
      </rPr>
      <t>essai</t>
    </r>
    <r>
      <rPr>
        <sz val="10"/>
        <rFont val="Calibri"/>
        <family val="2"/>
      </rPr>
      <t xml:space="preserve"> spécifiques à la maintenance et à ses </t>
    </r>
    <r>
      <rPr>
        <b/>
        <sz val="10"/>
        <rFont val="Calibri"/>
        <family val="2"/>
      </rPr>
      <t>critères d'acceptation.</t>
    </r>
  </si>
  <si>
    <r>
      <t xml:space="preserve">Pour cela, l'exploitant </t>
    </r>
    <r>
      <rPr>
        <b/>
        <sz val="10"/>
        <rFont val="Calibri"/>
        <family val="2"/>
      </rPr>
      <t>détermine les ressources</t>
    </r>
    <r>
      <rPr>
        <sz val="10"/>
        <rFont val="Calibri"/>
        <family val="2"/>
      </rPr>
      <t xml:space="preserve"> nécessaires pour obtenir</t>
    </r>
    <r>
      <rPr>
        <b/>
        <sz val="10"/>
        <rFont val="Calibri"/>
        <family val="2"/>
      </rPr>
      <t xml:space="preserve"> la conformité aux exigences</t>
    </r>
    <r>
      <rPr>
        <sz val="10"/>
        <rFont val="Calibri"/>
        <family val="2"/>
      </rPr>
      <t xml:space="preserve"> relatives aux produits et services.</t>
    </r>
  </si>
  <si>
    <r>
      <t xml:space="preserve">Pour cela, l'exploitant </t>
    </r>
    <r>
      <rPr>
        <b/>
        <sz val="10"/>
        <rFont val="Calibri"/>
        <family val="2"/>
      </rPr>
      <t xml:space="preserve">met en œuvre la maîtrise de ces processus </t>
    </r>
    <r>
      <rPr>
        <sz val="10"/>
        <rFont val="Calibri"/>
        <family val="2"/>
      </rPr>
      <t>conformément aux critères.</t>
    </r>
  </si>
  <si>
    <r>
      <t xml:space="preserve">Pour cela, l'exploitant </t>
    </r>
    <r>
      <rPr>
        <b/>
        <sz val="10"/>
        <rFont val="Calibri"/>
        <family val="2"/>
      </rPr>
      <t xml:space="preserve">détermine, met à jour et conserve </t>
    </r>
    <r>
      <rPr>
        <sz val="10"/>
        <rFont val="Calibri"/>
        <family val="2"/>
      </rPr>
      <t>des</t>
    </r>
    <r>
      <rPr>
        <sz val="10"/>
        <color rgb="FFFF0000"/>
        <rFont val="Calibri"/>
        <family val="2"/>
      </rPr>
      <t xml:space="preserve"> informations documentées.</t>
    </r>
  </si>
  <si>
    <r>
      <t xml:space="preserve">Les </t>
    </r>
    <r>
      <rPr>
        <sz val="10"/>
        <color rgb="FFFF0000"/>
        <rFont val="Calibri"/>
        <family val="2"/>
      </rPr>
      <t>informations documentées</t>
    </r>
    <r>
      <rPr>
        <sz val="10"/>
        <rFont val="Calibri"/>
        <family val="2"/>
      </rPr>
      <t xml:space="preserve"> assurent que les </t>
    </r>
    <r>
      <rPr>
        <b/>
        <sz val="10"/>
        <rFont val="Calibri"/>
        <family val="2"/>
      </rPr>
      <t>processus</t>
    </r>
    <r>
      <rPr>
        <sz val="10"/>
        <rFont val="Calibri"/>
        <family val="2"/>
      </rPr>
      <t xml:space="preserve"> ont été </t>
    </r>
    <r>
      <rPr>
        <b/>
        <sz val="10"/>
        <rFont val="Calibri"/>
        <family val="2"/>
      </rPr>
      <t>réalisés comme prévu.</t>
    </r>
  </si>
  <si>
    <r>
      <t xml:space="preserve">Les </t>
    </r>
    <r>
      <rPr>
        <sz val="10"/>
        <color rgb="FFFF0000"/>
        <rFont val="Calibri"/>
        <family val="2"/>
      </rPr>
      <t>informations documentées</t>
    </r>
    <r>
      <rPr>
        <sz val="10"/>
        <rFont val="Calibri"/>
        <family val="2"/>
      </rPr>
      <t xml:space="preserve"> démontrent la </t>
    </r>
    <r>
      <rPr>
        <b/>
        <sz val="10"/>
        <rFont val="Calibri"/>
        <family val="2"/>
      </rPr>
      <t>conformité</t>
    </r>
    <r>
      <rPr>
        <sz val="10"/>
        <rFont val="Calibri"/>
        <family val="2"/>
      </rPr>
      <t xml:space="preserve"> des produits et services aux exigences applicables.</t>
    </r>
  </si>
  <si>
    <r>
      <t xml:space="preserve">Les </t>
    </r>
    <r>
      <rPr>
        <b/>
        <sz val="10"/>
        <rFont val="Calibri"/>
        <family val="2"/>
      </rPr>
      <t xml:space="preserve">éléments de sortie </t>
    </r>
    <r>
      <rPr>
        <sz val="10"/>
        <rFont val="Calibri"/>
        <family val="2"/>
      </rPr>
      <t xml:space="preserve">de cette planification sont </t>
    </r>
    <r>
      <rPr>
        <b/>
        <sz val="10"/>
        <rFont val="Calibri"/>
        <family val="2"/>
      </rPr>
      <t>adaptés</t>
    </r>
    <r>
      <rPr>
        <sz val="10"/>
        <rFont val="Calibri"/>
        <family val="2"/>
      </rPr>
      <t xml:space="preserve"> aux modes de réalisation des activités opérationnelles de l’organisme.</t>
    </r>
  </si>
  <si>
    <r>
      <t>L’exploitant</t>
    </r>
    <r>
      <rPr>
        <b/>
        <sz val="10"/>
        <rFont val="Calibri"/>
        <family val="2"/>
      </rPr>
      <t xml:space="preserve"> maîtrise les modifications</t>
    </r>
    <r>
      <rPr>
        <sz val="10"/>
        <rFont val="Calibri"/>
        <family val="2"/>
      </rPr>
      <t xml:space="preserve"> prévues, </t>
    </r>
    <r>
      <rPr>
        <b/>
        <sz val="10"/>
        <rFont val="Calibri"/>
        <family val="2"/>
      </rPr>
      <t>analyse les conséquences</t>
    </r>
    <r>
      <rPr>
        <sz val="10"/>
        <rFont val="Calibri"/>
        <family val="2"/>
      </rPr>
      <t xml:space="preserve"> des modifications imprévues et, si nécessaire, mene des actions pour limiter tout effet négatif.</t>
    </r>
  </si>
  <si>
    <r>
      <t xml:space="preserve">La </t>
    </r>
    <r>
      <rPr>
        <b/>
        <sz val="10"/>
        <rFont val="Calibri"/>
        <family val="2"/>
      </rPr>
      <t>communication avec les clients</t>
    </r>
    <r>
      <rPr>
        <sz val="10"/>
        <rFont val="Calibri"/>
        <family val="2"/>
      </rPr>
      <t xml:space="preserve"> inclut la </t>
    </r>
    <r>
      <rPr>
        <b/>
        <sz val="10"/>
        <rFont val="Calibri"/>
        <family val="2"/>
      </rPr>
      <t xml:space="preserve">fourniture d’informations </t>
    </r>
    <r>
      <rPr>
        <sz val="10"/>
        <rFont val="Calibri"/>
        <family val="2"/>
      </rPr>
      <t>relatives aux produits et services sur la maintenance des DM.</t>
    </r>
  </si>
  <si>
    <r>
      <t>La communication avec les clients inclut le t</t>
    </r>
    <r>
      <rPr>
        <b/>
        <sz val="10"/>
        <rFont val="Calibri"/>
        <family val="2"/>
      </rPr>
      <t>raitement des consultations</t>
    </r>
    <r>
      <rPr>
        <sz val="10"/>
        <rFont val="Calibri"/>
        <family val="2"/>
      </rPr>
      <t xml:space="preserve">, des </t>
    </r>
    <r>
      <rPr>
        <b/>
        <sz val="10"/>
        <rFont val="Calibri"/>
        <family val="2"/>
      </rPr>
      <t>contrats</t>
    </r>
    <r>
      <rPr>
        <sz val="10"/>
        <rFont val="Calibri"/>
        <family val="2"/>
      </rPr>
      <t xml:space="preserve"> ou des </t>
    </r>
    <r>
      <rPr>
        <b/>
        <sz val="10"/>
        <rFont val="Calibri"/>
        <family val="2"/>
      </rPr>
      <t>commandes,</t>
    </r>
    <r>
      <rPr>
        <sz val="10"/>
        <rFont val="Calibri"/>
        <family val="2"/>
      </rPr>
      <t xml:space="preserve"> y compris leurs </t>
    </r>
    <r>
      <rPr>
        <b/>
        <sz val="10"/>
        <rFont val="Calibri"/>
        <family val="2"/>
      </rPr>
      <t>avenants.</t>
    </r>
  </si>
  <si>
    <r>
      <t xml:space="preserve">La communication avec les clients inclut </t>
    </r>
    <r>
      <rPr>
        <b/>
        <sz val="10"/>
        <rFont val="Calibri"/>
        <family val="2"/>
      </rPr>
      <t xml:space="preserve">l’obtention d’un retour d’information </t>
    </r>
    <r>
      <rPr>
        <sz val="10"/>
        <rFont val="Calibri"/>
        <family val="2"/>
      </rPr>
      <t xml:space="preserve">de leur part concernant les produits et services, y compris leurs </t>
    </r>
    <r>
      <rPr>
        <b/>
        <sz val="10"/>
        <rFont val="Calibri"/>
        <family val="2"/>
      </rPr>
      <t>réclamations.</t>
    </r>
  </si>
  <si>
    <r>
      <t xml:space="preserve">La communication avec les clients inclut la </t>
    </r>
    <r>
      <rPr>
        <b/>
        <sz val="10"/>
        <rFont val="Calibri"/>
        <family val="2"/>
      </rPr>
      <t>gestion</t>
    </r>
    <r>
      <rPr>
        <sz val="10"/>
        <rFont val="Calibri"/>
        <family val="2"/>
      </rPr>
      <t xml:space="preserve"> ou la </t>
    </r>
    <r>
      <rPr>
        <b/>
        <sz val="10"/>
        <rFont val="Calibri"/>
        <family val="2"/>
      </rPr>
      <t>maîtrise</t>
    </r>
    <r>
      <rPr>
        <sz val="10"/>
        <rFont val="Calibri"/>
        <family val="2"/>
      </rPr>
      <t xml:space="preserve"> de la </t>
    </r>
    <r>
      <rPr>
        <b/>
        <sz val="10"/>
        <rFont val="Calibri"/>
        <family val="2"/>
      </rPr>
      <t>propriété du client.</t>
    </r>
  </si>
  <si>
    <r>
      <t xml:space="preserve">La communication avec les clients inclut l’établissement des </t>
    </r>
    <r>
      <rPr>
        <b/>
        <sz val="10"/>
        <rFont val="Calibri"/>
        <family val="2"/>
      </rPr>
      <t>exigences spécifiques</t>
    </r>
    <r>
      <rPr>
        <sz val="10"/>
        <rFont val="Calibri"/>
        <family val="2"/>
      </rPr>
      <t xml:space="preserve"> relatives aux</t>
    </r>
    <r>
      <rPr>
        <b/>
        <sz val="10"/>
        <rFont val="Calibri"/>
        <family val="2"/>
      </rPr>
      <t xml:space="preserve"> actions d’urgence </t>
    </r>
    <r>
      <rPr>
        <sz val="10"/>
        <rFont val="Calibri"/>
        <family val="2"/>
      </rPr>
      <t>(gestion des événements indésirables et diffusion des fiches d'avertissement).</t>
    </r>
  </si>
  <si>
    <r>
      <t xml:space="preserve">Lorsque les </t>
    </r>
    <r>
      <rPr>
        <b/>
        <sz val="10"/>
        <rFont val="Calibri"/>
        <family val="2"/>
      </rPr>
      <t>exigences du client</t>
    </r>
    <r>
      <rPr>
        <sz val="10"/>
        <rFont val="Calibri"/>
        <family val="2"/>
      </rPr>
      <t xml:space="preserve"> permettent une remise en service d'un DM par </t>
    </r>
    <r>
      <rPr>
        <b/>
        <sz val="10"/>
        <rFont val="Calibri"/>
        <family val="2"/>
      </rPr>
      <t>une autre personne</t>
    </r>
    <r>
      <rPr>
        <sz val="10"/>
        <rFont val="Calibri"/>
        <family val="2"/>
      </rPr>
      <t xml:space="preserve"> que l’exploitant ou son représentant autorisé, l’exploitant fournit des </t>
    </r>
    <r>
      <rPr>
        <sz val="10"/>
        <color rgb="FFFF0000"/>
        <rFont val="Calibri"/>
        <family val="2"/>
      </rPr>
      <t>exigences documentées</t>
    </r>
    <r>
      <rPr>
        <sz val="10"/>
        <rFont val="Calibri"/>
        <family val="2"/>
      </rPr>
      <t xml:space="preserve"> pour la </t>
    </r>
    <r>
      <rPr>
        <b/>
        <sz val="10"/>
        <rFont val="Calibri"/>
        <family val="2"/>
      </rPr>
      <t>remise en service.</t>
    </r>
  </si>
  <si>
    <r>
      <t xml:space="preserve">Les </t>
    </r>
    <r>
      <rPr>
        <sz val="10"/>
        <color rgb="FFFF0000"/>
        <rFont val="Calibri"/>
        <family val="2"/>
      </rPr>
      <t>enregistrements</t>
    </r>
    <r>
      <rPr>
        <sz val="10"/>
        <rFont val="Calibri"/>
        <family val="2"/>
      </rPr>
      <t xml:space="preserve"> de la </t>
    </r>
    <r>
      <rPr>
        <b/>
        <sz val="10"/>
        <rFont val="Calibri"/>
        <family val="2"/>
      </rPr>
      <t>remise en service</t>
    </r>
    <r>
      <rPr>
        <sz val="10"/>
        <rFont val="Calibri"/>
        <family val="2"/>
      </rPr>
      <t xml:space="preserve"> réalisés par l’exploitant ou par son représentant autorisé sont </t>
    </r>
    <r>
      <rPr>
        <b/>
        <sz val="10"/>
        <rFont val="Calibri"/>
        <family val="2"/>
      </rPr>
      <t>conservés</t>
    </r>
    <r>
      <rPr>
        <sz val="10"/>
        <rFont val="Calibri"/>
        <family val="2"/>
      </rPr>
      <t xml:space="preserve"> .</t>
    </r>
  </si>
  <si>
    <r>
      <t xml:space="preserve">L'exploitant s’assure que </t>
    </r>
    <r>
      <rPr>
        <b/>
        <sz val="10"/>
        <rFont val="Calibri"/>
        <family val="2"/>
      </rPr>
      <t>toutes les exigences</t>
    </r>
    <r>
      <rPr>
        <sz val="10"/>
        <rFont val="Calibri"/>
        <family val="2"/>
      </rPr>
      <t xml:space="preserve"> légales, réglementaires ou nécessaires relatives aux produits et services</t>
    </r>
    <r>
      <rPr>
        <b/>
        <sz val="10"/>
        <rFont val="Calibri"/>
        <family val="2"/>
      </rPr>
      <t xml:space="preserve"> sont définies </t>
    </r>
    <r>
      <rPr>
        <sz val="10"/>
        <rFont val="Calibri"/>
        <family val="2"/>
      </rPr>
      <t>dès les premières propositions aux clients.</t>
    </r>
  </si>
  <si>
    <r>
      <t xml:space="preserve">L'exploitant s’assure qu'il </t>
    </r>
    <r>
      <rPr>
        <b/>
        <sz val="10"/>
        <rFont val="Calibri"/>
        <family val="2"/>
      </rPr>
      <t>peut répondre aux réclamations</t>
    </r>
    <r>
      <rPr>
        <sz val="10"/>
        <rFont val="Calibri"/>
        <family val="2"/>
      </rPr>
      <t xml:space="preserve"> relatives aux produits et services qu’il propose.</t>
    </r>
  </si>
  <si>
    <r>
      <t xml:space="preserve">L'exploitant maîtrise et rend accessible aux utilisateurs des DM la </t>
    </r>
    <r>
      <rPr>
        <b/>
        <sz val="11"/>
        <color rgb="FFFF0000"/>
        <rFont val="Calibri"/>
        <family val="2"/>
      </rPr>
      <t>notice d’instruction ou d’utilisation</t>
    </r>
    <r>
      <rPr>
        <sz val="11"/>
        <color theme="0"/>
        <rFont val="Calibri"/>
        <family val="2"/>
      </rPr>
      <t xml:space="preserve"> des DM en français et conserve tous les</t>
    </r>
    <r>
      <rPr>
        <sz val="11"/>
        <rFont val="Calibri"/>
        <family val="2"/>
      </rPr>
      <t xml:space="preserve"> </t>
    </r>
    <r>
      <rPr>
        <b/>
        <sz val="11"/>
        <color rgb="FFFF0000"/>
        <rFont val="Calibri"/>
        <family val="2"/>
      </rPr>
      <t>documents</t>
    </r>
    <r>
      <rPr>
        <b/>
        <sz val="11"/>
        <color theme="0"/>
        <rFont val="Calibri"/>
        <family val="2"/>
      </rPr>
      <t xml:space="preserve"> </t>
    </r>
    <r>
      <rPr>
        <sz val="11"/>
        <color theme="0"/>
        <rFont val="Calibri"/>
        <family val="2"/>
      </rPr>
      <t>nécessaires à leur exploitation, notament la réalisation des opérations de maintenance.</t>
    </r>
    <phoneticPr fontId="31" type="noConversion"/>
  </si>
  <si>
    <r>
      <t xml:space="preserve">L'exploitant conserve, </t>
    </r>
    <r>
      <rPr>
        <b/>
        <sz val="10"/>
        <rFont val="Calibri"/>
        <family val="2"/>
      </rPr>
      <t>pour chaque DM</t>
    </r>
    <r>
      <rPr>
        <sz val="10"/>
        <rFont val="Calibri"/>
        <family val="2"/>
      </rPr>
      <t xml:space="preserve">, les </t>
    </r>
    <r>
      <rPr>
        <sz val="10"/>
        <color rgb="FFFF0000"/>
        <rFont val="Calibri"/>
        <family val="2"/>
      </rPr>
      <t>documents</t>
    </r>
    <r>
      <rPr>
        <sz val="10"/>
        <rFont val="Calibri"/>
        <family val="2"/>
      </rPr>
      <t xml:space="preserve"> nécessaires à leur </t>
    </r>
    <r>
      <rPr>
        <b/>
        <sz val="10"/>
        <rFont val="Calibri"/>
        <family val="2"/>
      </rPr>
      <t>exploitation.</t>
    </r>
  </si>
  <si>
    <r>
      <t xml:space="preserve">L'exploitant enregiste, </t>
    </r>
    <r>
      <rPr>
        <b/>
        <sz val="10"/>
        <rFont val="Calibri"/>
        <family val="2"/>
      </rPr>
      <t>pour chaque DM</t>
    </r>
    <r>
      <rPr>
        <sz val="10"/>
        <rFont val="Calibri"/>
        <family val="2"/>
      </rPr>
      <t xml:space="preserve">, les opérations de maintenance effectuées, </t>
    </r>
    <r>
      <rPr>
        <b/>
        <sz val="10"/>
        <rFont val="Calibri"/>
        <family val="2"/>
      </rPr>
      <t>conformément à l’article R. 5212-28 du CSP</t>
    </r>
    <r>
      <rPr>
        <sz val="10"/>
        <rFont val="Calibri"/>
        <family val="2"/>
      </rPr>
      <t xml:space="preserve"> et aux exigences de la</t>
    </r>
    <r>
      <rPr>
        <b/>
        <sz val="10"/>
        <rFont val="Calibri"/>
        <family val="2"/>
      </rPr>
      <t xml:space="preserve"> norme NF S 99-171 (RSQM)</t>
    </r>
    <r>
      <rPr>
        <sz val="10"/>
        <rFont val="Calibri"/>
        <family val="2"/>
      </rPr>
      <t xml:space="preserve"> avec le cas échéant, l'installation et les prestations associées.</t>
    </r>
  </si>
  <si>
    <r>
      <t xml:space="preserve">L'exploitant </t>
    </r>
    <r>
      <rPr>
        <b/>
        <sz val="10"/>
        <rFont val="Calibri"/>
        <family val="2"/>
      </rPr>
      <t>maîtrise et rend accessible</t>
    </r>
    <r>
      <rPr>
        <sz val="10"/>
        <rFont val="Calibri"/>
        <family val="2"/>
      </rPr>
      <t xml:space="preserve"> aux </t>
    </r>
    <r>
      <rPr>
        <b/>
        <sz val="10"/>
        <rFont val="Calibri"/>
        <family val="2"/>
      </rPr>
      <t>utilisateurs des DM</t>
    </r>
    <r>
      <rPr>
        <sz val="10"/>
        <rFont val="Calibri"/>
        <family val="2"/>
      </rPr>
      <t xml:space="preserve"> la </t>
    </r>
    <r>
      <rPr>
        <sz val="10"/>
        <color rgb="FFFF0000"/>
        <rFont val="Calibri"/>
        <family val="2"/>
      </rPr>
      <t>notice d’instruction ou d’utilisation</t>
    </r>
    <r>
      <rPr>
        <sz val="10"/>
        <rFont val="Calibri"/>
        <family val="2"/>
      </rPr>
      <t xml:space="preserve"> (voir R5211-22 alinéa 7 du CSP).</t>
    </r>
    <phoneticPr fontId="8" type="noConversion"/>
  </si>
  <si>
    <r>
      <t xml:space="preserve">L'exploitant s’assure </t>
    </r>
    <r>
      <rPr>
        <b/>
        <sz val="10"/>
        <rFont val="Calibri"/>
        <family val="2"/>
      </rPr>
      <t>qu’il est apte à répondre aux exigences</t>
    </r>
    <r>
      <rPr>
        <sz val="10"/>
        <rFont val="Calibri"/>
        <family val="2"/>
      </rPr>
      <t xml:space="preserve"> </t>
    </r>
    <r>
      <rPr>
        <sz val="10"/>
        <color rgb="FFFF0000"/>
        <rFont val="Calibri"/>
        <family val="2"/>
      </rPr>
      <t>documentées</t>
    </r>
    <r>
      <rPr>
        <sz val="10"/>
        <rFont val="Calibri"/>
        <family val="2"/>
      </rPr>
      <t xml:space="preserve"> de la maintenance et gestion des risques des DM.</t>
    </r>
  </si>
  <si>
    <r>
      <rPr>
        <b/>
        <sz val="10"/>
        <rFont val="Calibri"/>
        <family val="2"/>
      </rPr>
      <t>Avant de s’engager</t>
    </r>
    <r>
      <rPr>
        <sz val="10"/>
        <rFont val="Calibri"/>
        <family val="2"/>
      </rPr>
      <t xml:space="preserve"> à fournir des produits et services au client, l’exploitant  mène une </t>
    </r>
    <r>
      <rPr>
        <b/>
        <sz val="10"/>
        <rFont val="Calibri"/>
        <family val="2"/>
      </rPr>
      <t xml:space="preserve">revue des exigences </t>
    </r>
    <r>
      <rPr>
        <sz val="10"/>
        <rFont val="Calibri"/>
        <family val="2"/>
      </rPr>
      <t>associées.</t>
    </r>
  </si>
  <si>
    <r>
      <t xml:space="preserve">Cette revue </t>
    </r>
    <r>
      <rPr>
        <b/>
        <sz val="10"/>
        <rFont val="Calibri"/>
        <family val="2"/>
      </rPr>
      <t xml:space="preserve">inclut </t>
    </r>
    <r>
      <rPr>
        <sz val="10"/>
        <rFont val="Calibri"/>
        <family val="2"/>
      </rPr>
      <t>les</t>
    </r>
    <r>
      <rPr>
        <b/>
        <sz val="10"/>
        <rFont val="Calibri"/>
        <family val="2"/>
      </rPr>
      <t xml:space="preserve"> écarts entre les exigences</t>
    </r>
    <r>
      <rPr>
        <sz val="10"/>
        <rFont val="Calibri"/>
        <family val="2"/>
      </rPr>
      <t xml:space="preserve"> d’un contrat ou d’une commande</t>
    </r>
    <r>
      <rPr>
        <b/>
        <sz val="10"/>
        <rFont val="Calibri"/>
        <family val="2"/>
      </rPr>
      <t xml:space="preserve"> et celles précédemment exprimées.</t>
    </r>
  </si>
  <si>
    <r>
      <t xml:space="preserve">L’exploitant </t>
    </r>
    <r>
      <rPr>
        <b/>
        <sz val="10"/>
        <rFont val="Calibri"/>
        <family val="2"/>
      </rPr>
      <t xml:space="preserve">s’assure que les écarts </t>
    </r>
    <r>
      <rPr>
        <sz val="10"/>
        <rFont val="Calibri"/>
        <family val="2"/>
      </rPr>
      <t>entre les exigences d’un contrat ou d’une commande et celles précédemment définies</t>
    </r>
    <r>
      <rPr>
        <b/>
        <sz val="10"/>
        <rFont val="Calibri"/>
        <family val="2"/>
      </rPr>
      <t xml:space="preserve"> ont été résolus</t>
    </r>
    <r>
      <rPr>
        <sz val="10"/>
        <rFont val="Calibri"/>
        <family val="2"/>
      </rPr>
      <t>.</t>
    </r>
  </si>
  <si>
    <r>
      <rPr>
        <b/>
        <sz val="10"/>
        <rFont val="Calibri"/>
        <family val="2"/>
      </rPr>
      <t>Lorsqu’elles</t>
    </r>
    <r>
      <rPr>
        <sz val="10"/>
        <rFont val="Calibri"/>
        <family val="2"/>
      </rPr>
      <t xml:space="preserve"> ne sont pas fournies sous une</t>
    </r>
    <r>
      <rPr>
        <sz val="10"/>
        <color rgb="FFFF0000"/>
        <rFont val="Calibri"/>
        <family val="2"/>
      </rPr>
      <t xml:space="preserve"> forme documentée</t>
    </r>
    <r>
      <rPr>
        <sz val="10"/>
        <rFont val="Calibri"/>
        <family val="2"/>
      </rPr>
      <t xml:space="preserve">, les </t>
    </r>
    <r>
      <rPr>
        <b/>
        <sz val="10"/>
        <rFont val="Calibri"/>
        <family val="2"/>
      </rPr>
      <t>exigences du client</t>
    </r>
    <r>
      <rPr>
        <sz val="10"/>
        <rFont val="Calibri"/>
        <family val="2"/>
      </rPr>
      <t xml:space="preserve"> sont </t>
    </r>
    <r>
      <rPr>
        <b/>
        <sz val="10"/>
        <rFont val="Calibri"/>
        <family val="2"/>
      </rPr>
      <t>confirmées</t>
    </r>
    <r>
      <rPr>
        <sz val="10"/>
        <rFont val="Calibri"/>
        <family val="2"/>
      </rPr>
      <t xml:space="preserve"> par l’exploitant avant d’être acceptées.</t>
    </r>
  </si>
  <si>
    <r>
      <t xml:space="preserve">L'exploitant </t>
    </r>
    <r>
      <rPr>
        <b/>
        <sz val="10"/>
        <rFont val="Calibri"/>
        <family val="2"/>
      </rPr>
      <t>conserve</t>
    </r>
    <r>
      <rPr>
        <sz val="10"/>
        <rFont val="Calibri"/>
        <family val="2"/>
      </rPr>
      <t xml:space="preserve"> des</t>
    </r>
    <r>
      <rPr>
        <sz val="10"/>
        <color rgb="FFFF0000"/>
        <rFont val="Calibri"/>
        <family val="2"/>
      </rPr>
      <t xml:space="preserve"> informations documentées</t>
    </r>
    <r>
      <rPr>
        <sz val="10"/>
        <rFont val="Calibri"/>
        <family val="2"/>
      </rPr>
      <t xml:space="preserve"> </t>
    </r>
    <r>
      <rPr>
        <sz val="10"/>
        <color rgb="FFFF0000"/>
        <rFont val="Calibri"/>
        <family val="2"/>
      </rPr>
      <t>(enregistrements)</t>
    </r>
    <r>
      <rPr>
        <sz val="10"/>
        <rFont val="Calibri"/>
        <family val="2"/>
      </rPr>
      <t xml:space="preserve"> sur </t>
    </r>
    <r>
      <rPr>
        <b/>
        <sz val="10"/>
        <rFont val="Calibri"/>
        <family val="2"/>
      </rPr>
      <t>les résultats de la revue et des actions</t>
    </r>
    <r>
      <rPr>
        <sz val="10"/>
        <rFont val="Calibri"/>
        <family val="2"/>
      </rPr>
      <t xml:space="preserve"> qui en résultent.</t>
    </r>
  </si>
  <si>
    <r>
      <t xml:space="preserve"> </t>
    </r>
    <r>
      <rPr>
        <b/>
        <sz val="10"/>
        <rFont val="Calibri"/>
        <family val="2"/>
      </rPr>
      <t>Lorsque</t>
    </r>
    <r>
      <rPr>
        <sz val="10"/>
        <rFont val="Calibri"/>
        <family val="2"/>
      </rPr>
      <t xml:space="preserve"> les exigences relatives aux produits et services sont </t>
    </r>
    <r>
      <rPr>
        <b/>
        <sz val="10"/>
        <rFont val="Calibri"/>
        <family val="2"/>
      </rPr>
      <t>modifiées,</t>
    </r>
    <r>
      <rPr>
        <sz val="10"/>
        <rFont val="Calibri"/>
        <family val="2"/>
      </rPr>
      <t xml:space="preserve"> l’exploitant s’assure que les</t>
    </r>
    <r>
      <rPr>
        <sz val="10"/>
        <color rgb="FFFF0000"/>
        <rFont val="Calibri"/>
        <family val="2"/>
      </rPr>
      <t xml:space="preserve"> informations documentées</t>
    </r>
    <r>
      <rPr>
        <sz val="10"/>
        <rFont val="Calibri"/>
        <family val="2"/>
      </rPr>
      <t xml:space="preserve"> </t>
    </r>
    <r>
      <rPr>
        <b/>
        <sz val="10"/>
        <color rgb="FFFF0000"/>
        <rFont val="Calibri"/>
        <family val="2"/>
      </rPr>
      <t>correspondantes</t>
    </r>
    <r>
      <rPr>
        <sz val="10"/>
        <rFont val="Calibri"/>
        <family val="2"/>
      </rPr>
      <t xml:space="preserve"> sont </t>
    </r>
    <r>
      <rPr>
        <b/>
        <sz val="10"/>
        <rFont val="Calibri"/>
        <family val="2"/>
      </rPr>
      <t>amendées.</t>
    </r>
    <phoneticPr fontId="8" type="noConversion"/>
  </si>
  <si>
    <r>
      <t>Lors de la planification, l'exploitant prend en compte</t>
    </r>
    <r>
      <rPr>
        <b/>
        <sz val="10"/>
        <rFont val="Calibri"/>
        <family val="2"/>
      </rPr>
      <t xml:space="preserve"> la politique de maintenance pour établir sa stratégie de maintenance des DM.</t>
    </r>
    <phoneticPr fontId="8" type="noConversion"/>
  </si>
  <si>
    <r>
      <t>L'exploitant prend en compte</t>
    </r>
    <r>
      <rPr>
        <b/>
        <sz val="10"/>
        <rFont val="Calibri"/>
        <family val="2"/>
      </rPr>
      <t xml:space="preserve"> les étapes requises du processus, y compris les revues</t>
    </r>
    <r>
      <rPr>
        <sz val="10"/>
        <rFont val="Calibri"/>
        <family val="2"/>
      </rPr>
      <t xml:space="preserve"> pour élaborer la stratégie de maintenance des DM.</t>
    </r>
  </si>
  <si>
    <r>
      <t>L'exploitant prend en compte</t>
    </r>
    <r>
      <rPr>
        <b/>
        <sz val="10"/>
        <rFont val="Calibri"/>
        <family val="2"/>
      </rPr>
      <t xml:space="preserve"> les activités requises pour la vérification et la validation du processus</t>
    </r>
    <r>
      <rPr>
        <sz val="10"/>
        <rFont val="Calibri"/>
        <family val="2"/>
      </rPr>
      <t xml:space="preserve"> d'élaboration de la stratégie de maintenance des DM.</t>
    </r>
  </si>
  <si>
    <r>
      <t>L'exploitant prend en compte</t>
    </r>
    <r>
      <rPr>
        <b/>
        <sz val="10"/>
        <rFont val="Calibri"/>
        <family val="2"/>
      </rPr>
      <t xml:space="preserve"> les responsabilités et autorités</t>
    </r>
    <r>
      <rPr>
        <sz val="10"/>
        <rFont val="Calibri"/>
        <family val="2"/>
      </rPr>
      <t xml:space="preserve"> impliquées dans le processus d’élaboration de la</t>
    </r>
    <r>
      <rPr>
        <b/>
        <sz val="10"/>
        <rFont val="Calibri"/>
        <family val="2"/>
      </rPr>
      <t xml:space="preserve"> stratégie de maintenance des DM.</t>
    </r>
  </si>
  <si>
    <r>
      <t>L'exploitant prend en compte</t>
    </r>
    <r>
      <rPr>
        <b/>
        <sz val="10"/>
        <rFont val="Calibri"/>
        <family val="2"/>
      </rPr>
      <t xml:space="preserve"> les besoins en ressources internes et externes </t>
    </r>
    <r>
      <rPr>
        <sz val="10"/>
        <rFont val="Calibri"/>
        <family val="2"/>
      </rPr>
      <t>pour  élaborer la stratégie de maintenance des DM.</t>
    </r>
  </si>
  <si>
    <r>
      <t>L'exploitant prend en compte</t>
    </r>
    <r>
      <rPr>
        <b/>
        <sz val="10"/>
        <rFont val="Calibri"/>
        <family val="2"/>
      </rPr>
      <t xml:space="preserve"> la nécessité de maîtriser les interfaces entre les personnes impliquées </t>
    </r>
    <r>
      <rPr>
        <sz val="10"/>
        <rFont val="Calibri"/>
        <family val="2"/>
      </rPr>
      <t>dans le processus d’élaboration de la stratégie de maintenance des DM.</t>
    </r>
  </si>
  <si>
    <r>
      <t>L'exploitant prend en compte</t>
    </r>
    <r>
      <rPr>
        <b/>
        <sz val="10"/>
        <rFont val="Calibri"/>
        <family val="2"/>
      </rPr>
      <t xml:space="preserve"> la nécessité d’impliquer des clients et des utilisateurs </t>
    </r>
    <r>
      <rPr>
        <sz val="10"/>
        <rFont val="Calibri"/>
        <family val="2"/>
      </rPr>
      <t>dans le processus d'élaboration de la stratégie de maintenance des DM.</t>
    </r>
  </si>
  <si>
    <r>
      <t xml:space="preserve">Si possible, l'exploitant élabore sa </t>
    </r>
    <r>
      <rPr>
        <b/>
        <sz val="10"/>
        <rFont val="Calibri"/>
        <family val="2"/>
      </rPr>
      <t>stratégie</t>
    </r>
    <r>
      <rPr>
        <sz val="10"/>
        <rFont val="Calibri"/>
        <family val="2"/>
      </rPr>
      <t xml:space="preserve"> de maintenance </t>
    </r>
    <r>
      <rPr>
        <b/>
        <sz val="10"/>
        <rFont val="Calibri"/>
        <family val="2"/>
      </rPr>
      <t>dès l’achat du DM.</t>
    </r>
  </si>
  <si>
    <r>
      <rPr>
        <sz val="11"/>
        <color theme="0"/>
        <rFont val="Calibri"/>
        <family val="2"/>
      </rPr>
      <t xml:space="preserve">L’exploitant </t>
    </r>
    <r>
      <rPr>
        <b/>
        <sz val="11"/>
        <color theme="0"/>
        <rFont val="Calibri"/>
        <family val="2"/>
      </rPr>
      <t xml:space="preserve">établit, met en œuvre et tient à jour </t>
    </r>
    <r>
      <rPr>
        <sz val="11"/>
        <color theme="0"/>
        <rFont val="Calibri"/>
        <family val="2"/>
      </rPr>
      <t xml:space="preserve">un </t>
    </r>
    <r>
      <rPr>
        <b/>
        <sz val="11"/>
        <color theme="0"/>
        <rFont val="Calibri"/>
        <family val="2"/>
      </rPr>
      <t>processus d'élaboration de la Stratégie de Maintenance des DM.</t>
    </r>
    <phoneticPr fontId="31" type="noConversion"/>
  </si>
  <si>
    <r>
      <t>L'exploitant prend en compte</t>
    </r>
    <r>
      <rPr>
        <b/>
        <sz val="10"/>
        <rFont val="Calibri"/>
        <family val="2"/>
      </rPr>
      <t xml:space="preserve"> les exigences relatives à la fourniture des produits et la prestation de services ultérieures.</t>
    </r>
  </si>
  <si>
    <r>
      <t>L'exploitant prend en compte</t>
    </r>
    <r>
      <rPr>
        <b/>
        <sz val="10"/>
        <rFont val="Calibri"/>
        <family val="2"/>
      </rPr>
      <t xml:space="preserve"> le niveau de maîtrise du processus </t>
    </r>
    <r>
      <rPr>
        <sz val="10"/>
        <rFont val="Calibri"/>
        <family val="2"/>
      </rPr>
      <t xml:space="preserve">de conception et de développement </t>
    </r>
    <r>
      <rPr>
        <b/>
        <sz val="10"/>
        <rFont val="Calibri"/>
        <family val="2"/>
      </rPr>
      <t>attendu par les clients</t>
    </r>
    <r>
      <rPr>
        <sz val="10"/>
        <rFont val="Calibri"/>
        <family val="2"/>
      </rPr>
      <t xml:space="preserve"> et les autres parties intéressées pertinentes.</t>
    </r>
  </si>
  <si>
    <r>
      <t>L'exploitant prend en compte</t>
    </r>
    <r>
      <rPr>
        <b/>
        <sz val="10"/>
        <rFont val="Calibri"/>
        <family val="2"/>
      </rPr>
      <t xml:space="preserve"> </t>
    </r>
    <r>
      <rPr>
        <sz val="10"/>
        <rFont val="Calibri"/>
        <family val="2"/>
      </rPr>
      <t>les</t>
    </r>
    <r>
      <rPr>
        <sz val="10"/>
        <color rgb="FFFF0000"/>
        <rFont val="Calibri"/>
        <family val="2"/>
      </rPr>
      <t xml:space="preserve"> informations documentées </t>
    </r>
    <r>
      <rPr>
        <sz val="10"/>
        <rFont val="Calibri"/>
        <family val="2"/>
      </rPr>
      <t>nécessaires pour</t>
    </r>
    <r>
      <rPr>
        <b/>
        <sz val="10"/>
        <rFont val="Calibri"/>
        <family val="2"/>
      </rPr>
      <t xml:space="preserve"> démontrer </t>
    </r>
    <r>
      <rPr>
        <sz val="10"/>
        <rFont val="Calibri"/>
        <family val="2"/>
      </rPr>
      <t xml:space="preserve">que les </t>
    </r>
    <r>
      <rPr>
        <b/>
        <sz val="10"/>
        <rFont val="Calibri"/>
        <family val="2"/>
      </rPr>
      <t xml:space="preserve">exigences </t>
    </r>
    <r>
      <rPr>
        <sz val="10"/>
        <rFont val="Calibri"/>
        <family val="2"/>
      </rPr>
      <t>relatives àl'élaboration de la stratégie de maintenance</t>
    </r>
    <r>
      <rPr>
        <b/>
        <sz val="10"/>
        <rFont val="Calibri"/>
        <family val="2"/>
      </rPr>
      <t xml:space="preserve"> </t>
    </r>
    <r>
      <rPr>
        <sz val="10"/>
        <rFont val="Calibri"/>
        <family val="2"/>
      </rPr>
      <t>ont été</t>
    </r>
    <r>
      <rPr>
        <b/>
        <sz val="10"/>
        <rFont val="Calibri"/>
        <family val="2"/>
      </rPr>
      <t xml:space="preserve"> satisfaites.</t>
    </r>
  </si>
  <si>
    <r>
      <t xml:space="preserve">L'exploitant établit des </t>
    </r>
    <r>
      <rPr>
        <sz val="10"/>
        <color rgb="FFFF0000"/>
        <rFont val="Calibri"/>
        <family val="2"/>
      </rPr>
      <t>procédures</t>
    </r>
    <r>
      <rPr>
        <sz val="10"/>
        <rFont val="Calibri"/>
        <family val="2"/>
      </rPr>
      <t xml:space="preserve"> pour élaborer et maîtriser sa </t>
    </r>
    <r>
      <rPr>
        <b/>
        <sz val="10"/>
        <rFont val="Calibri"/>
        <family val="2"/>
      </rPr>
      <t>stratégie de maintenance.</t>
    </r>
  </si>
  <si>
    <r>
      <t xml:space="preserve">Dans ces </t>
    </r>
    <r>
      <rPr>
        <sz val="10"/>
        <color rgb="FFFF0000"/>
        <rFont val="Calibri"/>
        <family val="2"/>
      </rPr>
      <t>procédures,</t>
    </r>
    <r>
      <rPr>
        <sz val="10"/>
        <rFont val="Calibri"/>
        <family val="2"/>
      </rPr>
      <t xml:space="preserve"> l’exploitant détermine les activités de </t>
    </r>
    <r>
      <rPr>
        <b/>
        <sz val="10"/>
        <rFont val="Calibri"/>
        <family val="2"/>
      </rPr>
      <t>revue, de vérification, de validation</t>
    </r>
    <r>
      <rPr>
        <sz val="10"/>
        <rFont val="Calibri"/>
        <family val="2"/>
      </rPr>
      <t xml:space="preserve"> appropriées à chaque étape de la réalisation de la maintenance.</t>
    </r>
  </si>
  <si>
    <r>
      <t xml:space="preserve">Les </t>
    </r>
    <r>
      <rPr>
        <b/>
        <sz val="10"/>
        <rFont val="Calibri"/>
        <family val="2"/>
      </rPr>
      <t>éléments d’entrée</t>
    </r>
    <r>
      <rPr>
        <sz val="10"/>
        <rFont val="Calibri"/>
        <family val="2"/>
      </rPr>
      <t xml:space="preserve"> sont </t>
    </r>
    <r>
      <rPr>
        <b/>
        <sz val="10"/>
        <rFont val="Calibri"/>
        <family val="2"/>
      </rPr>
      <t xml:space="preserve">appropriés,  complets, non ambigus et non contradictoires </t>
    </r>
    <r>
      <rPr>
        <sz val="10"/>
        <rFont val="Calibri"/>
        <family val="2"/>
      </rPr>
      <t>pour permettre l'élaboration de la stratégie de maintenance des DM.</t>
    </r>
  </si>
  <si>
    <r>
      <t xml:space="preserve">Ces éléments d’entrée sont </t>
    </r>
    <r>
      <rPr>
        <b/>
        <sz val="10"/>
        <rFont val="Calibri"/>
        <family val="2"/>
      </rPr>
      <t>revus périodiquement</t>
    </r>
    <r>
      <rPr>
        <sz val="10"/>
        <rFont val="Calibri"/>
        <family val="2"/>
      </rPr>
      <t xml:space="preserve"> quant à leur </t>
    </r>
    <r>
      <rPr>
        <b/>
        <sz val="10"/>
        <rFont val="Calibri"/>
        <family val="2"/>
      </rPr>
      <t>adéquation</t>
    </r>
    <r>
      <rPr>
        <sz val="10"/>
        <rFont val="Calibri"/>
        <family val="2"/>
      </rPr>
      <t xml:space="preserve"> et </t>
    </r>
    <r>
      <rPr>
        <b/>
        <sz val="10"/>
        <rFont val="Calibri"/>
        <family val="2"/>
      </rPr>
      <t>approuvés.</t>
    </r>
  </si>
  <si>
    <r>
      <t xml:space="preserve">L’exploitant détermine les </t>
    </r>
    <r>
      <rPr>
        <b/>
        <sz val="10"/>
        <rFont val="Calibri"/>
        <family val="2"/>
      </rPr>
      <t>exigences</t>
    </r>
    <r>
      <rPr>
        <sz val="10"/>
        <rFont val="Calibri"/>
        <family val="2"/>
      </rPr>
      <t xml:space="preserve"> </t>
    </r>
    <r>
      <rPr>
        <b/>
        <sz val="10"/>
        <rFont val="Calibri"/>
        <family val="2"/>
      </rPr>
      <t>essentielles</t>
    </r>
    <r>
      <rPr>
        <sz val="10"/>
        <rFont val="Calibri"/>
        <family val="2"/>
      </rPr>
      <t xml:space="preserve"> pour les </t>
    </r>
    <r>
      <rPr>
        <b/>
        <sz val="10"/>
        <rFont val="Calibri"/>
        <family val="2"/>
      </rPr>
      <t xml:space="preserve">types spécifiques </t>
    </r>
    <r>
      <rPr>
        <sz val="10"/>
        <rFont val="Calibri"/>
        <family val="2"/>
      </rPr>
      <t>de stratégies de maintenace à développer.</t>
    </r>
  </si>
  <si>
    <r>
      <t xml:space="preserve">L’exploitant prend en compte les </t>
    </r>
    <r>
      <rPr>
        <b/>
        <sz val="10"/>
        <rFont val="Calibri"/>
        <family val="2"/>
      </rPr>
      <t>exigences fonctionnelles</t>
    </r>
    <r>
      <rPr>
        <sz val="10"/>
        <rFont val="Calibri"/>
        <family val="2"/>
      </rPr>
      <t xml:space="preserve">, de </t>
    </r>
    <r>
      <rPr>
        <b/>
        <sz val="10"/>
        <rFont val="Calibri"/>
        <family val="2"/>
      </rPr>
      <t>performance</t>
    </r>
    <r>
      <rPr>
        <sz val="10"/>
        <rFont val="Calibri"/>
        <family val="2"/>
      </rPr>
      <t xml:space="preserve"> et de </t>
    </r>
    <r>
      <rPr>
        <b/>
        <sz val="10"/>
        <rFont val="Calibri"/>
        <family val="2"/>
      </rPr>
      <t>sécurité,</t>
    </r>
    <r>
      <rPr>
        <sz val="10"/>
        <rFont val="Calibri"/>
        <family val="2"/>
      </rPr>
      <t xml:space="preserve"> selon l’usage prévu et raisonnablement prévisible. </t>
    </r>
  </si>
  <si>
    <r>
      <t xml:space="preserve">L’exploitant prend en compte les </t>
    </r>
    <r>
      <rPr>
        <b/>
        <sz val="10"/>
        <rFont val="Calibri"/>
        <family val="2"/>
      </rPr>
      <t>informations</t>
    </r>
    <r>
      <rPr>
        <sz val="10"/>
        <rFont val="Calibri"/>
        <family val="2"/>
      </rPr>
      <t xml:space="preserve"> issues des </t>
    </r>
    <r>
      <rPr>
        <b/>
        <sz val="10"/>
        <rFont val="Calibri"/>
        <family val="2"/>
      </rPr>
      <t>maintenances similaires</t>
    </r>
    <r>
      <rPr>
        <sz val="10"/>
        <rFont val="Calibri"/>
        <family val="2"/>
      </rPr>
      <t xml:space="preserve"> précédentes.</t>
    </r>
  </si>
  <si>
    <r>
      <t>L’exploitant prend en compte  les</t>
    </r>
    <r>
      <rPr>
        <b/>
        <sz val="10"/>
        <rFont val="Calibri"/>
        <family val="2"/>
      </rPr>
      <t xml:space="preserve"> exigences légales, réglementaires et juridiques </t>
    </r>
    <r>
      <rPr>
        <sz val="10"/>
        <rFont val="Calibri"/>
        <family val="2"/>
      </rPr>
      <t>applicables</t>
    </r>
    <r>
      <rPr>
        <b/>
        <sz val="10"/>
        <rFont val="Calibri"/>
        <family val="2"/>
      </rPr>
      <t xml:space="preserve"> à la maintenance des DM.</t>
    </r>
  </si>
  <si>
    <r>
      <t xml:space="preserve">L’exploitant prend en compte les </t>
    </r>
    <r>
      <rPr>
        <b/>
        <sz val="10"/>
        <rFont val="Calibri"/>
        <family val="2"/>
      </rPr>
      <t>normes,</t>
    </r>
    <r>
      <rPr>
        <sz val="10"/>
        <rFont val="Calibri"/>
        <family val="2"/>
      </rPr>
      <t xml:space="preserve"> </t>
    </r>
    <r>
      <rPr>
        <b/>
        <sz val="10"/>
        <rFont val="Calibri"/>
        <family val="2"/>
      </rPr>
      <t>règles internes</t>
    </r>
    <r>
      <rPr>
        <sz val="10"/>
        <rFont val="Calibri"/>
        <family val="2"/>
      </rPr>
      <t xml:space="preserve">, </t>
    </r>
    <r>
      <rPr>
        <b/>
        <sz val="10"/>
        <rFont val="Calibri"/>
        <family val="2"/>
      </rPr>
      <t>règles de l’art ou bonnes pratique</t>
    </r>
    <r>
      <rPr>
        <sz val="10"/>
        <rFont val="Calibri"/>
        <family val="2"/>
      </rPr>
      <t>s qu'il s’est engagé à mettre en œuvre.</t>
    </r>
  </si>
  <si>
    <r>
      <t>L’exploitant prend en compte le ou les</t>
    </r>
    <r>
      <rPr>
        <b/>
        <sz val="10"/>
        <rFont val="Calibri"/>
        <family val="2"/>
      </rPr>
      <t xml:space="preserve"> éléments de sortie de la politique de maintenance</t>
    </r>
    <r>
      <rPr>
        <sz val="10"/>
        <rFont val="Calibri"/>
        <family val="2"/>
      </rPr>
      <t xml:space="preserve"> et de la</t>
    </r>
    <r>
      <rPr>
        <b/>
        <sz val="10"/>
        <rFont val="Calibri"/>
        <family val="2"/>
      </rPr>
      <t xml:space="preserve"> gestion des risques</t>
    </r>
    <r>
      <rPr>
        <sz val="10"/>
        <rFont val="Calibri"/>
        <family val="2"/>
      </rPr>
      <t xml:space="preserve"> (voir 7.2 de la NF S99-170).</t>
    </r>
  </si>
  <si>
    <r>
      <t xml:space="preserve">L’exploitant prend en compte  les </t>
    </r>
    <r>
      <rPr>
        <b/>
        <sz val="10"/>
        <rFont val="Calibri"/>
        <family val="2"/>
      </rPr>
      <t>conséquences potentielles</t>
    </r>
    <r>
      <rPr>
        <sz val="10"/>
        <rFont val="Calibri"/>
        <family val="2"/>
      </rPr>
      <t xml:space="preserve"> d’une </t>
    </r>
    <r>
      <rPr>
        <b/>
        <sz val="10"/>
        <rFont val="Calibri"/>
        <family val="2"/>
      </rPr>
      <t>défaillance</t>
    </r>
    <r>
      <rPr>
        <sz val="10"/>
        <rFont val="Calibri"/>
        <family val="2"/>
      </rPr>
      <t xml:space="preserve"> liée à la nature des produits et services.</t>
    </r>
  </si>
  <si>
    <r>
      <t xml:space="preserve">Les </t>
    </r>
    <r>
      <rPr>
        <b/>
        <sz val="10"/>
        <rFont val="Calibri"/>
        <family val="2"/>
      </rPr>
      <t>éléments conflictuels d’entrée</t>
    </r>
    <r>
      <rPr>
        <sz val="10"/>
        <rFont val="Calibri"/>
        <family val="2"/>
      </rPr>
      <t xml:space="preserve"> de conception et de développement sont </t>
    </r>
    <r>
      <rPr>
        <b/>
        <sz val="10"/>
        <rFont val="Calibri"/>
        <family val="2"/>
      </rPr>
      <t>résolus.</t>
    </r>
  </si>
  <si>
    <r>
      <t xml:space="preserve">L’exploitant </t>
    </r>
    <r>
      <rPr>
        <b/>
        <sz val="10"/>
        <rFont val="Calibri"/>
        <family val="2"/>
      </rPr>
      <t>conserve</t>
    </r>
    <r>
      <rPr>
        <sz val="10"/>
        <rFont val="Calibri"/>
        <family val="2"/>
      </rPr>
      <t xml:space="preserve"> des i</t>
    </r>
    <r>
      <rPr>
        <sz val="10"/>
        <color rgb="FFFF0000"/>
        <rFont val="Calibri"/>
        <family val="2"/>
      </rPr>
      <t>nformations documentées (enregistrements)</t>
    </r>
    <r>
      <rPr>
        <sz val="10"/>
        <rFont val="Calibri"/>
        <family val="2"/>
      </rPr>
      <t xml:space="preserve"> sur les </t>
    </r>
    <r>
      <rPr>
        <b/>
        <sz val="10"/>
        <rFont val="Calibri"/>
        <family val="2"/>
      </rPr>
      <t>éléments d’entrée</t>
    </r>
    <r>
      <rPr>
        <sz val="10"/>
        <rFont val="Calibri"/>
        <family val="2"/>
      </rPr>
      <t xml:space="preserve"> de la stratégie de maintenance des DM.</t>
    </r>
  </si>
  <si>
    <r>
      <t xml:space="preserve">L’exploitant </t>
    </r>
    <r>
      <rPr>
        <b/>
        <sz val="10"/>
        <rFont val="Calibri"/>
        <family val="2"/>
      </rPr>
      <t>maîtrise</t>
    </r>
    <r>
      <rPr>
        <sz val="10"/>
        <rFont val="Calibri"/>
        <family val="2"/>
      </rPr>
      <t xml:space="preserve"> le processus de </t>
    </r>
    <r>
      <rPr>
        <b/>
        <sz val="10"/>
        <rFont val="Calibri"/>
        <family val="2"/>
      </rPr>
      <t xml:space="preserve">conception et de développement </t>
    </r>
    <r>
      <rPr>
        <sz val="10"/>
        <rFont val="Calibri"/>
        <family val="2"/>
      </rPr>
      <t xml:space="preserve">pour assurer que </t>
    </r>
    <r>
      <rPr>
        <b/>
        <sz val="10"/>
        <rFont val="Calibri"/>
        <family val="2"/>
      </rPr>
      <t>les résultats attendus sont définis.</t>
    </r>
  </si>
  <si>
    <r>
      <t>L’exploitant assure que des</t>
    </r>
    <r>
      <rPr>
        <b/>
        <sz val="10"/>
        <rFont val="Calibri"/>
        <family val="2"/>
      </rPr>
      <t xml:space="preserve"> revues </t>
    </r>
    <r>
      <rPr>
        <sz val="10"/>
        <rFont val="Calibri"/>
        <family val="2"/>
      </rPr>
      <t>sont menées pour</t>
    </r>
    <r>
      <rPr>
        <b/>
        <sz val="10"/>
        <rFont val="Calibri"/>
        <family val="2"/>
      </rPr>
      <t xml:space="preserve"> évaluer l’aptitude des résultats </t>
    </r>
    <r>
      <rPr>
        <sz val="10"/>
        <rFont val="Calibri"/>
        <family val="2"/>
      </rPr>
      <t xml:space="preserve">de la conception et du développement à </t>
    </r>
    <r>
      <rPr>
        <b/>
        <sz val="10"/>
        <rFont val="Calibri"/>
        <family val="2"/>
      </rPr>
      <t>satisfaire aux exigences.</t>
    </r>
  </si>
  <si>
    <r>
      <t xml:space="preserve">L'exploitant </t>
    </r>
    <r>
      <rPr>
        <b/>
        <sz val="10"/>
        <rFont val="Calibri"/>
        <family val="2"/>
      </rPr>
      <t>vérifie</t>
    </r>
    <r>
      <rPr>
        <sz val="10"/>
        <rFont val="Calibri"/>
        <family val="2"/>
      </rPr>
      <t xml:space="preserve"> que </t>
    </r>
    <r>
      <rPr>
        <b/>
        <sz val="10"/>
        <rFont val="Calibri"/>
        <family val="2"/>
      </rPr>
      <t>les éléments de sortie</t>
    </r>
    <r>
      <rPr>
        <sz val="10"/>
        <rFont val="Calibri"/>
        <family val="2"/>
      </rPr>
      <t xml:space="preserve"> de la conception et du développement </t>
    </r>
    <r>
      <rPr>
        <b/>
        <sz val="10"/>
        <rFont val="Calibri"/>
        <family val="2"/>
      </rPr>
      <t>respectent les exigences d’entrée.</t>
    </r>
  </si>
  <si>
    <r>
      <t xml:space="preserve">L'exploitant </t>
    </r>
    <r>
      <rPr>
        <b/>
        <sz val="10"/>
        <rFont val="Calibri"/>
        <family val="2"/>
      </rPr>
      <t xml:space="preserve">valide </t>
    </r>
    <r>
      <rPr>
        <sz val="10"/>
        <rFont val="Calibri"/>
        <family val="2"/>
      </rPr>
      <t xml:space="preserve">que les </t>
    </r>
    <r>
      <rPr>
        <b/>
        <sz val="10"/>
        <rFont val="Calibri"/>
        <family val="2"/>
      </rPr>
      <t>produits</t>
    </r>
    <r>
      <rPr>
        <sz val="10"/>
        <rFont val="Calibri"/>
        <family val="2"/>
      </rPr>
      <t xml:space="preserve"> et services résultants </t>
    </r>
    <r>
      <rPr>
        <b/>
        <sz val="10"/>
        <rFont val="Calibri"/>
        <family val="2"/>
      </rPr>
      <t>satisfont aux exigences</t>
    </r>
    <r>
      <rPr>
        <sz val="10"/>
        <rFont val="Calibri"/>
        <family val="2"/>
      </rPr>
      <t xml:space="preserve"> pour l’application spécifiée ou l’usage prévu.</t>
    </r>
  </si>
  <si>
    <r>
      <t xml:space="preserve">L'exploitant </t>
    </r>
    <r>
      <rPr>
        <b/>
        <sz val="10"/>
        <rFont val="Calibri"/>
        <family val="2"/>
      </rPr>
      <t>maîtrise</t>
    </r>
    <r>
      <rPr>
        <sz val="10"/>
        <rFont val="Calibri"/>
        <family val="2"/>
      </rPr>
      <t xml:space="preserve"> les </t>
    </r>
    <r>
      <rPr>
        <b/>
        <sz val="10"/>
        <rFont val="Calibri"/>
        <family val="2"/>
      </rPr>
      <t>problèmes</t>
    </r>
    <r>
      <rPr>
        <sz val="10"/>
        <rFont val="Calibri"/>
        <family val="2"/>
      </rPr>
      <t xml:space="preserve"> déterminés lors de activités de </t>
    </r>
    <r>
      <rPr>
        <b/>
        <sz val="10"/>
        <rFont val="Calibri"/>
        <family val="2"/>
      </rPr>
      <t>revue, vérification et validation.</t>
    </r>
  </si>
  <si>
    <r>
      <t xml:space="preserve">L'exploitant </t>
    </r>
    <r>
      <rPr>
        <b/>
        <sz val="10"/>
        <rFont val="Calibri"/>
        <family val="2"/>
      </rPr>
      <t>conserve</t>
    </r>
    <r>
      <rPr>
        <sz val="10"/>
        <rFont val="Calibri"/>
        <family val="2"/>
      </rPr>
      <t xml:space="preserve"> les</t>
    </r>
    <r>
      <rPr>
        <b/>
        <sz val="10"/>
        <rFont val="Calibri"/>
        <family val="2"/>
      </rPr>
      <t xml:space="preserve"> </t>
    </r>
    <r>
      <rPr>
        <sz val="10"/>
        <color rgb="FFFF0000"/>
        <rFont val="Calibri"/>
        <family val="2"/>
      </rPr>
      <t>informations documentées</t>
    </r>
    <r>
      <rPr>
        <sz val="10"/>
        <rFont val="Calibri"/>
        <family val="2"/>
      </rPr>
      <t xml:space="preserve"> relatives aux activités de conception et du développement.</t>
    </r>
  </si>
  <si>
    <r>
      <t xml:space="preserve">L’exploitant s’assure que les </t>
    </r>
    <r>
      <rPr>
        <b/>
        <sz val="10"/>
        <rFont val="Calibri"/>
        <family val="2"/>
      </rPr>
      <t xml:space="preserve">éléments de sortie </t>
    </r>
    <r>
      <rPr>
        <sz val="10"/>
        <rFont val="Calibri"/>
        <family val="2"/>
      </rPr>
      <t>de la stratégie de maintenance</t>
    </r>
    <r>
      <rPr>
        <b/>
        <sz val="10"/>
        <rFont val="Calibri"/>
        <family val="2"/>
      </rPr>
      <t xml:space="preserve"> satisfont aux exigences d’entrée.</t>
    </r>
  </si>
  <si>
    <r>
      <t xml:space="preserve">Les </t>
    </r>
    <r>
      <rPr>
        <b/>
        <sz val="10"/>
        <rFont val="Calibri"/>
        <family val="2"/>
      </rPr>
      <t xml:space="preserve">éléments de sortie </t>
    </r>
    <r>
      <rPr>
        <sz val="10"/>
        <rFont val="Calibri"/>
        <family val="2"/>
      </rPr>
      <t xml:space="preserve">sont </t>
    </r>
    <r>
      <rPr>
        <b/>
        <sz val="10"/>
        <rFont val="Calibri"/>
        <family val="2"/>
      </rPr>
      <t>adéquats</t>
    </r>
    <r>
      <rPr>
        <sz val="10"/>
        <rFont val="Calibri"/>
        <family val="2"/>
      </rPr>
      <t xml:space="preserve"> pour les processus ultérieurs relatifs à la fourniture des produits et à la prestation de services.</t>
    </r>
  </si>
  <si>
    <r>
      <t xml:space="preserve">Les </t>
    </r>
    <r>
      <rPr>
        <b/>
        <sz val="10"/>
        <rFont val="Calibri"/>
        <family val="2"/>
      </rPr>
      <t>éléments de sortie</t>
    </r>
    <r>
      <rPr>
        <sz val="10"/>
        <rFont val="Calibri"/>
        <family val="2"/>
      </rPr>
      <t xml:space="preserve"> fournissent les</t>
    </r>
    <r>
      <rPr>
        <sz val="10"/>
        <color rgb="FFFF0000"/>
        <rFont val="Calibri"/>
        <family val="2"/>
      </rPr>
      <t xml:space="preserve"> informations appropriées</t>
    </r>
    <r>
      <rPr>
        <sz val="10"/>
        <rFont val="Calibri"/>
        <family val="2"/>
      </rPr>
      <t xml:space="preserve"> pour le </t>
    </r>
    <r>
      <rPr>
        <b/>
        <sz val="10"/>
        <rFont val="Calibri"/>
        <family val="2"/>
      </rPr>
      <t>management des ressources</t>
    </r>
    <r>
      <rPr>
        <sz val="10"/>
        <rFont val="Calibri"/>
        <family val="2"/>
      </rPr>
      <t xml:space="preserve"> (voir Art. 6 de la NF S99-170).</t>
    </r>
  </si>
  <si>
    <r>
      <t xml:space="preserve">Les </t>
    </r>
    <r>
      <rPr>
        <b/>
        <sz val="10"/>
        <rFont val="Calibri"/>
        <family val="2"/>
      </rPr>
      <t>éléments de sortie</t>
    </r>
    <r>
      <rPr>
        <sz val="10"/>
        <rFont val="Calibri"/>
        <family val="2"/>
      </rPr>
      <t xml:space="preserve"> de la stratégie de la maintenance sont fournis sous une forme permettant leur </t>
    </r>
    <r>
      <rPr>
        <b/>
        <sz val="10"/>
        <rFont val="Calibri"/>
        <family val="2"/>
      </rPr>
      <t>vérification</t>
    </r>
    <r>
      <rPr>
        <sz val="10"/>
        <rFont val="Calibri"/>
        <family val="2"/>
      </rPr>
      <t xml:space="preserve"> par rapport aux éléments d’entrée.</t>
    </r>
  </si>
  <si>
    <r>
      <t xml:space="preserve">Les </t>
    </r>
    <r>
      <rPr>
        <b/>
        <sz val="10"/>
        <rFont val="Calibri"/>
        <family val="2"/>
      </rPr>
      <t>éléments de sortie</t>
    </r>
    <r>
      <rPr>
        <sz val="10"/>
        <rFont val="Calibri"/>
        <family val="2"/>
      </rPr>
      <t xml:space="preserve"> de la stratégie de la maintenance sont </t>
    </r>
    <r>
      <rPr>
        <b/>
        <sz val="10"/>
        <rFont val="Calibri"/>
        <family val="2"/>
      </rPr>
      <t>approuvés</t>
    </r>
    <r>
      <rPr>
        <sz val="10"/>
        <rFont val="Calibri"/>
        <family val="2"/>
      </rPr>
      <t xml:space="preserve"> </t>
    </r>
    <r>
      <rPr>
        <b/>
        <sz val="10"/>
        <rFont val="Calibri"/>
        <family val="2"/>
      </rPr>
      <t>avant leur mise à disposition.</t>
    </r>
  </si>
  <si>
    <r>
      <t xml:space="preserve">Les </t>
    </r>
    <r>
      <rPr>
        <b/>
        <sz val="10"/>
        <rFont val="Calibri"/>
        <family val="2"/>
      </rPr>
      <t>éléments de sortie</t>
    </r>
    <r>
      <rPr>
        <sz val="10"/>
        <rFont val="Calibri"/>
        <family val="2"/>
      </rPr>
      <t xml:space="preserve"> sont associés à des </t>
    </r>
    <r>
      <rPr>
        <b/>
        <sz val="10"/>
        <rFont val="Calibri"/>
        <family val="2"/>
      </rPr>
      <t>critères d’acceptation</t>
    </r>
    <r>
      <rPr>
        <sz val="10"/>
        <rFont val="Calibri"/>
        <family val="2"/>
      </rPr>
      <t xml:space="preserve"> et, le cas échéant, à des </t>
    </r>
    <r>
      <rPr>
        <b/>
        <sz val="10"/>
        <rFont val="Calibri"/>
        <family val="2"/>
      </rPr>
      <t>exigences de surveillance et de mesure.</t>
    </r>
  </si>
  <si>
    <r>
      <t xml:space="preserve">Les </t>
    </r>
    <r>
      <rPr>
        <b/>
        <sz val="10"/>
        <rFont val="Calibri"/>
        <family val="2"/>
      </rPr>
      <t>éléments de sortie</t>
    </r>
    <r>
      <rPr>
        <sz val="10"/>
        <rFont val="Calibri"/>
        <family val="2"/>
      </rPr>
      <t xml:space="preserve"> spécifient les </t>
    </r>
    <r>
      <rPr>
        <b/>
        <sz val="10"/>
        <rFont val="Calibri"/>
        <family val="2"/>
      </rPr>
      <t>caractéristiques essentielles</t>
    </r>
    <r>
      <rPr>
        <sz val="10"/>
        <rFont val="Calibri"/>
        <family val="2"/>
      </rPr>
      <t xml:space="preserve"> </t>
    </r>
    <r>
      <rPr>
        <b/>
        <sz val="10"/>
        <rFont val="Calibri"/>
        <family val="2"/>
      </rPr>
      <t xml:space="preserve">de sécurité </t>
    </r>
    <r>
      <rPr>
        <sz val="10"/>
        <rFont val="Calibri"/>
        <family val="2"/>
      </rPr>
      <t>des produits et services pour leur</t>
    </r>
    <r>
      <rPr>
        <b/>
        <sz val="10"/>
        <rFont val="Calibri"/>
        <family val="2"/>
      </rPr>
      <t xml:space="preserve"> usage prévu</t>
    </r>
    <r>
      <rPr>
        <sz val="10"/>
        <rFont val="Calibri"/>
        <family val="2"/>
      </rPr>
      <t xml:space="preserve"> et leur </t>
    </r>
    <r>
      <rPr>
        <b/>
        <sz val="10"/>
        <rFont val="Calibri"/>
        <family val="2"/>
      </rPr>
      <t>fourniture</t>
    </r>
    <r>
      <rPr>
        <sz val="10"/>
        <rFont val="Calibri"/>
        <family val="2"/>
      </rPr>
      <t xml:space="preserve"> ou </t>
    </r>
    <r>
      <rPr>
        <b/>
        <sz val="10"/>
        <rFont val="Calibri"/>
        <family val="2"/>
      </rPr>
      <t>prestation</t>
    </r>
    <r>
      <rPr>
        <sz val="10"/>
        <rFont val="Calibri"/>
        <family val="2"/>
      </rPr>
      <t xml:space="preserve"> associée.</t>
    </r>
  </si>
  <si>
    <r>
      <t xml:space="preserve">L’exploitant </t>
    </r>
    <r>
      <rPr>
        <b/>
        <sz val="10"/>
        <rFont val="Calibri"/>
        <family val="2"/>
      </rPr>
      <t>conserve</t>
    </r>
    <r>
      <rPr>
        <sz val="10"/>
        <rFont val="Calibri"/>
        <family val="2"/>
      </rPr>
      <t xml:space="preserve"> des </t>
    </r>
    <r>
      <rPr>
        <sz val="10"/>
        <color rgb="FFFF0000"/>
        <rFont val="Calibri"/>
        <family val="2"/>
      </rPr>
      <t>informations documentées (enregistrements)</t>
    </r>
    <r>
      <rPr>
        <sz val="10"/>
        <rFont val="Calibri"/>
        <family val="2"/>
      </rPr>
      <t xml:space="preserve"> sur les</t>
    </r>
    <r>
      <rPr>
        <b/>
        <sz val="10"/>
        <rFont val="Calibri"/>
        <family val="2"/>
      </rPr>
      <t xml:space="preserve"> éléments de sortie</t>
    </r>
    <r>
      <rPr>
        <sz val="10"/>
        <rFont val="Calibri"/>
        <family val="2"/>
      </rPr>
      <t xml:space="preserve"> de la conception et du développement.</t>
    </r>
  </si>
  <si>
    <r>
      <t xml:space="preserve">L’exploitant </t>
    </r>
    <r>
      <rPr>
        <b/>
        <sz val="10"/>
        <rFont val="Calibri"/>
        <family val="2"/>
      </rPr>
      <t>identifie, passe en revue de manière planifiée et maîtrise les modifications</t>
    </r>
    <r>
      <rPr>
        <sz val="10"/>
        <rFont val="Calibri"/>
        <family val="2"/>
      </rPr>
      <t xml:space="preserve"> apportées</t>
    </r>
    <r>
      <rPr>
        <b/>
        <sz val="10"/>
        <rFont val="Calibri"/>
        <family val="2"/>
      </rPr>
      <t xml:space="preserve"> </t>
    </r>
    <r>
      <rPr>
        <sz val="10"/>
        <rFont val="Calibri"/>
        <family val="2"/>
      </rPr>
      <t>lors de l'élaboration de la stratégie de maintenance des DM, ou ultérieurement.</t>
    </r>
  </si>
  <si>
    <r>
      <t xml:space="preserve">Les </t>
    </r>
    <r>
      <rPr>
        <b/>
        <sz val="10"/>
        <rFont val="Calibri"/>
        <family val="2"/>
      </rPr>
      <t xml:space="preserve">revues </t>
    </r>
    <r>
      <rPr>
        <sz val="10"/>
        <rFont val="Calibri"/>
        <family val="2"/>
      </rPr>
      <t>permettent d’évaluer</t>
    </r>
    <r>
      <rPr>
        <b/>
        <sz val="10"/>
        <rFont val="Calibri"/>
        <family val="2"/>
      </rPr>
      <t xml:space="preserve"> l’aptitude </t>
    </r>
    <r>
      <rPr>
        <sz val="10"/>
        <rFont val="Calibri"/>
        <family val="2"/>
      </rPr>
      <t xml:space="preserve">des résultats de la </t>
    </r>
    <r>
      <rPr>
        <b/>
        <sz val="10"/>
        <rFont val="Calibri"/>
        <family val="2"/>
      </rPr>
      <t>stratégie de la maintenance</t>
    </r>
    <r>
      <rPr>
        <sz val="10"/>
        <rFont val="Calibri"/>
        <family val="2"/>
      </rPr>
      <t xml:space="preserve"> à satisfaire les</t>
    </r>
    <r>
      <rPr>
        <b/>
        <sz val="10"/>
        <rFont val="Calibri"/>
        <family val="2"/>
      </rPr>
      <t xml:space="preserve"> exigences.</t>
    </r>
  </si>
  <si>
    <r>
      <t xml:space="preserve">Les </t>
    </r>
    <r>
      <rPr>
        <b/>
        <sz val="10"/>
        <rFont val="Calibri"/>
        <family val="2"/>
      </rPr>
      <t>revues</t>
    </r>
    <r>
      <rPr>
        <sz val="10"/>
        <rFont val="Calibri"/>
        <family val="2"/>
      </rPr>
      <t xml:space="preserve"> (de la stratégie de maintenance) permettent </t>
    </r>
    <r>
      <rPr>
        <b/>
        <sz val="10"/>
        <rFont val="Calibri"/>
        <family val="2"/>
      </rPr>
      <t>d’identifier tous les problèmes</t>
    </r>
    <r>
      <rPr>
        <sz val="10"/>
        <rFont val="Calibri"/>
        <family val="2"/>
      </rPr>
      <t xml:space="preserve"> et de </t>
    </r>
    <r>
      <rPr>
        <b/>
        <sz val="10"/>
        <rFont val="Calibri"/>
        <family val="2"/>
      </rPr>
      <t>proposer les actions</t>
    </r>
    <r>
      <rPr>
        <sz val="10"/>
        <rFont val="Calibri"/>
        <family val="2"/>
      </rPr>
      <t xml:space="preserve"> nécessaires.</t>
    </r>
  </si>
  <si>
    <r>
      <t xml:space="preserve">De même, l’exploitant </t>
    </r>
    <r>
      <rPr>
        <b/>
        <sz val="10"/>
        <rFont val="Calibri"/>
        <family val="2"/>
      </rPr>
      <t>s’assure</t>
    </r>
    <r>
      <rPr>
        <sz val="10"/>
        <rFont val="Calibri"/>
        <family val="2"/>
      </rPr>
      <t xml:space="preserve"> que ces modifications n’ont</t>
    </r>
    <r>
      <rPr>
        <b/>
        <sz val="10"/>
        <rFont val="Calibri"/>
        <family val="2"/>
      </rPr>
      <t xml:space="preserve"> pas d’impact négatif</t>
    </r>
    <r>
      <rPr>
        <sz val="10"/>
        <rFont val="Calibri"/>
        <family val="2"/>
      </rPr>
      <t xml:space="preserve"> sur la conformité aux exigences.</t>
    </r>
  </si>
  <si>
    <r>
      <t xml:space="preserve">L’exploitant  </t>
    </r>
    <r>
      <rPr>
        <b/>
        <sz val="10"/>
        <rFont val="Calibri"/>
        <family val="2"/>
      </rPr>
      <t>conserve</t>
    </r>
    <r>
      <rPr>
        <sz val="10"/>
        <rFont val="Calibri"/>
        <family val="2"/>
      </rPr>
      <t xml:space="preserve"> des </t>
    </r>
    <r>
      <rPr>
        <sz val="10"/>
        <color rgb="FFFF0000"/>
        <rFont val="Calibri"/>
        <family val="2"/>
      </rPr>
      <t>informations</t>
    </r>
    <r>
      <rPr>
        <sz val="10"/>
        <rFont val="Calibri"/>
        <family val="2"/>
      </rPr>
      <t xml:space="preserve"> </t>
    </r>
    <r>
      <rPr>
        <sz val="10"/>
        <color rgb="FFFF0000"/>
        <rFont val="Calibri"/>
        <family val="2"/>
      </rPr>
      <t>documentées (enristrements)</t>
    </r>
    <r>
      <rPr>
        <sz val="10"/>
        <rFont val="Calibri"/>
        <family val="2"/>
      </rPr>
      <t xml:space="preserve"> sur  les </t>
    </r>
    <r>
      <rPr>
        <b/>
        <sz val="10"/>
        <rFont val="Calibri"/>
        <family val="2"/>
      </rPr>
      <t>modifications</t>
    </r>
    <r>
      <rPr>
        <sz val="10"/>
        <rFont val="Calibri"/>
        <family val="2"/>
      </rPr>
      <t xml:space="preserve"> de la stratégie de maintenance des DM.</t>
    </r>
  </si>
  <si>
    <r>
      <t xml:space="preserve">L’exploitant  conserve des </t>
    </r>
    <r>
      <rPr>
        <sz val="10"/>
        <color rgb="FFFF0000"/>
        <rFont val="Calibri"/>
        <family val="2"/>
      </rPr>
      <t>informations</t>
    </r>
    <r>
      <rPr>
        <sz val="10"/>
        <rFont val="Calibri"/>
        <family val="2"/>
      </rPr>
      <t xml:space="preserve"> </t>
    </r>
    <r>
      <rPr>
        <sz val="10"/>
        <color rgb="FFFF0000"/>
        <rFont val="Calibri"/>
        <family val="2"/>
      </rPr>
      <t>documentées</t>
    </r>
    <r>
      <rPr>
        <sz val="10"/>
        <rFont val="Calibri"/>
        <family val="2"/>
      </rPr>
      <t xml:space="preserve"> sur </t>
    </r>
    <r>
      <rPr>
        <b/>
        <sz val="10"/>
        <rFont val="Calibri"/>
        <family val="2"/>
      </rPr>
      <t>l’autorisation des modifications.</t>
    </r>
  </si>
  <si>
    <r>
      <t xml:space="preserve">L’exploitant  conserve des </t>
    </r>
    <r>
      <rPr>
        <sz val="10"/>
        <color rgb="FFFF0000"/>
        <rFont val="Calibri"/>
        <family val="2"/>
      </rPr>
      <t>informations</t>
    </r>
    <r>
      <rPr>
        <sz val="10"/>
        <rFont val="Calibri"/>
        <family val="2"/>
      </rPr>
      <t xml:space="preserve"> </t>
    </r>
    <r>
      <rPr>
        <sz val="10"/>
        <color rgb="FFFF0000"/>
        <rFont val="Calibri"/>
        <family val="2"/>
      </rPr>
      <t>documentées</t>
    </r>
    <r>
      <rPr>
        <sz val="10"/>
        <rFont val="Calibri"/>
        <family val="2"/>
      </rPr>
      <t xml:space="preserve"> sur les </t>
    </r>
    <r>
      <rPr>
        <b/>
        <sz val="10"/>
        <rFont val="Calibri"/>
        <family val="2"/>
      </rPr>
      <t>actions</t>
    </r>
    <r>
      <rPr>
        <sz val="10"/>
        <rFont val="Calibri"/>
        <family val="2"/>
      </rPr>
      <t xml:space="preserve"> entreprises </t>
    </r>
    <r>
      <rPr>
        <b/>
        <sz val="10"/>
        <rFont val="Calibri"/>
        <family val="2"/>
      </rPr>
      <t>pour prévenir les impacts négatifs.</t>
    </r>
  </si>
  <si>
    <r>
      <t xml:space="preserve">L’exploitant  conserve des </t>
    </r>
    <r>
      <rPr>
        <sz val="10"/>
        <color rgb="FFFF0000"/>
        <rFont val="Calibri"/>
        <family val="2"/>
      </rPr>
      <t>informations</t>
    </r>
    <r>
      <rPr>
        <sz val="10"/>
        <rFont val="Calibri"/>
        <family val="2"/>
      </rPr>
      <t xml:space="preserve"> </t>
    </r>
    <r>
      <rPr>
        <sz val="10"/>
        <color rgb="FFFF0000"/>
        <rFont val="Calibri"/>
        <family val="2"/>
      </rPr>
      <t>documentées (enregistrements)</t>
    </r>
    <r>
      <rPr>
        <sz val="10"/>
        <rFont val="Calibri"/>
        <family val="2"/>
      </rPr>
      <t xml:space="preserve"> sur les</t>
    </r>
    <r>
      <rPr>
        <b/>
        <sz val="10"/>
        <rFont val="Calibri"/>
        <family val="2"/>
      </rPr>
      <t xml:space="preserve"> résultats des revues </t>
    </r>
    <r>
      <rPr>
        <sz val="10"/>
        <rFont val="Calibri"/>
        <family val="2"/>
      </rPr>
      <t>de la stratégie de maintenance des DM.</t>
    </r>
    <phoneticPr fontId="8" type="noConversion"/>
  </si>
  <si>
    <r>
      <t xml:space="preserve">L’exploitant s’assure que les </t>
    </r>
    <r>
      <rPr>
        <b/>
        <sz val="10"/>
        <rFont val="Calibri"/>
        <family val="2"/>
      </rPr>
      <t>processus, produits et services</t>
    </r>
    <r>
      <rPr>
        <sz val="10"/>
        <rFont val="Calibri"/>
        <family val="2"/>
      </rPr>
      <t xml:space="preserve"> fournis par des </t>
    </r>
    <r>
      <rPr>
        <b/>
        <sz val="10"/>
        <rFont val="Calibri"/>
        <family val="2"/>
      </rPr>
      <t>prestataires externes</t>
    </r>
    <r>
      <rPr>
        <sz val="10"/>
        <rFont val="Calibri"/>
        <family val="2"/>
      </rPr>
      <t xml:space="preserve"> (achats, tierce maintenance...) sont </t>
    </r>
    <r>
      <rPr>
        <b/>
        <sz val="10"/>
        <rFont val="Calibri"/>
        <family val="2"/>
      </rPr>
      <t>conformes aux exigences.</t>
    </r>
  </si>
  <si>
    <r>
      <t xml:space="preserve">Lorsque l’exploitant décide </t>
    </r>
    <r>
      <rPr>
        <b/>
        <sz val="10"/>
        <rFont val="Calibri"/>
        <family val="2"/>
      </rPr>
      <t>d'externaliser</t>
    </r>
    <r>
      <rPr>
        <sz val="10"/>
        <rFont val="Calibri"/>
        <family val="2"/>
      </rPr>
      <t xml:space="preserve"> le processus de maintenance, il s’assure que le </t>
    </r>
    <r>
      <rPr>
        <b/>
        <sz val="10"/>
        <rFont val="Calibri"/>
        <family val="2"/>
      </rPr>
      <t>prestataire</t>
    </r>
    <r>
      <rPr>
        <sz val="10"/>
        <rFont val="Calibri"/>
        <family val="2"/>
      </rPr>
      <t xml:space="preserve"> a la capacité de fournir la preuve de la</t>
    </r>
    <r>
      <rPr>
        <b/>
        <sz val="10"/>
        <rFont val="Calibri"/>
        <family val="2"/>
      </rPr>
      <t xml:space="preserve"> conformité de sa prestation</t>
    </r>
    <r>
      <rPr>
        <sz val="10"/>
        <rFont val="Calibri"/>
        <family val="2"/>
      </rPr>
      <t xml:space="preserve"> selon les exigences de la NF S99-170 ou qu'il</t>
    </r>
    <r>
      <rPr>
        <b/>
        <sz val="10"/>
        <rFont val="Calibri"/>
        <family val="2"/>
      </rPr>
      <t xml:space="preserve"> dispose d’un système de management de la qualité</t>
    </r>
    <r>
      <rPr>
        <sz val="10"/>
        <rFont val="Calibri"/>
        <family val="2"/>
      </rPr>
      <t xml:space="preserve"> pour la maintenance des DM (voir 7.1.2 de la NF S99-170).</t>
    </r>
  </si>
  <si>
    <r>
      <t>L’exploitant maîtrise, évalue et conserve sous forme d'</t>
    </r>
    <r>
      <rPr>
        <b/>
        <sz val="10"/>
        <color rgb="FFFF0000"/>
        <rFont val="Calibri"/>
        <family val="2"/>
      </rPr>
      <t>information documentée</t>
    </r>
    <r>
      <rPr>
        <sz val="10"/>
        <rFont val="Calibri"/>
        <family val="2"/>
      </rPr>
      <t xml:space="preserve">, les </t>
    </r>
    <r>
      <rPr>
        <b/>
        <sz val="10"/>
        <rFont val="Calibri"/>
        <family val="2"/>
      </rPr>
      <t>processus, produits et services des prestataires externe</t>
    </r>
    <r>
      <rPr>
        <sz val="10"/>
        <rFont val="Calibri"/>
        <family val="2"/>
      </rPr>
      <t>s lorsqu'ils sont</t>
    </r>
    <r>
      <rPr>
        <b/>
        <sz val="10"/>
        <rFont val="Calibri"/>
        <family val="2"/>
      </rPr>
      <t xml:space="preserve"> destinés à être intégrés</t>
    </r>
    <r>
      <rPr>
        <sz val="10"/>
        <rFont val="Calibri"/>
        <family val="2"/>
      </rPr>
      <t xml:space="preserve"> dans ses propres produits et services.</t>
    </r>
  </si>
  <si>
    <r>
      <t xml:space="preserve">L’exploitant maîtrise les </t>
    </r>
    <r>
      <rPr>
        <b/>
        <sz val="10"/>
        <rFont val="Calibri"/>
        <family val="2"/>
      </rPr>
      <t>processus, produits et services des prestataires externe</t>
    </r>
    <r>
      <rPr>
        <sz val="10"/>
        <rFont val="Calibri"/>
        <family val="2"/>
      </rPr>
      <t xml:space="preserve">s lorsqu'ils sont </t>
    </r>
    <r>
      <rPr>
        <b/>
        <sz val="10"/>
        <rFont val="Calibri"/>
        <family val="2"/>
      </rPr>
      <t>fournis directement au(x) client(s).</t>
    </r>
  </si>
  <si>
    <r>
      <t xml:space="preserve">L’exploitant maîtrise les </t>
    </r>
    <r>
      <rPr>
        <b/>
        <sz val="10"/>
        <rFont val="Calibri"/>
        <family val="2"/>
      </rPr>
      <t>processus, produits et services des prestataires externes</t>
    </r>
    <r>
      <rPr>
        <sz val="10"/>
        <rFont val="Calibri"/>
        <family val="2"/>
      </rPr>
      <t xml:space="preserve"> lorsqu'ils sont</t>
    </r>
    <r>
      <rPr>
        <b/>
        <sz val="10"/>
        <rFont val="Calibri"/>
        <family val="2"/>
      </rPr>
      <t xml:space="preserve"> repris,</t>
    </r>
    <r>
      <rPr>
        <sz val="10"/>
        <rFont val="Calibri"/>
        <family val="2"/>
      </rPr>
      <t xml:space="preserve"> en tout ou partie, </t>
    </r>
    <r>
      <rPr>
        <b/>
        <sz val="10"/>
        <rFont val="Calibri"/>
        <family val="2"/>
      </rPr>
      <t>à la suite d’une décision.</t>
    </r>
  </si>
  <si>
    <r>
      <t xml:space="preserve">L’exploitant établit des </t>
    </r>
    <r>
      <rPr>
        <sz val="10"/>
        <color rgb="FFFF0000"/>
        <rFont val="Calibri"/>
        <family val="2"/>
      </rPr>
      <t>procédures</t>
    </r>
    <r>
      <rPr>
        <sz val="10"/>
        <rFont val="Calibri"/>
        <family val="2"/>
      </rPr>
      <t xml:space="preserve"> pour s'assurer que les </t>
    </r>
    <r>
      <rPr>
        <b/>
        <sz val="10"/>
        <rFont val="Calibri"/>
        <family val="2"/>
      </rPr>
      <t>achats</t>
    </r>
    <r>
      <rPr>
        <sz val="10"/>
        <rFont val="Calibri"/>
        <family val="2"/>
      </rPr>
      <t xml:space="preserve"> liés à la maintenance sont </t>
    </r>
    <r>
      <rPr>
        <b/>
        <sz val="10"/>
        <rFont val="Calibri"/>
        <family val="2"/>
      </rPr>
      <t>conformes aux exigences</t>
    </r>
    <r>
      <rPr>
        <sz val="10"/>
        <rFont val="Calibri"/>
        <family val="2"/>
      </rPr>
      <t xml:space="preserve"> techniques et réglementaires spécifiées.</t>
    </r>
  </si>
  <si>
    <r>
      <t xml:space="preserve">L’exploitant détermine et applique des </t>
    </r>
    <r>
      <rPr>
        <b/>
        <sz val="10"/>
        <rFont val="Calibri"/>
        <family val="2"/>
      </rPr>
      <t>critères</t>
    </r>
    <r>
      <rPr>
        <sz val="10"/>
        <rFont val="Calibri"/>
        <family val="2"/>
      </rPr>
      <t xml:space="preserve"> pour </t>
    </r>
    <r>
      <rPr>
        <b/>
        <sz val="10"/>
        <rFont val="Calibri"/>
        <family val="2"/>
      </rPr>
      <t>l’évaluation,</t>
    </r>
    <r>
      <rPr>
        <sz val="10"/>
        <rFont val="Calibri"/>
        <family val="2"/>
      </rPr>
      <t xml:space="preserve"> la </t>
    </r>
    <r>
      <rPr>
        <b/>
        <sz val="10"/>
        <rFont val="Calibri"/>
        <family val="2"/>
      </rPr>
      <t>sélection,</t>
    </r>
    <r>
      <rPr>
        <sz val="10"/>
        <rFont val="Calibri"/>
        <family val="2"/>
      </rPr>
      <t xml:space="preserve"> la </t>
    </r>
    <r>
      <rPr>
        <b/>
        <sz val="10"/>
        <rFont val="Calibri"/>
        <family val="2"/>
      </rPr>
      <t>surveillance</t>
    </r>
    <r>
      <rPr>
        <sz val="10"/>
        <rFont val="Calibri"/>
        <family val="2"/>
      </rPr>
      <t xml:space="preserve"> des </t>
    </r>
    <r>
      <rPr>
        <b/>
        <sz val="10"/>
        <rFont val="Calibri"/>
        <family val="2"/>
      </rPr>
      <t>performances</t>
    </r>
    <r>
      <rPr>
        <sz val="10"/>
        <rFont val="Calibri"/>
        <family val="2"/>
      </rPr>
      <t xml:space="preserve"> et la </t>
    </r>
    <r>
      <rPr>
        <b/>
        <sz val="10"/>
        <rFont val="Calibri"/>
        <family val="2"/>
      </rPr>
      <t>réévaluation</t>
    </r>
    <r>
      <rPr>
        <sz val="10"/>
        <rFont val="Calibri"/>
        <family val="2"/>
      </rPr>
      <t xml:space="preserve"> des</t>
    </r>
    <r>
      <rPr>
        <b/>
        <sz val="10"/>
        <rFont val="Calibri"/>
        <family val="2"/>
      </rPr>
      <t xml:space="preserve"> prestataires externes.</t>
    </r>
  </si>
  <si>
    <r>
      <t xml:space="preserve">Ces </t>
    </r>
    <r>
      <rPr>
        <b/>
        <sz val="10"/>
        <rFont val="Calibri"/>
        <family val="2"/>
      </rPr>
      <t xml:space="preserve">critères d'évaluation des prestataires </t>
    </r>
    <r>
      <rPr>
        <sz val="10"/>
        <rFont val="Calibri"/>
        <family val="2"/>
      </rPr>
      <t xml:space="preserve">sont fondés sur leur </t>
    </r>
    <r>
      <rPr>
        <b/>
        <sz val="10"/>
        <rFont val="Calibri"/>
        <family val="2"/>
      </rPr>
      <t>aptitude</t>
    </r>
    <r>
      <rPr>
        <sz val="10"/>
        <rFont val="Calibri"/>
        <family val="2"/>
      </rPr>
      <t xml:space="preserve"> à </t>
    </r>
    <r>
      <rPr>
        <b/>
        <sz val="10"/>
        <rFont val="Calibri"/>
        <family val="2"/>
      </rPr>
      <t xml:space="preserve">réaliser des processus </t>
    </r>
    <r>
      <rPr>
        <sz val="10"/>
        <rFont val="Calibri"/>
        <family val="2"/>
      </rPr>
      <t xml:space="preserve">ou fournir des produits et services </t>
    </r>
    <r>
      <rPr>
        <b/>
        <sz val="10"/>
        <rFont val="Calibri"/>
        <family val="2"/>
      </rPr>
      <t>conformes</t>
    </r>
    <r>
      <rPr>
        <sz val="10"/>
        <rFont val="Calibri"/>
        <family val="2"/>
      </rPr>
      <t xml:space="preserve"> aux exigences.</t>
    </r>
  </si>
  <si>
    <r>
      <t xml:space="preserve">L’exploitant conserve les </t>
    </r>
    <r>
      <rPr>
        <sz val="10"/>
        <color rgb="FFFF0000"/>
        <rFont val="Calibri"/>
        <family val="2"/>
      </rPr>
      <t xml:space="preserve">informations documentées (enregistrements) </t>
    </r>
    <r>
      <rPr>
        <sz val="10"/>
        <rFont val="Calibri"/>
        <family val="2"/>
      </rPr>
      <t xml:space="preserve">concernant les activités de </t>
    </r>
    <r>
      <rPr>
        <b/>
        <sz val="10"/>
        <rFont val="Calibri"/>
        <family val="2"/>
      </rPr>
      <t>maîtrise et d'évaluation des prestataires externes</t>
    </r>
    <r>
      <rPr>
        <sz val="10"/>
        <rFont val="Calibri"/>
        <family val="2"/>
      </rPr>
      <t>.</t>
    </r>
  </si>
  <si>
    <r>
      <t>L’exploitant s’assure que les processus, produits et services</t>
    </r>
    <r>
      <rPr>
        <b/>
        <sz val="10"/>
        <rFont val="Calibri"/>
        <family val="2"/>
      </rPr>
      <t xml:space="preserve"> fournis par des prestataires externes</t>
    </r>
    <r>
      <rPr>
        <sz val="10"/>
        <rFont val="Calibri"/>
        <family val="2"/>
      </rPr>
      <t xml:space="preserve"> ne compromettent pas sa propre aptitude à </t>
    </r>
    <r>
      <rPr>
        <b/>
        <sz val="10"/>
        <rFont val="Calibri"/>
        <family val="2"/>
      </rPr>
      <t>fournir</t>
    </r>
    <r>
      <rPr>
        <sz val="10"/>
        <rFont val="Calibri"/>
        <family val="2"/>
      </rPr>
      <t xml:space="preserve"> </t>
    </r>
    <r>
      <rPr>
        <b/>
        <sz val="10"/>
        <rFont val="Calibri"/>
        <family val="2"/>
      </rPr>
      <t>en permanence</t>
    </r>
    <r>
      <rPr>
        <sz val="10"/>
        <rFont val="Calibri"/>
        <family val="2"/>
      </rPr>
      <t xml:space="preserve"> à ses clients des produits et services </t>
    </r>
    <r>
      <rPr>
        <b/>
        <sz val="10"/>
        <rFont val="Calibri"/>
        <family val="2"/>
      </rPr>
      <t>conformes.</t>
    </r>
  </si>
  <si>
    <r>
      <t xml:space="preserve">L’exploitant s’assure que les processus </t>
    </r>
    <r>
      <rPr>
        <b/>
        <sz val="10"/>
        <rFont val="Calibri"/>
        <family val="2"/>
      </rPr>
      <t xml:space="preserve">fournis par des prestataires externes </t>
    </r>
    <r>
      <rPr>
        <sz val="10"/>
        <rFont val="Calibri"/>
        <family val="2"/>
      </rPr>
      <t xml:space="preserve">demeurent </t>
    </r>
    <r>
      <rPr>
        <b/>
        <sz val="10"/>
        <rFont val="Calibri"/>
        <family val="2"/>
      </rPr>
      <t xml:space="preserve">sous le contrôle de son système de management </t>
    </r>
    <r>
      <rPr>
        <sz val="10"/>
        <rFont val="Calibri"/>
        <family val="2"/>
      </rPr>
      <t>de la qualité.</t>
    </r>
  </si>
  <si>
    <r>
      <t xml:space="preserve">L’exploitant définit la </t>
    </r>
    <r>
      <rPr>
        <b/>
        <sz val="10"/>
        <rFont val="Calibri"/>
        <family val="2"/>
      </rPr>
      <t>maîtrise</t>
    </r>
    <r>
      <rPr>
        <sz val="10"/>
        <rFont val="Calibri"/>
        <family val="2"/>
      </rPr>
      <t xml:space="preserve"> qu’il entend exercer </t>
    </r>
    <r>
      <rPr>
        <b/>
        <sz val="10"/>
        <rFont val="Calibri"/>
        <family val="2"/>
      </rPr>
      <t>sur un prestataire externe</t>
    </r>
    <r>
      <rPr>
        <sz val="10"/>
        <rFont val="Calibri"/>
        <family val="2"/>
      </rPr>
      <t xml:space="preserve"> et celle qu’il entend exercer sur</t>
    </r>
    <r>
      <rPr>
        <b/>
        <sz val="10"/>
        <rFont val="Calibri"/>
        <family val="2"/>
      </rPr>
      <t xml:space="preserve"> l’élément de sortie</t>
    </r>
    <r>
      <rPr>
        <sz val="10"/>
        <rFont val="Calibri"/>
        <family val="2"/>
      </rPr>
      <t xml:space="preserve"> concerné.</t>
    </r>
  </si>
  <si>
    <r>
      <rPr>
        <b/>
        <sz val="10"/>
        <rFont val="Calibri"/>
        <family val="2"/>
      </rPr>
      <t>La contractualisation</t>
    </r>
    <r>
      <rPr>
        <sz val="10"/>
        <rFont val="Calibri"/>
        <family val="2"/>
      </rPr>
      <t xml:space="preserve"> avec le </t>
    </r>
    <r>
      <rPr>
        <b/>
        <sz val="10"/>
        <rFont val="Calibri"/>
        <family val="2"/>
      </rPr>
      <t>prestataire</t>
    </r>
    <r>
      <rPr>
        <sz val="10"/>
        <rFont val="Calibri"/>
        <family val="2"/>
      </rPr>
      <t xml:space="preserve"> </t>
    </r>
    <r>
      <rPr>
        <b/>
        <sz val="10"/>
        <rFont val="Calibri"/>
        <family val="2"/>
      </rPr>
      <t>externe</t>
    </r>
    <r>
      <rPr>
        <sz val="10"/>
        <rFont val="Calibri"/>
        <family val="2"/>
      </rPr>
      <t xml:space="preserve"> spécifie les </t>
    </r>
    <r>
      <rPr>
        <b/>
        <sz val="10"/>
        <rFont val="Calibri"/>
        <family val="2"/>
      </rPr>
      <t>missions</t>
    </r>
    <r>
      <rPr>
        <sz val="10"/>
        <rFont val="Calibri"/>
        <family val="2"/>
      </rPr>
      <t xml:space="preserve"> confiées, le cadre de l’intervention, le </t>
    </r>
    <r>
      <rPr>
        <b/>
        <sz val="10"/>
        <rFont val="Calibri"/>
        <family val="2"/>
      </rPr>
      <t>pilotage</t>
    </r>
    <r>
      <rPr>
        <sz val="10"/>
        <rFont val="Calibri"/>
        <family val="2"/>
      </rPr>
      <t xml:space="preserve"> et le </t>
    </r>
    <r>
      <rPr>
        <b/>
        <sz val="10"/>
        <rFont val="Calibri"/>
        <family val="2"/>
      </rPr>
      <t>contrôle</t>
    </r>
    <r>
      <rPr>
        <sz val="10"/>
        <rFont val="Calibri"/>
        <family val="2"/>
      </rPr>
      <t xml:space="preserve"> de la réalisation des prestations par l’exploitant.</t>
    </r>
  </si>
  <si>
    <r>
      <rPr>
        <b/>
        <sz val="10"/>
        <rFont val="Calibri"/>
        <family val="2"/>
      </rPr>
      <t>La contractualisation</t>
    </r>
    <r>
      <rPr>
        <sz val="10"/>
        <rFont val="Calibri"/>
        <family val="2"/>
      </rPr>
      <t xml:space="preserve"> avec le </t>
    </r>
    <r>
      <rPr>
        <b/>
        <sz val="10"/>
        <rFont val="Calibri"/>
        <family val="2"/>
      </rPr>
      <t>prestataire externe</t>
    </r>
    <r>
      <rPr>
        <sz val="10"/>
        <rFont val="Calibri"/>
        <family val="2"/>
      </rPr>
      <t xml:space="preserve"> spécifie le système de management du prestataire garantissant une</t>
    </r>
    <r>
      <rPr>
        <b/>
        <sz val="10"/>
        <rFont val="Calibri"/>
        <family val="2"/>
      </rPr>
      <t xml:space="preserve"> gestion des qualifications et compétences requises</t>
    </r>
    <r>
      <rPr>
        <sz val="10"/>
        <rFont val="Calibri"/>
        <family val="2"/>
      </rPr>
      <t xml:space="preserve"> pour assurer les prestations demandées (voir NF EN ISO 13485). </t>
    </r>
  </si>
  <si>
    <r>
      <rPr>
        <b/>
        <sz val="10"/>
        <rFont val="Calibri"/>
        <family val="2"/>
      </rPr>
      <t>À défaut</t>
    </r>
    <r>
      <rPr>
        <sz val="10"/>
        <rFont val="Calibri"/>
        <family val="2"/>
      </rPr>
      <t xml:space="preserve"> d’un système de management de la qualité, l’exploitant demande dans </t>
    </r>
    <r>
      <rPr>
        <sz val="10"/>
        <color rgb="FFFF0000"/>
        <rFont val="Calibri"/>
        <family val="2"/>
      </rPr>
      <t>le document contractuel de maintenance</t>
    </r>
    <r>
      <rPr>
        <sz val="10"/>
        <rFont val="Calibri"/>
        <family val="2"/>
      </rPr>
      <t xml:space="preserve"> que les intervenants possèdent les </t>
    </r>
    <r>
      <rPr>
        <b/>
        <sz val="10"/>
        <rFont val="Calibri"/>
        <family val="2"/>
      </rPr>
      <t>qualifications, compétences et habilitations requises</t>
    </r>
    <r>
      <rPr>
        <sz val="10"/>
        <rFont val="Calibri"/>
        <family val="2"/>
      </rPr>
      <t xml:space="preserve"> pour assurer la maintenance des dispositifs concernés (se référer à la NF EN 13269).</t>
    </r>
  </si>
  <si>
    <r>
      <t xml:space="preserve">L’exploitant prend en compte </t>
    </r>
    <r>
      <rPr>
        <b/>
        <sz val="10"/>
        <rFont val="Calibri"/>
        <family val="2"/>
      </rPr>
      <t xml:space="preserve">l’impact potentiel des prestataires externes </t>
    </r>
    <r>
      <rPr>
        <sz val="10"/>
        <rFont val="Calibri"/>
        <family val="2"/>
      </rPr>
      <t xml:space="preserve">(achats, tierce maintenance...) sur </t>
    </r>
    <r>
      <rPr>
        <b/>
        <sz val="10"/>
        <rFont val="Calibri"/>
        <family val="2"/>
      </rPr>
      <t>sa propre aptitude</t>
    </r>
    <r>
      <rPr>
        <sz val="10"/>
        <rFont val="Calibri"/>
        <family val="2"/>
      </rPr>
      <t xml:space="preserve"> à satisfaire </t>
    </r>
    <r>
      <rPr>
        <b/>
        <sz val="10"/>
        <rFont val="Calibri"/>
        <family val="2"/>
      </rPr>
      <t>en permanence</t>
    </r>
    <r>
      <rPr>
        <sz val="10"/>
        <rFont val="Calibri"/>
        <family val="2"/>
      </rPr>
      <t xml:space="preserve"> aux exigences applicables (clients,  légales, réglementaires...).</t>
    </r>
  </si>
  <si>
    <r>
      <t xml:space="preserve">L’exploitant prend en compte </t>
    </r>
    <r>
      <rPr>
        <b/>
        <sz val="10"/>
        <rFont val="Calibri"/>
        <family val="2"/>
      </rPr>
      <t>l’efficacité de la maîtrise</t>
    </r>
    <r>
      <rPr>
        <sz val="10"/>
        <rFont val="Calibri"/>
        <family val="2"/>
      </rPr>
      <t xml:space="preserve"> exercée par le </t>
    </r>
    <r>
      <rPr>
        <b/>
        <sz val="10"/>
        <rFont val="Calibri"/>
        <family val="2"/>
      </rPr>
      <t>prestataire externe.</t>
    </r>
  </si>
  <si>
    <r>
      <t xml:space="preserve">L’exploitant agit pour </t>
    </r>
    <r>
      <rPr>
        <b/>
        <sz val="10"/>
        <rFont val="Calibri"/>
        <family val="2"/>
      </rPr>
      <t>vérifier</t>
    </r>
    <r>
      <rPr>
        <sz val="10"/>
        <rFont val="Calibri"/>
        <family val="2"/>
      </rPr>
      <t xml:space="preserve"> que les processus, produits et services </t>
    </r>
    <r>
      <rPr>
        <b/>
        <sz val="10"/>
        <rFont val="Calibri"/>
        <family val="2"/>
      </rPr>
      <t>fournis</t>
    </r>
    <r>
      <rPr>
        <sz val="10"/>
        <rFont val="Calibri"/>
        <family val="2"/>
      </rPr>
      <t xml:space="preserve"> par des </t>
    </r>
    <r>
      <rPr>
        <b/>
        <sz val="10"/>
        <rFont val="Calibri"/>
        <family val="2"/>
      </rPr>
      <t>prestataires externes</t>
    </r>
    <r>
      <rPr>
        <sz val="10"/>
        <rFont val="Calibri"/>
        <family val="2"/>
      </rPr>
      <t xml:space="preserve"> satisfont aux </t>
    </r>
    <r>
      <rPr>
        <b/>
        <sz val="10"/>
        <rFont val="Calibri"/>
        <family val="2"/>
      </rPr>
      <t>exigences.</t>
    </r>
  </si>
  <si>
    <r>
      <t xml:space="preserve">L’exploitant s’assure de </t>
    </r>
    <r>
      <rPr>
        <b/>
        <sz val="10"/>
        <rFont val="Calibri"/>
        <family val="2"/>
      </rPr>
      <t>l’adéquation</t>
    </r>
    <r>
      <rPr>
        <sz val="10"/>
        <rFont val="Calibri"/>
        <family val="2"/>
      </rPr>
      <t xml:space="preserve"> des exigences (d'achat) </t>
    </r>
    <r>
      <rPr>
        <b/>
        <sz val="10"/>
        <rFont val="Calibri"/>
        <family val="2"/>
      </rPr>
      <t xml:space="preserve">avant de les communiquer </t>
    </r>
    <r>
      <rPr>
        <sz val="10"/>
        <rFont val="Calibri"/>
        <family val="2"/>
      </rPr>
      <t>au prestataire externe.</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</si>
  <si>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concernant les processus, produits et services</t>
    </r>
    <r>
      <rPr>
        <b/>
        <sz val="10"/>
        <rFont val="Calibri"/>
        <family val="2"/>
      </rPr>
      <t xml:space="preserve"> devant être fournis.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</si>
  <si>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t>
    </r>
    <r>
      <rPr>
        <b/>
        <sz val="10"/>
        <rFont val="Calibri"/>
        <family val="2"/>
      </rPr>
      <t>l’approbation</t>
    </r>
    <r>
      <rPr>
        <sz val="10"/>
        <rFont val="Calibri"/>
        <family val="2"/>
      </rPr>
      <t xml:space="preserve"> des </t>
    </r>
    <r>
      <rPr>
        <b/>
        <sz val="10"/>
        <rFont val="Calibri"/>
        <family val="2"/>
      </rPr>
      <t>produits</t>
    </r>
    <r>
      <rPr>
        <sz val="10"/>
        <rFont val="Calibri"/>
        <family val="2"/>
      </rPr>
      <t xml:space="preserve"> et services.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</si>
  <si>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t>
    </r>
    <r>
      <rPr>
        <b/>
        <sz val="10"/>
        <rFont val="Calibri"/>
        <family val="2"/>
      </rPr>
      <t>l’approbation</t>
    </r>
    <r>
      <rPr>
        <sz val="10"/>
        <rFont val="Calibri"/>
        <family val="2"/>
      </rPr>
      <t xml:space="preserve"> des </t>
    </r>
    <r>
      <rPr>
        <b/>
        <sz val="10"/>
        <rFont val="Calibri"/>
        <family val="2"/>
      </rPr>
      <t>méthodes,</t>
    </r>
    <r>
      <rPr>
        <sz val="10"/>
        <rFont val="Calibri"/>
        <family val="2"/>
      </rPr>
      <t xml:space="preserve"> des </t>
    </r>
    <r>
      <rPr>
        <b/>
        <sz val="10"/>
        <rFont val="Calibri"/>
        <family val="2"/>
      </rPr>
      <t>processus</t>
    </r>
    <r>
      <rPr>
        <sz val="10"/>
        <rFont val="Calibri"/>
        <family val="2"/>
      </rPr>
      <t xml:space="preserve"> et des </t>
    </r>
    <r>
      <rPr>
        <b/>
        <sz val="10"/>
        <rFont val="Calibri"/>
        <family val="2"/>
      </rPr>
      <t>équipements.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</si>
  <si>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t>
    </r>
    <r>
      <rPr>
        <b/>
        <sz val="10"/>
        <rFont val="Calibri"/>
        <family val="2"/>
      </rPr>
      <t>l’approbation</t>
    </r>
    <r>
      <rPr>
        <sz val="10"/>
        <rFont val="Calibri"/>
        <family val="2"/>
      </rPr>
      <t xml:space="preserve"> de la </t>
    </r>
    <r>
      <rPr>
        <b/>
        <sz val="10"/>
        <rFont val="Calibri"/>
        <family val="2"/>
      </rPr>
      <t>libération des produits</t>
    </r>
    <r>
      <rPr>
        <sz val="10"/>
        <rFont val="Calibri"/>
        <family val="2"/>
      </rPr>
      <t xml:space="preserve"> et services.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</si>
  <si>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les </t>
    </r>
    <r>
      <rPr>
        <b/>
        <sz val="10"/>
        <rFont val="Calibri"/>
        <family val="2"/>
      </rPr>
      <t>compétences,</t>
    </r>
    <r>
      <rPr>
        <sz val="10"/>
        <rFont val="Calibri"/>
        <family val="2"/>
      </rPr>
      <t xml:space="preserve"> y compris toute </t>
    </r>
    <r>
      <rPr>
        <b/>
        <sz val="10"/>
        <rFont val="Calibri"/>
        <family val="2"/>
      </rPr>
      <t>qualification</t>
    </r>
    <r>
      <rPr>
        <sz val="10"/>
        <rFont val="Calibri"/>
        <family val="2"/>
      </rPr>
      <t xml:space="preserve"> requise des personnes.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</si>
  <si>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leurs </t>
    </r>
    <r>
      <rPr>
        <b/>
        <sz val="10"/>
        <rFont val="Calibri"/>
        <family val="2"/>
      </rPr>
      <t>interactions</t>
    </r>
    <r>
      <rPr>
        <sz val="10"/>
        <rFont val="Calibri"/>
        <family val="2"/>
      </rPr>
      <t xml:space="preserve"> </t>
    </r>
    <r>
      <rPr>
        <b/>
        <sz val="10"/>
        <rFont val="Calibri"/>
        <family val="2"/>
      </rPr>
      <t>mutuelles.</t>
    </r>
  </si>
  <si>
    <r>
      <t xml:space="preserve">L’exploitant </t>
    </r>
    <r>
      <rPr>
        <b/>
        <sz val="10"/>
        <rFont val="Calibri"/>
        <family val="2"/>
      </rPr>
      <t>communique</t>
    </r>
    <r>
      <rPr>
        <sz val="10"/>
        <rFont val="Calibri"/>
        <family val="2"/>
      </rPr>
      <t xml:space="preserve"> aux prestataires externes</t>
    </r>
    <r>
      <rPr>
        <b/>
        <sz val="10"/>
        <rFont val="Calibri"/>
        <family val="2"/>
      </rPr>
      <t xml:space="preserve"> les exigences </t>
    </r>
    <r>
      <rPr>
        <sz val="10"/>
        <rFont val="Calibri"/>
        <family val="2"/>
      </rPr>
      <t xml:space="preserve">concernant la </t>
    </r>
    <r>
      <rPr>
        <b/>
        <sz val="10"/>
        <rFont val="Calibri"/>
        <family val="2"/>
      </rPr>
      <t>maîtrise</t>
    </r>
    <r>
      <rPr>
        <sz val="10"/>
        <rFont val="Calibri"/>
        <family val="2"/>
      </rPr>
      <t xml:space="preserve"> et la </t>
    </r>
    <r>
      <rPr>
        <b/>
        <sz val="10"/>
        <rFont val="Calibri"/>
        <family val="2"/>
      </rPr>
      <t>surveillance de leurs performances.</t>
    </r>
  </si>
  <si>
    <r>
      <t xml:space="preserve">L’exploitant </t>
    </r>
    <r>
      <rPr>
        <b/>
        <sz val="10"/>
        <rFont val="Calibri"/>
        <family val="2"/>
      </rPr>
      <t>communique</t>
    </r>
    <r>
      <rPr>
        <sz val="10"/>
        <rFont val="Calibri"/>
        <family val="2"/>
      </rPr>
      <t xml:space="preserve"> aux prestataires externes les activités de </t>
    </r>
    <r>
      <rPr>
        <b/>
        <sz val="10"/>
        <rFont val="Calibri"/>
        <family val="2"/>
      </rPr>
      <t>vérification</t>
    </r>
    <r>
      <rPr>
        <sz val="10"/>
        <rFont val="Calibri"/>
        <family val="2"/>
      </rPr>
      <t xml:space="preserve"> ou de </t>
    </r>
    <r>
      <rPr>
        <b/>
        <sz val="10"/>
        <rFont val="Calibri"/>
        <family val="2"/>
      </rPr>
      <t>validation</t>
    </r>
    <r>
      <rPr>
        <sz val="10"/>
        <rFont val="Calibri"/>
        <family val="2"/>
      </rPr>
      <t xml:space="preserve"> qui seront faites </t>
    </r>
    <r>
      <rPr>
        <b/>
        <sz val="10"/>
        <rFont val="Calibri"/>
        <family val="2"/>
      </rPr>
      <t>dans ses locaux.</t>
    </r>
  </si>
  <si>
    <r>
      <t xml:space="preserve">Les informations relatives aux </t>
    </r>
    <r>
      <rPr>
        <b/>
        <sz val="10"/>
        <rFont val="Calibri"/>
        <family val="2"/>
      </rPr>
      <t>achats de prestation de maintenance</t>
    </r>
    <r>
      <rPr>
        <sz val="10"/>
        <rFont val="Calibri"/>
        <family val="2"/>
      </rPr>
      <t xml:space="preserve"> décrivent les </t>
    </r>
    <r>
      <rPr>
        <b/>
        <sz val="10"/>
        <rFont val="Calibri"/>
        <family val="2"/>
      </rPr>
      <t>produits</t>
    </r>
    <r>
      <rPr>
        <sz val="10"/>
        <rFont val="Calibri"/>
        <family val="2"/>
      </rPr>
      <t xml:space="preserve"> à acheter </t>
    </r>
    <r>
      <rPr>
        <b/>
        <sz val="10"/>
        <rFont val="Calibri"/>
        <family val="2"/>
      </rPr>
      <t>et/ou</t>
    </r>
    <r>
      <rPr>
        <sz val="10"/>
        <rFont val="Calibri"/>
        <family val="2"/>
      </rPr>
      <t xml:space="preserve"> les </t>
    </r>
    <r>
      <rPr>
        <b/>
        <sz val="10"/>
        <rFont val="Calibri"/>
        <family val="2"/>
      </rPr>
      <t>exigences</t>
    </r>
    <r>
      <rPr>
        <sz val="10"/>
        <rFont val="Calibri"/>
        <family val="2"/>
      </rPr>
      <t xml:space="preserve"> pour </t>
    </r>
    <r>
      <rPr>
        <b/>
        <sz val="10"/>
        <rFont val="Calibri"/>
        <family val="2"/>
      </rPr>
      <t>l'approbation</t>
    </r>
    <r>
      <rPr>
        <sz val="10"/>
        <rFont val="Calibri"/>
        <family val="2"/>
      </rPr>
      <t xml:space="preserve"> des produits, des procédures, des processus et des équipements </t>
    </r>
    <r>
      <rPr>
        <b/>
        <sz val="10"/>
        <rFont val="Calibri"/>
        <family val="2"/>
      </rPr>
      <t>et/ou</t>
    </r>
    <r>
      <rPr>
        <sz val="10"/>
        <rFont val="Calibri"/>
        <family val="2"/>
      </rPr>
      <t xml:space="preserve"> les exigences pour la </t>
    </r>
    <r>
      <rPr>
        <b/>
        <sz val="10"/>
        <rFont val="Calibri"/>
        <family val="2"/>
      </rPr>
      <t>qualification</t>
    </r>
    <r>
      <rPr>
        <sz val="10"/>
        <rFont val="Calibri"/>
        <family val="2"/>
      </rPr>
      <t xml:space="preserve"> du personnel </t>
    </r>
    <r>
      <rPr>
        <b/>
        <sz val="10"/>
        <rFont val="Calibri"/>
        <family val="2"/>
      </rPr>
      <t>et/ou</t>
    </r>
    <r>
      <rPr>
        <sz val="10"/>
        <rFont val="Calibri"/>
        <family val="2"/>
      </rPr>
      <t xml:space="preserve"> les exigences relatives au </t>
    </r>
    <r>
      <rPr>
        <b/>
        <sz val="10"/>
        <rFont val="Calibri"/>
        <family val="2"/>
      </rPr>
      <t>système de management</t>
    </r>
    <r>
      <rPr>
        <sz val="10"/>
        <rFont val="Calibri"/>
        <family val="2"/>
      </rPr>
      <t xml:space="preserve"> de la qualité pour les DM (voir NF EN ISO 13485).</t>
    </r>
  </si>
  <si>
    <r>
      <t xml:space="preserve">Dans le cas de l’utilisation d’une </t>
    </r>
    <r>
      <rPr>
        <b/>
        <sz val="10"/>
        <rFont val="Calibri"/>
        <family val="2"/>
      </rPr>
      <t>pièce de rechange provenant d’un fabricant tiers</t>
    </r>
    <r>
      <rPr>
        <sz val="10"/>
        <rFont val="Calibri"/>
        <family val="2"/>
      </rPr>
      <t>, l’exploitant s’assure que ses caractéristiques permettent le maintien de la fonction requise d’origine et n’impactent pas la sûreté de fonctionnement.</t>
    </r>
  </si>
  <si>
    <r>
      <t>Dans le cas de</t>
    </r>
    <r>
      <rPr>
        <b/>
        <sz val="10"/>
        <rFont val="Calibri"/>
        <family val="2"/>
      </rPr>
      <t xml:space="preserve"> l’achat d’une pièce de rechange </t>
    </r>
    <r>
      <rPr>
        <sz val="10"/>
        <rFont val="Calibri"/>
        <family val="2"/>
      </rPr>
      <t xml:space="preserve">(par l'exploitant ou par un prestataire de tierce maintenance), le fabricant d’origine </t>
    </r>
    <r>
      <rPr>
        <b/>
        <sz val="10"/>
        <rFont val="Calibri"/>
        <family val="2"/>
      </rPr>
      <t>n'invoque pas</t>
    </r>
    <r>
      <rPr>
        <sz val="10"/>
        <rFont val="Calibri"/>
        <family val="2"/>
      </rPr>
      <t xml:space="preserve"> une </t>
    </r>
    <r>
      <rPr>
        <b/>
        <sz val="10"/>
        <rFont val="Calibri"/>
        <family val="2"/>
      </rPr>
      <t>perte de marquage CE</t>
    </r>
    <r>
      <rPr>
        <sz val="10"/>
        <rFont val="Calibri"/>
        <family val="2"/>
      </rPr>
      <t xml:space="preserve"> compte-tenu du seul fait que les activités de maintenance s'exercent avec des pièces de rechange qui ne sont pas d’origine.</t>
    </r>
  </si>
  <si>
    <r>
      <t>L’exploitant conserve des</t>
    </r>
    <r>
      <rPr>
        <sz val="10"/>
        <color rgb="FFFF0000"/>
        <rFont val="Calibri"/>
        <family val="2"/>
      </rPr>
      <t xml:space="preserve"> informations pertinentes </t>
    </r>
    <r>
      <rPr>
        <sz val="10"/>
        <rFont val="Calibri"/>
        <family val="2"/>
      </rPr>
      <t xml:space="preserve">relatives aux </t>
    </r>
    <r>
      <rPr>
        <b/>
        <sz val="10"/>
        <rFont val="Calibri"/>
        <family val="2"/>
      </rPr>
      <t>achats,</t>
    </r>
    <r>
      <rPr>
        <sz val="10"/>
        <rFont val="Calibri"/>
        <family val="2"/>
      </rPr>
      <t xml:space="preserve"> c'est-à-dire des </t>
    </r>
    <r>
      <rPr>
        <sz val="10"/>
        <color rgb="FFFF0000"/>
        <rFont val="Calibri"/>
        <family val="2"/>
      </rPr>
      <t xml:space="preserve">documents </t>
    </r>
    <r>
      <rPr>
        <sz val="10"/>
        <rFont val="Calibri"/>
        <family val="2"/>
      </rPr>
      <t xml:space="preserve">et des </t>
    </r>
    <r>
      <rPr>
        <sz val="10"/>
        <color rgb="FFFF0000"/>
        <rFont val="Calibri"/>
        <family val="2"/>
      </rPr>
      <t>enregistrements</t>
    </r>
    <r>
      <rPr>
        <sz val="10"/>
        <rFont val="Calibri"/>
        <family val="2"/>
      </rPr>
      <t xml:space="preserve"> (voir 4.2.4  &amp; 4.2.3 de la NF S99-170).</t>
    </r>
  </si>
  <si>
    <r>
      <t>L’exploitant met en œuvre</t>
    </r>
    <r>
      <rPr>
        <b/>
        <sz val="10"/>
        <color theme="1"/>
        <rFont val="Calibri"/>
        <family val="2"/>
      </rPr>
      <t xml:space="preserve"> ses activités de maintenace des DM</t>
    </r>
    <r>
      <rPr>
        <sz val="10"/>
        <color theme="1"/>
        <rFont val="Calibri"/>
        <family val="2"/>
      </rPr>
      <t xml:space="preserve"> dans des </t>
    </r>
    <r>
      <rPr>
        <b/>
        <sz val="10"/>
        <color theme="1"/>
        <rFont val="Calibri"/>
        <family val="2"/>
      </rPr>
      <t>conditions définies et maîtrisées.</t>
    </r>
  </si>
  <si>
    <r>
      <t xml:space="preserve"> Les informations documentées décrivant les</t>
    </r>
    <r>
      <rPr>
        <b/>
        <sz val="10"/>
        <color theme="1"/>
        <rFont val="Calibri"/>
        <family val="2"/>
      </rPr>
      <t xml:space="preserve"> performances attendues</t>
    </r>
    <r>
      <rPr>
        <sz val="10"/>
        <color theme="1"/>
        <rFont val="Calibri"/>
        <family val="2"/>
      </rPr>
      <t xml:space="preserve"> de la maintenance sont </t>
    </r>
    <r>
      <rPr>
        <b/>
        <sz val="10"/>
        <color theme="1"/>
        <rFont val="Calibri"/>
        <family val="2"/>
      </rPr>
      <t>disponibles.</t>
    </r>
  </si>
  <si>
    <r>
      <t xml:space="preserve"> Les </t>
    </r>
    <r>
      <rPr>
        <b/>
        <sz val="10"/>
        <color theme="1"/>
        <rFont val="Calibri"/>
        <family val="2"/>
      </rPr>
      <t xml:space="preserve">ressources </t>
    </r>
    <r>
      <rPr>
        <sz val="10"/>
        <color theme="1"/>
        <rFont val="Calibri"/>
        <family val="2"/>
      </rPr>
      <t>appropriées pour</t>
    </r>
    <r>
      <rPr>
        <b/>
        <sz val="10"/>
        <color theme="1"/>
        <rFont val="Calibri"/>
        <family val="2"/>
      </rPr>
      <t xml:space="preserve"> la surveillance et la mesure </t>
    </r>
    <r>
      <rPr>
        <sz val="10"/>
        <color theme="1"/>
        <rFont val="Calibri"/>
        <family val="2"/>
      </rPr>
      <t xml:space="preserve">(procédures, instructions, équipements, ECME...) sont </t>
    </r>
    <r>
      <rPr>
        <b/>
        <sz val="10"/>
        <color theme="1"/>
        <rFont val="Calibri"/>
        <family val="2"/>
      </rPr>
      <t>disponibles.</t>
    </r>
  </si>
  <si>
    <r>
      <t>L’exploitant identifie les</t>
    </r>
    <r>
      <rPr>
        <b/>
        <sz val="10"/>
        <color theme="1"/>
        <rFont val="Calibri"/>
        <family val="2"/>
      </rPr>
      <t xml:space="preserve"> activités et phases de maintenance </t>
    </r>
    <r>
      <rPr>
        <sz val="10"/>
        <color theme="1"/>
        <rFont val="Calibri"/>
        <family val="2"/>
      </rPr>
      <t xml:space="preserve">à l'aide de moyens adaptés </t>
    </r>
    <r>
      <rPr>
        <b/>
        <sz val="10"/>
        <color theme="1"/>
        <rFont val="Calibri"/>
        <family val="2"/>
      </rPr>
      <t xml:space="preserve">tout au long </t>
    </r>
    <r>
      <rPr>
        <sz val="10"/>
        <color theme="1"/>
        <rFont val="Calibri"/>
        <family val="2"/>
      </rPr>
      <t>de sa réalisation.</t>
    </r>
  </si>
  <si>
    <r>
      <t xml:space="preserve"> L’exploitant établit des procédures pour </t>
    </r>
    <r>
      <rPr>
        <b/>
        <sz val="10"/>
        <color theme="1"/>
        <rFont val="Calibri"/>
        <family val="2"/>
      </rPr>
      <t>l'identification</t>
    </r>
    <r>
      <rPr>
        <sz val="10"/>
        <color theme="1"/>
        <rFont val="Calibri"/>
        <family val="2"/>
      </rPr>
      <t xml:space="preserve"> des activités et phases de réalisation de la maintenance d'un DM.</t>
    </r>
  </si>
  <si>
    <r>
      <t xml:space="preserve">L’exploitant établit une </t>
    </r>
    <r>
      <rPr>
        <b/>
        <sz val="10"/>
        <color theme="1"/>
        <rFont val="Calibri"/>
        <family val="2"/>
      </rPr>
      <t>organisation</t>
    </r>
    <r>
      <rPr>
        <sz val="10"/>
        <color theme="1"/>
        <rFont val="Calibri"/>
        <family val="2"/>
      </rPr>
      <t xml:space="preserve"> pour assurer que </t>
    </r>
    <r>
      <rPr>
        <b/>
        <sz val="10"/>
        <color theme="1"/>
        <rFont val="Calibri"/>
        <family val="2"/>
      </rPr>
      <t>les DM</t>
    </r>
    <r>
      <rPr>
        <sz val="10"/>
        <color theme="1"/>
        <rFont val="Calibri"/>
        <family val="2"/>
      </rPr>
      <t xml:space="preserve"> qui lui sont adressés</t>
    </r>
    <r>
      <rPr>
        <b/>
        <sz val="10"/>
        <color theme="1"/>
        <rFont val="Calibri"/>
        <family val="2"/>
      </rPr>
      <t xml:space="preserve"> pour maintenance </t>
    </r>
    <r>
      <rPr>
        <sz val="10"/>
        <color theme="1"/>
        <rFont val="Calibri"/>
        <family val="2"/>
      </rPr>
      <t xml:space="preserve">sont </t>
    </r>
    <r>
      <rPr>
        <b/>
        <sz val="10"/>
        <color theme="1"/>
        <rFont val="Calibri"/>
        <family val="2"/>
      </rPr>
      <t>identifiés et distingués des DM conformes</t>
    </r>
    <r>
      <rPr>
        <sz val="10"/>
        <color theme="1"/>
        <rFont val="Calibri"/>
        <family val="2"/>
      </rPr>
      <t xml:space="preserve"> (voir 6.4 d de la NF S99-170).</t>
    </r>
  </si>
  <si>
    <r>
      <t>L'</t>
    </r>
    <r>
      <rPr>
        <b/>
        <sz val="10"/>
        <color theme="1"/>
        <rFont val="Calibri"/>
        <family val="2"/>
      </rPr>
      <t>infrastructure</t>
    </r>
    <r>
      <rPr>
        <sz val="10"/>
        <color theme="1"/>
        <rFont val="Calibri"/>
        <family val="2"/>
      </rPr>
      <t xml:space="preserve"> et l'</t>
    </r>
    <r>
      <rPr>
        <b/>
        <sz val="10"/>
        <color theme="1"/>
        <rFont val="Calibri"/>
        <family val="2"/>
      </rPr>
      <t>environnement</t>
    </r>
    <r>
      <rPr>
        <sz val="10"/>
        <color theme="1"/>
        <rFont val="Calibri"/>
        <family val="2"/>
      </rPr>
      <t xml:space="preserve"> de travail sont </t>
    </r>
    <r>
      <rPr>
        <b/>
        <sz val="10"/>
        <color theme="1"/>
        <rFont val="Calibri"/>
        <family val="2"/>
      </rPr>
      <t>appropriés</t>
    </r>
    <r>
      <rPr>
        <sz val="10"/>
        <color theme="1"/>
        <rFont val="Calibri"/>
        <family val="2"/>
      </rPr>
      <t xml:space="preserve"> pour la maintenance des DM.</t>
    </r>
  </si>
  <si>
    <r>
      <t xml:space="preserve"> Des</t>
    </r>
    <r>
      <rPr>
        <b/>
        <sz val="10"/>
        <color theme="1"/>
        <rFont val="Calibri"/>
        <family val="2"/>
      </rPr>
      <t xml:space="preserve"> personnes compétentes</t>
    </r>
    <r>
      <rPr>
        <sz val="10"/>
        <color theme="1"/>
        <rFont val="Calibri"/>
        <family val="2"/>
      </rPr>
      <t xml:space="preserve">, incluant toute qualification requise, sont désignées pour la </t>
    </r>
    <r>
      <rPr>
        <b/>
        <sz val="10"/>
        <color theme="1"/>
        <rFont val="Calibri"/>
        <family val="2"/>
      </rPr>
      <t>maintenance des DM.</t>
    </r>
  </si>
  <si>
    <r>
      <t xml:space="preserve">Les activités de </t>
    </r>
    <r>
      <rPr>
        <b/>
        <sz val="10"/>
        <color theme="1"/>
        <rFont val="Calibri"/>
        <family val="2"/>
      </rPr>
      <t>surveillance</t>
    </r>
    <r>
      <rPr>
        <sz val="10"/>
        <color theme="1"/>
        <rFont val="Calibri"/>
        <family val="2"/>
      </rPr>
      <t xml:space="preserve"> et de </t>
    </r>
    <r>
      <rPr>
        <b/>
        <sz val="10"/>
        <color theme="1"/>
        <rFont val="Calibri"/>
        <family val="2"/>
      </rPr>
      <t>mesure</t>
    </r>
    <r>
      <rPr>
        <sz val="10"/>
        <color theme="1"/>
        <rFont val="Calibri"/>
        <family val="2"/>
      </rPr>
      <t xml:space="preserve"> pour vérifier la</t>
    </r>
    <r>
      <rPr>
        <b/>
        <sz val="10"/>
        <color theme="1"/>
        <rFont val="Calibri"/>
        <family val="2"/>
      </rPr>
      <t xml:space="preserve"> maîtrise des processus </t>
    </r>
    <r>
      <rPr>
        <sz val="10"/>
        <color theme="1"/>
        <rFont val="Calibri"/>
        <family val="2"/>
      </rPr>
      <t xml:space="preserve">ou des éléments de sortie sont </t>
    </r>
    <r>
      <rPr>
        <b/>
        <sz val="10"/>
        <color theme="1"/>
        <rFont val="Calibri"/>
        <family val="2"/>
      </rPr>
      <t>mises en œuvre.</t>
    </r>
  </si>
  <si>
    <r>
      <t xml:space="preserve">Les activités de </t>
    </r>
    <r>
      <rPr>
        <b/>
        <sz val="10"/>
        <color theme="1"/>
        <rFont val="Calibri"/>
        <family val="2"/>
      </rPr>
      <t>surveillance</t>
    </r>
    <r>
      <rPr>
        <sz val="10"/>
        <color theme="1"/>
        <rFont val="Calibri"/>
        <family val="2"/>
      </rPr>
      <t xml:space="preserve"> et de </t>
    </r>
    <r>
      <rPr>
        <b/>
        <sz val="10"/>
        <color theme="1"/>
        <rFont val="Calibri"/>
        <family val="2"/>
      </rPr>
      <t>mesure</t>
    </r>
    <r>
      <rPr>
        <sz val="10"/>
        <color theme="1"/>
        <rFont val="Calibri"/>
        <family val="2"/>
      </rPr>
      <t xml:space="preserve"> pour vérifier</t>
    </r>
    <r>
      <rPr>
        <b/>
        <sz val="10"/>
        <color theme="1"/>
        <rFont val="Calibri"/>
        <family val="2"/>
      </rPr>
      <t xml:space="preserve"> la conformité </t>
    </r>
    <r>
      <rPr>
        <sz val="10"/>
        <color theme="1"/>
        <rFont val="Calibri"/>
        <family val="2"/>
      </rPr>
      <t xml:space="preserve">de la </t>
    </r>
    <r>
      <rPr>
        <b/>
        <sz val="10"/>
        <color theme="1"/>
        <rFont val="Calibri"/>
        <family val="2"/>
      </rPr>
      <t xml:space="preserve">maintenance des DM </t>
    </r>
    <r>
      <rPr>
        <sz val="10"/>
        <color theme="1"/>
        <rFont val="Calibri"/>
        <family val="2"/>
      </rPr>
      <t>sont</t>
    </r>
    <r>
      <rPr>
        <b/>
        <sz val="10"/>
        <color theme="1"/>
        <rFont val="Calibri"/>
        <family val="2"/>
      </rPr>
      <t xml:space="preserve"> mise en œuvre.</t>
    </r>
  </si>
  <si>
    <r>
      <t xml:space="preserve"> Le cas échéant, les conditions maîtrisées comprennent la </t>
    </r>
    <r>
      <rPr>
        <b/>
        <sz val="10"/>
        <color theme="1"/>
        <rFont val="Calibri"/>
        <family val="2"/>
      </rPr>
      <t xml:space="preserve">validation a priori </t>
    </r>
    <r>
      <rPr>
        <sz val="10"/>
        <color theme="1"/>
        <rFont val="Calibri"/>
        <family val="2"/>
      </rPr>
      <t xml:space="preserve">de </t>
    </r>
    <r>
      <rPr>
        <b/>
        <sz val="10"/>
        <color theme="1"/>
        <rFont val="Calibri"/>
        <family val="2"/>
      </rPr>
      <t>l’aptitude des processus</t>
    </r>
    <r>
      <rPr>
        <sz val="10"/>
        <color theme="1"/>
        <rFont val="Calibri"/>
        <family val="2"/>
      </rPr>
      <t xml:space="preserve"> à </t>
    </r>
    <r>
      <rPr>
        <b/>
        <sz val="10"/>
        <color theme="1"/>
        <rFont val="Calibri"/>
        <family val="2"/>
      </rPr>
      <t>obtenir les résultats prévus</t>
    </r>
    <r>
      <rPr>
        <sz val="10"/>
        <color theme="1"/>
        <rFont val="Calibri"/>
        <family val="2"/>
      </rPr>
      <t xml:space="preserve">, </t>
    </r>
    <r>
      <rPr>
        <b/>
        <sz val="10"/>
        <color theme="1"/>
        <rFont val="Calibri"/>
        <family val="2"/>
      </rPr>
      <t>lorsque</t>
    </r>
    <r>
      <rPr>
        <sz val="10"/>
        <color theme="1"/>
        <rFont val="Calibri"/>
        <family val="2"/>
      </rPr>
      <t xml:space="preserve"> les éléments de sortie ne peuvent pas être vérifiés par une surveillance ou une mesure effectuée a posteriori.</t>
    </r>
  </si>
  <si>
    <r>
      <t xml:space="preserve"> Le cas échéant, les conditions maîtrisées comprennent la mise en œuvre d’actions visant à</t>
    </r>
    <r>
      <rPr>
        <b/>
        <sz val="10"/>
        <color theme="1"/>
        <rFont val="Calibri"/>
        <family val="2"/>
      </rPr>
      <t xml:space="preserve"> prévenir l’erreur humaine.</t>
    </r>
  </si>
  <si>
    <r>
      <t xml:space="preserve"> Le cas échéant, les conditions maîtrisées comprennent la mise en œuvre d’activités de </t>
    </r>
    <r>
      <rPr>
        <b/>
        <sz val="10"/>
        <color theme="1"/>
        <rFont val="Calibri"/>
        <family val="2"/>
      </rPr>
      <t>libération,</t>
    </r>
    <r>
      <rPr>
        <sz val="10"/>
        <color theme="1"/>
        <rFont val="Calibri"/>
        <family val="2"/>
      </rPr>
      <t xml:space="preserve"> </t>
    </r>
    <r>
      <rPr>
        <b/>
        <sz val="10"/>
        <color theme="1"/>
        <rFont val="Calibri"/>
        <family val="2"/>
      </rPr>
      <t>d'identification,</t>
    </r>
    <r>
      <rPr>
        <sz val="10"/>
        <color theme="1"/>
        <rFont val="Calibri"/>
        <family val="2"/>
      </rPr>
      <t xml:space="preserve"> de </t>
    </r>
    <r>
      <rPr>
        <b/>
        <sz val="10"/>
        <color theme="1"/>
        <rFont val="Calibri"/>
        <family val="2"/>
      </rPr>
      <t>conditionnement,</t>
    </r>
    <r>
      <rPr>
        <sz val="10"/>
        <color theme="1"/>
        <rFont val="Calibri"/>
        <family val="2"/>
      </rPr>
      <t xml:space="preserve"> de </t>
    </r>
    <r>
      <rPr>
        <b/>
        <sz val="10"/>
        <color theme="1"/>
        <rFont val="Calibri"/>
        <family val="2"/>
      </rPr>
      <t>livraison</t>
    </r>
    <r>
      <rPr>
        <sz val="10"/>
        <color theme="1"/>
        <rFont val="Calibri"/>
        <family val="2"/>
      </rPr>
      <t xml:space="preserve"> et de prestation de</t>
    </r>
    <r>
      <rPr>
        <b/>
        <sz val="10"/>
        <color theme="1"/>
        <rFont val="Calibri"/>
        <family val="2"/>
      </rPr>
      <t xml:space="preserve"> service après livraison.</t>
    </r>
  </si>
  <si>
    <r>
      <t xml:space="preserve">L’exploitant établit des </t>
    </r>
    <r>
      <rPr>
        <b/>
        <sz val="11"/>
        <color rgb="FFFF0000"/>
        <rFont val="Calibri"/>
        <family val="2"/>
      </rPr>
      <t xml:space="preserve">exigences documentées </t>
    </r>
    <r>
      <rPr>
        <sz val="11"/>
        <color theme="0"/>
        <rFont val="Calibri"/>
        <family val="2"/>
      </rPr>
      <t>sur la décontamination, la désinfection et la stérilisation du DM afin de garantir la sécurité de réalisation de la maintenance.</t>
    </r>
    <phoneticPr fontId="31" type="noConversion"/>
  </si>
  <si>
    <r>
      <t xml:space="preserve">L’exploitant établit des exigences documentées sur la </t>
    </r>
    <r>
      <rPr>
        <b/>
        <sz val="10"/>
        <color theme="1"/>
        <rFont val="Calibri"/>
        <family val="2"/>
      </rPr>
      <t>décontamination,</t>
    </r>
    <r>
      <rPr>
        <sz val="10"/>
        <color theme="1"/>
        <rFont val="Calibri"/>
        <family val="2"/>
      </rPr>
      <t xml:space="preserve"> la </t>
    </r>
    <r>
      <rPr>
        <b/>
        <sz val="10"/>
        <color theme="1"/>
        <rFont val="Calibri"/>
        <family val="2"/>
      </rPr>
      <t>désinfection et</t>
    </r>
    <r>
      <rPr>
        <sz val="10"/>
        <color theme="1"/>
        <rFont val="Calibri"/>
        <family val="2"/>
      </rPr>
      <t xml:space="preserve"> la </t>
    </r>
    <r>
      <rPr>
        <b/>
        <sz val="10"/>
        <color theme="1"/>
        <rFont val="Calibri"/>
        <family val="2"/>
      </rPr>
      <t>stérilisation</t>
    </r>
    <r>
      <rPr>
        <sz val="10"/>
        <color theme="1"/>
        <rFont val="Calibri"/>
        <family val="2"/>
      </rPr>
      <t xml:space="preserve"> du DM afin de</t>
    </r>
    <r>
      <rPr>
        <b/>
        <sz val="10"/>
        <color theme="1"/>
        <rFont val="Calibri"/>
        <family val="2"/>
      </rPr>
      <t xml:space="preserve"> garantir la sécurité de réalisation de la maintenance.</t>
    </r>
  </si>
  <si>
    <r>
      <t xml:space="preserve">L’exploitant </t>
    </r>
    <r>
      <rPr>
        <b/>
        <sz val="10"/>
        <color theme="1"/>
        <rFont val="Calibri"/>
        <family val="2"/>
      </rPr>
      <t>identifie l'état d’avancement</t>
    </r>
    <r>
      <rPr>
        <sz val="10"/>
        <color theme="1"/>
        <rFont val="Calibri"/>
        <family val="2"/>
      </rPr>
      <t xml:space="preserve"> et </t>
    </r>
    <r>
      <rPr>
        <b/>
        <sz val="10"/>
        <color theme="1"/>
        <rFont val="Calibri"/>
        <family val="2"/>
      </rPr>
      <t xml:space="preserve">chaque étape </t>
    </r>
    <r>
      <rPr>
        <sz val="10"/>
        <color theme="1"/>
        <rFont val="Calibri"/>
        <family val="2"/>
      </rPr>
      <t>de la maintenance réalisée sur un DM.</t>
    </r>
  </si>
  <si>
    <r>
      <t xml:space="preserve">L’exploitant utilise des moyens appropriés pour </t>
    </r>
    <r>
      <rPr>
        <b/>
        <sz val="10"/>
        <color theme="1"/>
        <rFont val="Calibri"/>
        <family val="2"/>
      </rPr>
      <t xml:space="preserve">identifier les éléments de sortie </t>
    </r>
    <r>
      <rPr>
        <sz val="10"/>
        <color theme="1"/>
        <rFont val="Calibri"/>
        <family val="2"/>
      </rPr>
      <t xml:space="preserve">lorsqu’il est nécessaire de s’assurer de la </t>
    </r>
    <r>
      <rPr>
        <b/>
        <sz val="10"/>
        <color theme="1"/>
        <rFont val="Calibri"/>
        <family val="2"/>
      </rPr>
      <t>conformité des produits</t>
    </r>
    <r>
      <rPr>
        <sz val="10"/>
        <color theme="1"/>
        <rFont val="Calibri"/>
        <family val="2"/>
      </rPr>
      <t xml:space="preserve"> et services.</t>
    </r>
  </si>
  <si>
    <r>
      <t xml:space="preserve">L’exploitant identifie </t>
    </r>
    <r>
      <rPr>
        <b/>
        <sz val="10"/>
        <color theme="1"/>
        <rFont val="Calibri"/>
        <family val="2"/>
      </rPr>
      <t xml:space="preserve">l’état des éléments de sortie </t>
    </r>
    <r>
      <rPr>
        <sz val="10"/>
        <color theme="1"/>
        <rFont val="Calibri"/>
        <family val="2"/>
      </rPr>
      <t>par rapport aux exigences de surveillance et de mesure</t>
    </r>
    <r>
      <rPr>
        <b/>
        <sz val="10"/>
        <color theme="1"/>
        <rFont val="Calibri"/>
        <family val="2"/>
      </rPr>
      <t xml:space="preserve"> tout au long de la production</t>
    </r>
    <r>
      <rPr>
        <sz val="10"/>
        <color theme="1"/>
        <rFont val="Calibri"/>
        <family val="2"/>
      </rPr>
      <t xml:space="preserve"> et de la prestation de service.</t>
    </r>
  </si>
  <si>
    <r>
      <t xml:space="preserve">L’exploitant assure que </t>
    </r>
    <r>
      <rPr>
        <b/>
        <sz val="10"/>
        <color theme="1"/>
        <rFont val="Calibri"/>
        <family val="2"/>
      </rPr>
      <t>seul un DM</t>
    </r>
    <r>
      <rPr>
        <sz val="10"/>
        <color theme="1"/>
        <rFont val="Calibri"/>
        <family val="2"/>
      </rPr>
      <t xml:space="preserve"> ayant </t>
    </r>
    <r>
      <rPr>
        <b/>
        <sz val="10"/>
        <color theme="1"/>
        <rFont val="Calibri"/>
        <family val="2"/>
      </rPr>
      <t>passé avec succès les contrôles</t>
    </r>
    <r>
      <rPr>
        <sz val="10"/>
        <color theme="1"/>
        <rFont val="Calibri"/>
        <family val="2"/>
      </rPr>
      <t xml:space="preserve"> et essais (ou mis à disposition par dérogation autorisée) est </t>
    </r>
    <r>
      <rPr>
        <b/>
        <sz val="10"/>
        <color theme="1"/>
        <rFont val="Calibri"/>
        <family val="2"/>
      </rPr>
      <t>restitué</t>
    </r>
    <r>
      <rPr>
        <sz val="10"/>
        <color theme="1"/>
        <rFont val="Calibri"/>
        <family val="2"/>
      </rPr>
      <t xml:space="preserve"> ou </t>
    </r>
    <r>
      <rPr>
        <b/>
        <sz val="10"/>
        <color theme="1"/>
        <rFont val="Calibri"/>
        <family val="2"/>
      </rPr>
      <t>remis en service</t>
    </r>
    <r>
      <rPr>
        <sz val="10"/>
        <color theme="1"/>
        <rFont val="Calibri"/>
        <family val="2"/>
      </rPr>
      <t xml:space="preserve"> en toute conformité selon l’usage prévu.</t>
    </r>
  </si>
  <si>
    <r>
      <t xml:space="preserve">L’exploitant maîtrise </t>
    </r>
    <r>
      <rPr>
        <b/>
        <sz val="10"/>
        <color theme="1"/>
        <rFont val="Calibri"/>
        <family val="2"/>
      </rPr>
      <t xml:space="preserve">l’identification unique </t>
    </r>
    <r>
      <rPr>
        <sz val="10"/>
        <color theme="1"/>
        <rFont val="Calibri"/>
        <family val="2"/>
      </rPr>
      <t>des éléments de sortie lorsque la traçabilité est une exigence.</t>
    </r>
  </si>
  <si>
    <r>
      <t xml:space="preserve">L’exploitant conserve les informations documentées nécessaires à la </t>
    </r>
    <r>
      <rPr>
        <b/>
        <sz val="10"/>
        <color theme="1"/>
        <rFont val="Calibri"/>
        <family val="2"/>
      </rPr>
      <t>traçabilité.</t>
    </r>
  </si>
  <si>
    <r>
      <t>L’exploitant respecte la</t>
    </r>
    <r>
      <rPr>
        <b/>
        <sz val="10"/>
        <color theme="1"/>
        <rFont val="Calibri"/>
        <family val="2"/>
      </rPr>
      <t xml:space="preserve"> propriété des clients</t>
    </r>
    <r>
      <rPr>
        <sz val="10"/>
        <color theme="1"/>
        <rFont val="Calibri"/>
        <family val="2"/>
      </rPr>
      <t xml:space="preserve"> ou des prestataires externes lorsqu’elle se trouve sous son contrôle ou qu’il l’utilise.</t>
    </r>
  </si>
  <si>
    <r>
      <t xml:space="preserve">L’exploitant </t>
    </r>
    <r>
      <rPr>
        <b/>
        <sz val="10"/>
        <color theme="1"/>
        <rFont val="Calibri"/>
        <family val="2"/>
      </rPr>
      <t>identifie, vérifie, protége et sauvegarde la propriété</t>
    </r>
    <r>
      <rPr>
        <sz val="10"/>
        <color theme="1"/>
        <rFont val="Calibri"/>
        <family val="2"/>
      </rPr>
      <t xml:space="preserve"> que les clients ou les prestataires externes ont fournie pour être utilisée ou incorporée dans les produits et services.</t>
    </r>
  </si>
  <si>
    <r>
      <t>L’exploitant agit pour que</t>
    </r>
    <r>
      <rPr>
        <b/>
        <sz val="10"/>
        <color theme="1"/>
        <rFont val="Calibri"/>
        <family val="2"/>
      </rPr>
      <t xml:space="preserve"> l’intégralité des données de configuration d'un DM</t>
    </r>
    <r>
      <rPr>
        <sz val="10"/>
        <color theme="1"/>
        <rFont val="Calibri"/>
        <family val="2"/>
      </rPr>
      <t xml:space="preserve"> soit maîtrisée et sauvegardée.</t>
    </r>
  </si>
  <si>
    <r>
      <t xml:space="preserve">L’exploitant garantit que </t>
    </r>
    <r>
      <rPr>
        <b/>
        <sz val="10"/>
        <color theme="1"/>
        <rFont val="Calibri"/>
        <family val="2"/>
      </rPr>
      <t>l’intégralité des données de configuration d'un DM</t>
    </r>
    <r>
      <rPr>
        <sz val="10"/>
        <color theme="1"/>
        <rFont val="Calibri"/>
        <family val="2"/>
      </rPr>
      <t xml:space="preserve"> est restituée avant ou lors de la remise en service du DM.</t>
    </r>
  </si>
  <si>
    <r>
      <t xml:space="preserve">Les </t>
    </r>
    <r>
      <rPr>
        <b/>
        <sz val="10"/>
        <color theme="1"/>
        <rFont val="Calibri"/>
        <family val="2"/>
      </rPr>
      <t>exigences</t>
    </r>
    <r>
      <rPr>
        <sz val="10"/>
        <color theme="1"/>
        <rFont val="Calibri"/>
        <family val="2"/>
      </rPr>
      <t xml:space="preserve"> sur l'intégralité des données sont</t>
    </r>
    <r>
      <rPr>
        <b/>
        <sz val="10"/>
        <color theme="1"/>
        <rFont val="Calibri"/>
        <family val="2"/>
      </rPr>
      <t xml:space="preserve"> relayées à tous les intervenants</t>
    </r>
    <r>
      <rPr>
        <sz val="10"/>
        <color theme="1"/>
        <rFont val="Calibri"/>
        <family val="2"/>
      </rPr>
      <t xml:space="preserve"> ainsi qu’aux prestataires de maintenance sur le DM.</t>
    </r>
  </si>
  <si>
    <r>
      <t xml:space="preserve">Lorsque la </t>
    </r>
    <r>
      <rPr>
        <b/>
        <sz val="10"/>
        <color theme="1"/>
        <rFont val="Calibri"/>
        <family val="2"/>
      </rPr>
      <t>propriété</t>
    </r>
    <r>
      <rPr>
        <sz val="10"/>
        <color theme="1"/>
        <rFont val="Calibri"/>
        <family val="2"/>
      </rPr>
      <t xml:space="preserve"> d’un client ou d’un prestataire externe est </t>
    </r>
    <r>
      <rPr>
        <b/>
        <sz val="10"/>
        <color theme="1"/>
        <rFont val="Calibri"/>
        <family val="2"/>
      </rPr>
      <t>perdue,</t>
    </r>
    <r>
      <rPr>
        <sz val="10"/>
        <color theme="1"/>
        <rFont val="Calibri"/>
        <family val="2"/>
      </rPr>
      <t xml:space="preserve"> </t>
    </r>
    <r>
      <rPr>
        <b/>
        <sz val="10"/>
        <color theme="1"/>
        <rFont val="Calibri"/>
        <family val="2"/>
      </rPr>
      <t>endommagée</t>
    </r>
    <r>
      <rPr>
        <sz val="10"/>
        <color theme="1"/>
        <rFont val="Calibri"/>
        <family val="2"/>
      </rPr>
      <t xml:space="preserve"> ou encore jugée impropre à l’utilisation,</t>
    </r>
    <r>
      <rPr>
        <b/>
        <sz val="10"/>
        <color theme="1"/>
        <rFont val="Calibri"/>
        <family val="2"/>
      </rPr>
      <t xml:space="preserve"> l'exploitant le lui notifie</t>
    </r>
    <r>
      <rPr>
        <sz val="10"/>
        <color theme="1"/>
        <rFont val="Calibri"/>
        <family val="2"/>
      </rPr>
      <t xml:space="preserve"> (rapport) et </t>
    </r>
    <r>
      <rPr>
        <b/>
        <sz val="10"/>
        <color theme="1"/>
        <rFont val="Calibri"/>
        <family val="2"/>
      </rPr>
      <t>conserve</t>
    </r>
    <r>
      <rPr>
        <sz val="10"/>
        <color theme="1"/>
        <rFont val="Calibri"/>
        <family val="2"/>
      </rPr>
      <t xml:space="preserve"> des informations documentées (enregistrements) sur ce qui s’est produit.</t>
    </r>
  </si>
  <si>
    <r>
      <t xml:space="preserve">L’exploitant </t>
    </r>
    <r>
      <rPr>
        <b/>
        <sz val="10"/>
        <color theme="1"/>
        <rFont val="Calibri"/>
        <family val="2"/>
      </rPr>
      <t xml:space="preserve">préserve les DM </t>
    </r>
    <r>
      <rPr>
        <sz val="10"/>
        <color theme="1"/>
        <rFont val="Calibri"/>
        <family val="2"/>
      </rPr>
      <t>au cours de la maintenance, dans une</t>
    </r>
    <r>
      <rPr>
        <b/>
        <sz val="10"/>
        <color theme="1"/>
        <rFont val="Calibri"/>
        <family val="2"/>
      </rPr>
      <t xml:space="preserve"> mesure suffisante</t>
    </r>
    <r>
      <rPr>
        <sz val="10"/>
        <color theme="1"/>
        <rFont val="Calibri"/>
        <family val="2"/>
      </rPr>
      <t xml:space="preserve"> pour assurer la </t>
    </r>
    <r>
      <rPr>
        <b/>
        <sz val="10"/>
        <color theme="1"/>
        <rFont val="Calibri"/>
        <family val="2"/>
      </rPr>
      <t>conformité</t>
    </r>
    <r>
      <rPr>
        <sz val="10"/>
        <color theme="1"/>
        <rFont val="Calibri"/>
        <family val="2"/>
      </rPr>
      <t xml:space="preserve"> aux exigences.</t>
    </r>
  </si>
  <si>
    <r>
      <t>L’exploitant établit des exigences documentées sur la</t>
    </r>
    <r>
      <rPr>
        <b/>
        <sz val="10"/>
        <color theme="1"/>
        <rFont val="Calibri"/>
        <family val="2"/>
      </rPr>
      <t xml:space="preserve"> vérification de la configuration </t>
    </r>
    <r>
      <rPr>
        <sz val="10"/>
        <color theme="1"/>
        <rFont val="Calibri"/>
        <family val="2"/>
      </rPr>
      <t>avant retour du DM à l’utilisateur final (seuil d’alarme, catégorie de patient, autres préréglages, etc.).</t>
    </r>
  </si>
  <si>
    <r>
      <t xml:space="preserve">L’exploitant </t>
    </r>
    <r>
      <rPr>
        <b/>
        <sz val="10"/>
        <color theme="1"/>
        <rFont val="Calibri"/>
        <family val="2"/>
      </rPr>
      <t>respecte</t>
    </r>
    <r>
      <rPr>
        <sz val="10"/>
        <color theme="1"/>
        <rFont val="Calibri"/>
        <family val="2"/>
      </rPr>
      <t xml:space="preserve"> les </t>
    </r>
    <r>
      <rPr>
        <b/>
        <sz val="10"/>
        <color theme="1"/>
        <rFont val="Calibri"/>
        <family val="2"/>
      </rPr>
      <t>exigences</t>
    </r>
    <r>
      <rPr>
        <sz val="10"/>
        <color theme="1"/>
        <rFont val="Calibri"/>
        <family val="2"/>
      </rPr>
      <t xml:space="preserve"> relatives aux</t>
    </r>
    <r>
      <rPr>
        <b/>
        <sz val="10"/>
        <color theme="1"/>
        <rFont val="Calibri"/>
        <family val="2"/>
      </rPr>
      <t xml:space="preserve"> activités après livraison </t>
    </r>
    <r>
      <rPr>
        <sz val="10"/>
        <color theme="1"/>
        <rFont val="Calibri"/>
        <family val="2"/>
      </rPr>
      <t>associées aux produits et services.</t>
    </r>
  </si>
  <si>
    <r>
      <rPr>
        <b/>
        <sz val="10"/>
        <color theme="1"/>
        <rFont val="Calibri"/>
        <family val="2"/>
      </rPr>
      <t>Lors de la détermination</t>
    </r>
    <r>
      <rPr>
        <sz val="10"/>
        <color theme="1"/>
        <rFont val="Calibri"/>
        <family val="2"/>
      </rPr>
      <t xml:space="preserve"> de l’étendue des </t>
    </r>
    <r>
      <rPr>
        <b/>
        <sz val="10"/>
        <color theme="1"/>
        <rFont val="Calibri"/>
        <family val="2"/>
      </rPr>
      <t>activités après livraison</t>
    </r>
    <r>
      <rPr>
        <sz val="10"/>
        <color theme="1"/>
        <rFont val="Calibri"/>
        <family val="2"/>
      </rPr>
      <t xml:space="preserve"> requises, l’exploitant prend en considération les </t>
    </r>
    <r>
      <rPr>
        <b/>
        <sz val="10"/>
        <color theme="1"/>
        <rFont val="Calibri"/>
        <family val="2"/>
      </rPr>
      <t>exigences légales et réglementaires.</t>
    </r>
  </si>
  <si>
    <r>
      <t xml:space="preserve">De même, l’exploitant prend en considération les </t>
    </r>
    <r>
      <rPr>
        <b/>
        <sz val="10"/>
        <color theme="1"/>
        <rFont val="Calibri"/>
        <family val="2"/>
      </rPr>
      <t xml:space="preserve">conséquences indésirables </t>
    </r>
    <r>
      <rPr>
        <sz val="10"/>
        <color theme="1"/>
        <rFont val="Calibri"/>
        <family val="2"/>
      </rPr>
      <t>potentielles associées à ses produits et services.</t>
    </r>
  </si>
  <si>
    <r>
      <t xml:space="preserve">De même, l’exploitant prend en considération la </t>
    </r>
    <r>
      <rPr>
        <b/>
        <sz val="10"/>
        <color theme="1"/>
        <rFont val="Calibri"/>
        <family val="2"/>
      </rPr>
      <t>nature,</t>
    </r>
    <r>
      <rPr>
        <sz val="10"/>
        <color theme="1"/>
        <rFont val="Calibri"/>
        <family val="2"/>
      </rPr>
      <t xml:space="preserve"> </t>
    </r>
    <r>
      <rPr>
        <b/>
        <sz val="10"/>
        <color theme="1"/>
        <rFont val="Calibri"/>
        <family val="2"/>
      </rPr>
      <t>l’utilisation</t>
    </r>
    <r>
      <rPr>
        <sz val="10"/>
        <color theme="1"/>
        <rFont val="Calibri"/>
        <family val="2"/>
      </rPr>
      <t xml:space="preserve"> et la </t>
    </r>
    <r>
      <rPr>
        <b/>
        <sz val="10"/>
        <color theme="1"/>
        <rFont val="Calibri"/>
        <family val="2"/>
      </rPr>
      <t>durée de vie</t>
    </r>
    <r>
      <rPr>
        <sz val="10"/>
        <color theme="1"/>
        <rFont val="Calibri"/>
        <family val="2"/>
      </rPr>
      <t xml:space="preserve"> prévue de ses produits et services.</t>
    </r>
  </si>
  <si>
    <r>
      <t>De même, l’exploitant prend en considération</t>
    </r>
    <r>
      <rPr>
        <b/>
        <sz val="10"/>
        <color theme="1"/>
        <rFont val="Calibri"/>
        <family val="2"/>
      </rPr>
      <t xml:space="preserve"> les exigences des clients.</t>
    </r>
  </si>
  <si>
    <r>
      <t>De même, l’exploitant prend en considération</t>
    </r>
    <r>
      <rPr>
        <b/>
        <sz val="10"/>
        <color theme="1"/>
        <rFont val="Calibri"/>
        <family val="2"/>
      </rPr>
      <t xml:space="preserve"> les retours d’information des clients.</t>
    </r>
  </si>
  <si>
    <r>
      <t>L’exploitant</t>
    </r>
    <r>
      <rPr>
        <b/>
        <sz val="10"/>
        <color theme="1"/>
        <rFont val="Calibri"/>
        <family val="2"/>
      </rPr>
      <t xml:space="preserve"> passe en revue et maîtrise les modifications</t>
    </r>
    <r>
      <rPr>
        <sz val="10"/>
        <color theme="1"/>
        <rFont val="Calibri"/>
        <family val="2"/>
      </rPr>
      <t xml:space="preserve"> relatives à la production ou à la prestation de service pour assurer le</t>
    </r>
    <r>
      <rPr>
        <b/>
        <sz val="10"/>
        <color theme="1"/>
        <rFont val="Calibri"/>
        <family val="2"/>
      </rPr>
      <t xml:space="preserve"> maintien de la conformité </t>
    </r>
    <r>
      <rPr>
        <sz val="10"/>
        <color theme="1"/>
        <rFont val="Calibri"/>
        <family val="2"/>
      </rPr>
      <t>aux exigences.</t>
    </r>
  </si>
  <si>
    <r>
      <t xml:space="preserve">L’exploitant </t>
    </r>
    <r>
      <rPr>
        <b/>
        <sz val="10"/>
        <color theme="1"/>
        <rFont val="Calibri"/>
        <family val="2"/>
      </rPr>
      <t>conserve</t>
    </r>
    <r>
      <rPr>
        <sz val="10"/>
        <color theme="1"/>
        <rFont val="Calibri"/>
        <family val="2"/>
      </rPr>
      <t xml:space="preserve"> les informations documentées sur les </t>
    </r>
    <r>
      <rPr>
        <b/>
        <sz val="10"/>
        <color theme="1"/>
        <rFont val="Calibri"/>
        <family val="2"/>
      </rPr>
      <t xml:space="preserve">résultats de la revue </t>
    </r>
    <r>
      <rPr>
        <sz val="10"/>
        <color theme="1"/>
        <rFont val="Calibri"/>
        <family val="2"/>
      </rPr>
      <t>des modifications, la ou les</t>
    </r>
    <r>
      <rPr>
        <b/>
        <sz val="10"/>
        <color theme="1"/>
        <rFont val="Calibri"/>
        <family val="2"/>
      </rPr>
      <t xml:space="preserve"> personnes autorisant les modifications </t>
    </r>
    <r>
      <rPr>
        <sz val="10"/>
        <color theme="1"/>
        <rFont val="Calibri"/>
        <family val="2"/>
      </rPr>
      <t>et toutes les actions nécessaires issues de la revue.</t>
    </r>
  </si>
  <si>
    <r>
      <t xml:space="preserve">L'exploitant </t>
    </r>
    <r>
      <rPr>
        <b/>
        <sz val="10"/>
        <color theme="1"/>
        <rFont val="Calibri"/>
        <family val="2"/>
      </rPr>
      <t>vérifie</t>
    </r>
    <r>
      <rPr>
        <sz val="10"/>
        <color theme="1"/>
        <rFont val="Calibri"/>
        <family val="2"/>
      </rPr>
      <t xml:space="preserve"> que les </t>
    </r>
    <r>
      <rPr>
        <b/>
        <sz val="10"/>
        <color theme="1"/>
        <rFont val="Calibri"/>
        <family val="2"/>
      </rPr>
      <t>exigences</t>
    </r>
    <r>
      <rPr>
        <sz val="10"/>
        <color theme="1"/>
        <rFont val="Calibri"/>
        <family val="2"/>
      </rPr>
      <t xml:space="preserve"> relatives à la maintenance des DM ont été </t>
    </r>
    <r>
      <rPr>
        <b/>
        <sz val="10"/>
        <color theme="1"/>
        <rFont val="Calibri"/>
        <family val="2"/>
      </rPr>
      <t>satisfaites.</t>
    </r>
  </si>
  <si>
    <r>
      <t xml:space="preserve">L'exploitant </t>
    </r>
    <r>
      <rPr>
        <b/>
        <sz val="10"/>
        <color theme="1"/>
        <rFont val="Calibri"/>
        <family val="2"/>
      </rPr>
      <t>libère</t>
    </r>
    <r>
      <rPr>
        <sz val="10"/>
        <color theme="1"/>
        <rFont val="Calibri"/>
        <family val="2"/>
      </rPr>
      <t xml:space="preserve"> les DM </t>
    </r>
    <r>
      <rPr>
        <b/>
        <sz val="10"/>
        <color theme="1"/>
        <rFont val="Calibri"/>
        <family val="2"/>
      </rPr>
      <t xml:space="preserve">après l’exécution satisfaisante </t>
    </r>
    <r>
      <rPr>
        <sz val="10"/>
        <color theme="1"/>
        <rFont val="Calibri"/>
        <family val="2"/>
      </rPr>
      <t xml:space="preserve">de toutes les </t>
    </r>
    <r>
      <rPr>
        <b/>
        <sz val="10"/>
        <color theme="1"/>
        <rFont val="Calibri"/>
        <family val="2"/>
      </rPr>
      <t>dispositions planifiées</t>
    </r>
    <r>
      <rPr>
        <sz val="10"/>
        <color theme="1"/>
        <rFont val="Calibri"/>
        <family val="2"/>
      </rPr>
      <t>, sauf approbation par une autorité compétente et, le cas échéant, par le client.</t>
    </r>
  </si>
  <si>
    <r>
      <t xml:space="preserve">L’exploitant établit des exigences documentées contenant les </t>
    </r>
    <r>
      <rPr>
        <b/>
        <sz val="10"/>
        <color theme="1"/>
        <rFont val="Calibri"/>
        <family val="2"/>
      </rPr>
      <t>critères d'acceptation</t>
    </r>
    <r>
      <rPr>
        <sz val="10"/>
        <color theme="1"/>
        <rFont val="Calibri"/>
        <family val="2"/>
      </rPr>
      <t xml:space="preserve"> préalable à la </t>
    </r>
    <r>
      <rPr>
        <b/>
        <sz val="10"/>
        <color theme="1"/>
        <rFont val="Calibri"/>
        <family val="2"/>
      </rPr>
      <t>remise en service du DM.</t>
    </r>
  </si>
  <si>
    <r>
      <t xml:space="preserve">Les </t>
    </r>
    <r>
      <rPr>
        <b/>
        <sz val="10"/>
        <color theme="1"/>
        <rFont val="Calibri"/>
        <family val="2"/>
      </rPr>
      <t>résultats du contrôle</t>
    </r>
    <r>
      <rPr>
        <sz val="10"/>
        <color theme="1"/>
        <rFont val="Calibri"/>
        <family val="2"/>
      </rPr>
      <t xml:space="preserve"> avant remise en service, </t>
    </r>
    <r>
      <rPr>
        <b/>
        <sz val="10"/>
        <color theme="1"/>
        <rFont val="Calibri"/>
        <family val="2"/>
      </rPr>
      <t xml:space="preserve">attestent de la conformité </t>
    </r>
    <r>
      <rPr>
        <sz val="10"/>
        <color theme="1"/>
        <rFont val="Calibri"/>
        <family val="2"/>
      </rPr>
      <t>du DM à l’utilisation prévue.</t>
    </r>
  </si>
  <si>
    <r>
      <t xml:space="preserve">L'exploitant </t>
    </r>
    <r>
      <rPr>
        <b/>
        <sz val="10"/>
        <color theme="1"/>
        <rFont val="Calibri"/>
        <family val="2"/>
      </rPr>
      <t>conserve</t>
    </r>
    <r>
      <rPr>
        <sz val="10"/>
        <color theme="1"/>
        <rFont val="Calibri"/>
        <family val="2"/>
      </rPr>
      <t xml:space="preserve"> les informations documentées concernant la </t>
    </r>
    <r>
      <rPr>
        <b/>
        <sz val="10"/>
        <color theme="1"/>
        <rFont val="Calibri"/>
        <family val="2"/>
      </rPr>
      <t>libération</t>
    </r>
    <r>
      <rPr>
        <sz val="10"/>
        <color theme="1"/>
        <rFont val="Calibri"/>
        <family val="2"/>
      </rPr>
      <t xml:space="preserve"> des DM.</t>
    </r>
  </si>
  <si>
    <r>
      <t xml:space="preserve">Les informations documentées comprennent des </t>
    </r>
    <r>
      <rPr>
        <b/>
        <sz val="10"/>
        <color theme="1"/>
        <rFont val="Calibri"/>
        <family val="2"/>
      </rPr>
      <t>preuves</t>
    </r>
    <r>
      <rPr>
        <sz val="10"/>
        <color theme="1"/>
        <rFont val="Calibri"/>
        <family val="2"/>
      </rPr>
      <t xml:space="preserve"> de la </t>
    </r>
    <r>
      <rPr>
        <b/>
        <sz val="10"/>
        <color theme="1"/>
        <rFont val="Calibri"/>
        <family val="2"/>
      </rPr>
      <t>conformité</t>
    </r>
    <r>
      <rPr>
        <sz val="10"/>
        <color theme="1"/>
        <rFont val="Calibri"/>
        <family val="2"/>
      </rPr>
      <t xml:space="preserve"> aux </t>
    </r>
    <r>
      <rPr>
        <b/>
        <sz val="10"/>
        <color theme="1"/>
        <rFont val="Calibri"/>
        <family val="2"/>
      </rPr>
      <t>critères d’acceptation.</t>
    </r>
  </si>
  <si>
    <r>
      <t xml:space="preserve">Les informations documentées comprennent la </t>
    </r>
    <r>
      <rPr>
        <b/>
        <sz val="10"/>
        <color theme="1"/>
        <rFont val="Calibri"/>
        <family val="2"/>
      </rPr>
      <t>traçabilité</t>
    </r>
    <r>
      <rPr>
        <sz val="10"/>
        <color theme="1"/>
        <rFont val="Calibri"/>
        <family val="2"/>
      </rPr>
      <t xml:space="preserve"> jusqu’à la (aux) </t>
    </r>
    <r>
      <rPr>
        <b/>
        <sz val="10"/>
        <color theme="1"/>
        <rFont val="Calibri"/>
        <family val="2"/>
      </rPr>
      <t>personne(s)</t>
    </r>
    <r>
      <rPr>
        <sz val="10"/>
        <color theme="1"/>
        <rFont val="Calibri"/>
        <family val="2"/>
      </rPr>
      <t xml:space="preserve"> ayant </t>
    </r>
    <r>
      <rPr>
        <b/>
        <sz val="10"/>
        <color theme="1"/>
        <rFont val="Calibri"/>
        <family val="2"/>
      </rPr>
      <t>autorisé la libération</t>
    </r>
    <r>
      <rPr>
        <sz val="10"/>
        <color theme="1"/>
        <rFont val="Calibri"/>
        <family val="2"/>
      </rPr>
      <t>.</t>
    </r>
  </si>
  <si>
    <r>
      <t xml:space="preserve">L'exploitant </t>
    </r>
    <r>
      <rPr>
        <b/>
        <sz val="10"/>
        <color theme="1"/>
        <rFont val="Calibri"/>
        <family val="2"/>
      </rPr>
      <t>conserve</t>
    </r>
    <r>
      <rPr>
        <sz val="10"/>
        <color theme="1"/>
        <rFont val="Calibri"/>
        <family val="2"/>
      </rPr>
      <t xml:space="preserve"> des informations documentées </t>
    </r>
    <r>
      <rPr>
        <b/>
        <sz val="10"/>
        <color theme="1"/>
        <rFont val="Calibri"/>
        <family val="2"/>
      </rPr>
      <t>pertinentes</t>
    </r>
    <r>
      <rPr>
        <sz val="10"/>
        <color theme="1"/>
        <rFont val="Calibri"/>
        <family val="2"/>
      </rPr>
      <t xml:space="preserve"> comme preuves des résultats.</t>
    </r>
  </si>
  <si>
    <r>
      <t xml:space="preserve">Les enregistrements indiquent la (les) </t>
    </r>
    <r>
      <rPr>
        <b/>
        <sz val="10"/>
        <color theme="1"/>
        <rFont val="Calibri"/>
        <family val="2"/>
      </rPr>
      <t>personne(s)</t>
    </r>
    <r>
      <rPr>
        <sz val="10"/>
        <color theme="1"/>
        <rFont val="Calibri"/>
        <family val="2"/>
      </rPr>
      <t xml:space="preserve"> ayant </t>
    </r>
    <r>
      <rPr>
        <b/>
        <sz val="10"/>
        <color theme="1"/>
        <rFont val="Calibri"/>
        <family val="2"/>
      </rPr>
      <t>réalisé</t>
    </r>
    <r>
      <rPr>
        <sz val="10"/>
        <color theme="1"/>
        <rFont val="Calibri"/>
        <family val="2"/>
      </rPr>
      <t xml:space="preserve"> et </t>
    </r>
    <r>
      <rPr>
        <b/>
        <sz val="10"/>
        <color theme="1"/>
        <rFont val="Calibri"/>
        <family val="2"/>
      </rPr>
      <t>validé</t>
    </r>
    <r>
      <rPr>
        <sz val="10"/>
        <color theme="1"/>
        <rFont val="Calibri"/>
        <family val="2"/>
      </rPr>
      <t xml:space="preserve"> la </t>
    </r>
    <r>
      <rPr>
        <b/>
        <sz val="10"/>
        <color theme="1"/>
        <rFont val="Calibri"/>
        <family val="2"/>
      </rPr>
      <t>maintenance</t>
    </r>
    <r>
      <rPr>
        <sz val="10"/>
        <color theme="1"/>
        <rFont val="Calibri"/>
        <family val="2"/>
      </rPr>
      <t xml:space="preserve"> des DM (voir 4.2.4 et 7.5.2.2 de la NF S99-170).</t>
    </r>
  </si>
  <si>
    <r>
      <t xml:space="preserve">La </t>
    </r>
    <r>
      <rPr>
        <b/>
        <sz val="10"/>
        <color theme="1"/>
        <rFont val="Calibri"/>
        <family val="2"/>
      </rPr>
      <t>remise en service d’un DM</t>
    </r>
    <r>
      <rPr>
        <sz val="10"/>
        <color theme="1"/>
        <rFont val="Calibri"/>
        <family val="2"/>
      </rPr>
      <t xml:space="preserve"> après la réalisation de la maintenance </t>
    </r>
    <r>
      <rPr>
        <b/>
        <sz val="10"/>
        <color theme="1"/>
        <rFont val="Calibri"/>
        <family val="2"/>
      </rPr>
      <t xml:space="preserve">n'est jamais effectuée avant l'exécution satisfaisante </t>
    </r>
    <r>
      <rPr>
        <sz val="10"/>
        <color theme="1"/>
        <rFont val="Calibri"/>
        <family val="2"/>
      </rPr>
      <t>des dispositions planifiées (voir 7.2 de la NF S99-170).</t>
    </r>
  </si>
  <si>
    <r>
      <t xml:space="preserve">L'exploitant </t>
    </r>
    <r>
      <rPr>
        <b/>
        <sz val="10"/>
        <color theme="1"/>
        <rFont val="Calibri"/>
        <family val="2"/>
      </rPr>
      <t xml:space="preserve">identifie et maîtrise les éléments de sortie non-conformes </t>
    </r>
    <r>
      <rPr>
        <sz val="10"/>
        <color theme="1"/>
        <rFont val="Calibri"/>
        <family val="2"/>
      </rPr>
      <t xml:space="preserve">de manière à </t>
    </r>
    <r>
      <rPr>
        <b/>
        <sz val="10"/>
        <color theme="1"/>
        <rFont val="Calibri"/>
        <family val="2"/>
      </rPr>
      <t>empêcher leur utilisation</t>
    </r>
    <r>
      <rPr>
        <sz val="10"/>
        <color theme="1"/>
        <rFont val="Calibri"/>
        <family val="2"/>
      </rPr>
      <t xml:space="preserve"> ou fourniture non intentionnelle.</t>
    </r>
  </si>
  <si>
    <r>
      <t xml:space="preserve">L'exploitant mène les </t>
    </r>
    <r>
      <rPr>
        <b/>
        <sz val="10"/>
        <color theme="1"/>
        <rFont val="Calibri"/>
        <family val="2"/>
      </rPr>
      <t xml:space="preserve">actions appropriées </t>
    </r>
    <r>
      <rPr>
        <sz val="10"/>
        <color theme="1"/>
        <rFont val="Calibri"/>
        <family val="2"/>
      </rPr>
      <t xml:space="preserve">selon la </t>
    </r>
    <r>
      <rPr>
        <b/>
        <sz val="10"/>
        <color theme="1"/>
        <rFont val="Calibri"/>
        <family val="2"/>
      </rPr>
      <t>nature</t>
    </r>
    <r>
      <rPr>
        <sz val="10"/>
        <color theme="1"/>
        <rFont val="Calibri"/>
        <family val="2"/>
      </rPr>
      <t xml:space="preserve"> de la </t>
    </r>
    <r>
      <rPr>
        <b/>
        <sz val="10"/>
        <color theme="1"/>
        <rFont val="Calibri"/>
        <family val="2"/>
      </rPr>
      <t xml:space="preserve">non-conformité </t>
    </r>
    <r>
      <rPr>
        <sz val="10"/>
        <color theme="1"/>
        <rFont val="Calibri"/>
        <family val="2"/>
      </rPr>
      <t xml:space="preserve">et son </t>
    </r>
    <r>
      <rPr>
        <b/>
        <sz val="10"/>
        <color theme="1"/>
        <rFont val="Calibri"/>
        <family val="2"/>
      </rPr>
      <t>effet</t>
    </r>
    <r>
      <rPr>
        <sz val="10"/>
        <color theme="1"/>
        <rFont val="Calibri"/>
        <family val="2"/>
      </rPr>
      <t xml:space="preserve"> sur la conformité des produits et services.</t>
    </r>
  </si>
  <si>
    <r>
      <t xml:space="preserve">L'exploitant applique des </t>
    </r>
    <r>
      <rPr>
        <b/>
        <sz val="10"/>
        <color theme="1"/>
        <rFont val="Calibri"/>
        <family val="2"/>
      </rPr>
      <t>actions appropriées</t>
    </r>
    <r>
      <rPr>
        <sz val="10"/>
        <color theme="1"/>
        <rFont val="Calibri"/>
        <family val="2"/>
      </rPr>
      <t xml:space="preserve"> aux produits et services</t>
    </r>
    <r>
      <rPr>
        <b/>
        <sz val="10"/>
        <color theme="1"/>
        <rFont val="Calibri"/>
        <family val="2"/>
      </rPr>
      <t xml:space="preserve"> non conformes</t>
    </r>
    <r>
      <rPr>
        <sz val="10"/>
        <color theme="1"/>
        <rFont val="Calibri"/>
        <family val="2"/>
      </rPr>
      <t xml:space="preserve"> </t>
    </r>
    <r>
      <rPr>
        <b/>
        <sz val="10"/>
        <color theme="1"/>
        <rFont val="Calibri"/>
        <family val="2"/>
      </rPr>
      <t>détectés après livraison,</t>
    </r>
    <r>
      <rPr>
        <sz val="10"/>
        <color theme="1"/>
        <rFont val="Calibri"/>
        <family val="2"/>
      </rPr>
      <t xml:space="preserve"> ou durant ou après la prestation de services.</t>
    </r>
  </si>
  <si>
    <r>
      <t xml:space="preserve">L'exploitant traite les </t>
    </r>
    <r>
      <rPr>
        <b/>
        <sz val="10"/>
        <color theme="1"/>
        <rFont val="Calibri"/>
        <family val="2"/>
      </rPr>
      <t>éléments de sortie non conformes</t>
    </r>
    <r>
      <rPr>
        <sz val="10"/>
        <color theme="1"/>
        <rFont val="Calibri"/>
        <family val="2"/>
      </rPr>
      <t xml:space="preserve"> par correction </t>
    </r>
    <r>
      <rPr>
        <b/>
        <sz val="10"/>
        <color theme="1"/>
        <rFont val="Calibri"/>
        <family val="2"/>
      </rPr>
      <t>et/ou</t>
    </r>
    <r>
      <rPr>
        <sz val="10"/>
        <color theme="1"/>
        <rFont val="Calibri"/>
        <family val="2"/>
      </rPr>
      <t xml:space="preserve"> isolement, confinement, retour ou suspension de la fourniture des produits et services </t>
    </r>
    <r>
      <rPr>
        <b/>
        <sz val="10"/>
        <color theme="1"/>
        <rFont val="Calibri"/>
        <family val="2"/>
      </rPr>
      <t>et/ou</t>
    </r>
    <r>
      <rPr>
        <sz val="10"/>
        <color theme="1"/>
        <rFont val="Calibri"/>
        <family val="2"/>
      </rPr>
      <t xml:space="preserve"> information du client </t>
    </r>
    <r>
      <rPr>
        <b/>
        <sz val="10"/>
        <color theme="1"/>
        <rFont val="Calibri"/>
        <family val="2"/>
      </rPr>
      <t>et/ou</t>
    </r>
    <r>
      <rPr>
        <sz val="10"/>
        <color theme="1"/>
        <rFont val="Calibri"/>
        <family val="2"/>
      </rPr>
      <t xml:space="preserve"> obtention d’une </t>
    </r>
    <r>
      <rPr>
        <b/>
        <sz val="10"/>
        <color theme="1"/>
        <rFont val="Calibri"/>
        <family val="2"/>
      </rPr>
      <t>autorisation</t>
    </r>
    <r>
      <rPr>
        <sz val="10"/>
        <color theme="1"/>
        <rFont val="Calibri"/>
        <family val="2"/>
      </rPr>
      <t xml:space="preserve"> d’acceptation par dérogation.</t>
    </r>
  </si>
  <si>
    <r>
      <t xml:space="preserve">L'exploitant </t>
    </r>
    <r>
      <rPr>
        <b/>
        <sz val="10"/>
        <color theme="1"/>
        <rFont val="Calibri"/>
        <family val="2"/>
      </rPr>
      <t>vérifie la conformité</t>
    </r>
    <r>
      <rPr>
        <sz val="10"/>
        <color theme="1"/>
        <rFont val="Calibri"/>
        <family val="2"/>
      </rPr>
      <t xml:space="preserve"> aux exigences </t>
    </r>
    <r>
      <rPr>
        <b/>
        <sz val="10"/>
        <color theme="1"/>
        <rFont val="Calibri"/>
        <family val="2"/>
      </rPr>
      <t>lorsque</t>
    </r>
    <r>
      <rPr>
        <sz val="10"/>
        <color theme="1"/>
        <rFont val="Calibri"/>
        <family val="2"/>
      </rPr>
      <t xml:space="preserve"> des éléments de sortie non conformes sont </t>
    </r>
    <r>
      <rPr>
        <b/>
        <sz val="10"/>
        <color theme="1"/>
        <rFont val="Calibri"/>
        <family val="2"/>
      </rPr>
      <t>corrigés.</t>
    </r>
  </si>
  <si>
    <r>
      <t xml:space="preserve">L'exploitant </t>
    </r>
    <r>
      <rPr>
        <b/>
        <sz val="10"/>
        <color theme="1"/>
        <rFont val="Calibri"/>
        <family val="2"/>
      </rPr>
      <t>conserve</t>
    </r>
    <r>
      <rPr>
        <sz val="10"/>
        <color theme="1"/>
        <rFont val="Calibri"/>
        <family val="2"/>
      </rPr>
      <t xml:space="preserve"> les informations documentées (enregistrements) </t>
    </r>
    <r>
      <rPr>
        <b/>
        <sz val="10"/>
        <color theme="1"/>
        <rFont val="Calibri"/>
        <family val="2"/>
      </rPr>
      <t>décrivant</t>
    </r>
    <r>
      <rPr>
        <sz val="10"/>
        <color theme="1"/>
        <rFont val="Calibri"/>
        <family val="2"/>
      </rPr>
      <t xml:space="preserve"> la non-conformité,  les </t>
    </r>
    <r>
      <rPr>
        <b/>
        <sz val="10"/>
        <color theme="1"/>
        <rFont val="Calibri"/>
        <family val="2"/>
      </rPr>
      <t>actions</t>
    </r>
    <r>
      <rPr>
        <sz val="10"/>
        <color theme="1"/>
        <rFont val="Calibri"/>
        <family val="2"/>
      </rPr>
      <t xml:space="preserve"> menées, toutes les </t>
    </r>
    <r>
      <rPr>
        <b/>
        <sz val="10"/>
        <color theme="1"/>
        <rFont val="Calibri"/>
        <family val="2"/>
      </rPr>
      <t>dérogations</t>
    </r>
    <r>
      <rPr>
        <sz val="10"/>
        <color theme="1"/>
        <rFont val="Calibri"/>
        <family val="2"/>
      </rPr>
      <t xml:space="preserve"> obtenues et identifiant </t>
    </r>
    <r>
      <rPr>
        <b/>
        <sz val="10"/>
        <color theme="1"/>
        <rFont val="Calibri"/>
        <family val="2"/>
      </rPr>
      <t>l’autorité</t>
    </r>
    <r>
      <rPr>
        <sz val="10"/>
        <color theme="1"/>
        <rFont val="Calibri"/>
        <family val="2"/>
      </rPr>
      <t xml:space="preserve"> ayant décidé des actions à mener.</t>
    </r>
  </si>
  <si>
    <r>
      <t xml:space="preserve">L'exploitant détermine ce qu’il est </t>
    </r>
    <r>
      <rPr>
        <b/>
        <sz val="10"/>
        <color theme="1"/>
        <rFont val="Calibri"/>
        <family val="2"/>
      </rPr>
      <t>nécessaire de surveiller</t>
    </r>
    <r>
      <rPr>
        <sz val="10"/>
        <color theme="1"/>
        <rFont val="Calibri"/>
        <family val="2"/>
      </rPr>
      <t xml:space="preserve"> et mesurer.</t>
    </r>
  </si>
  <si>
    <r>
      <t xml:space="preserve">L'exploitant détermine les </t>
    </r>
    <r>
      <rPr>
        <b/>
        <sz val="10"/>
        <color theme="1"/>
        <rFont val="Calibri"/>
        <family val="2"/>
      </rPr>
      <t>méthodes de surveillance</t>
    </r>
    <r>
      <rPr>
        <sz val="10"/>
        <color theme="1"/>
        <rFont val="Calibri"/>
        <family val="2"/>
      </rPr>
      <t>, de mesure, d’analyse et d’évaluation nécessaires pour assurer la validité des résultats.</t>
    </r>
  </si>
  <si>
    <r>
      <t xml:space="preserve">L'exploitant détermine </t>
    </r>
    <r>
      <rPr>
        <b/>
        <sz val="10"/>
        <color theme="1"/>
        <rFont val="Calibri"/>
        <family val="2"/>
      </rPr>
      <t>quand la surveillance</t>
    </r>
    <r>
      <rPr>
        <sz val="10"/>
        <color theme="1"/>
        <rFont val="Calibri"/>
        <family val="2"/>
      </rPr>
      <t xml:space="preserve"> et la mesure doivent être effectuées.</t>
    </r>
  </si>
  <si>
    <r>
      <t>L'exploitant détermine</t>
    </r>
    <r>
      <rPr>
        <b/>
        <sz val="10"/>
        <color theme="1"/>
        <rFont val="Calibri"/>
        <family val="2"/>
      </rPr>
      <t xml:space="preserve"> quand les résultats</t>
    </r>
    <r>
      <rPr>
        <sz val="10"/>
        <color theme="1"/>
        <rFont val="Calibri"/>
        <family val="2"/>
      </rPr>
      <t xml:space="preserve"> de la surveillance et de la mesure doivent être analysés et évalués.</t>
    </r>
  </si>
  <si>
    <r>
      <t xml:space="preserve">L'exploitant  </t>
    </r>
    <r>
      <rPr>
        <b/>
        <sz val="10"/>
        <color theme="1"/>
        <rFont val="Calibri"/>
        <family val="2"/>
      </rPr>
      <t>évalue la performance</t>
    </r>
    <r>
      <rPr>
        <sz val="10"/>
        <color theme="1"/>
        <rFont val="Calibri"/>
        <family val="2"/>
      </rPr>
      <t xml:space="preserve"> ainsi que l’efficacité du système de management.</t>
    </r>
  </si>
  <si>
    <r>
      <t xml:space="preserve">Les processus de surveillance, de mesure, d'analyse et d'amélioration démontrent la </t>
    </r>
    <r>
      <rPr>
        <b/>
        <sz val="10"/>
        <color theme="1"/>
        <rFont val="Calibri"/>
        <family val="2"/>
      </rPr>
      <t>conformité de la maintenance des DM.</t>
    </r>
  </si>
  <si>
    <r>
      <t>Les processus de surveillance, de mesure, d'analyse et d'amélioration assurent</t>
    </r>
    <r>
      <rPr>
        <b/>
        <sz val="10"/>
        <color theme="1"/>
        <rFont val="Calibri"/>
        <family val="2"/>
      </rPr>
      <t xml:space="preserve"> la conformité du système de management de la maintenance des DM.</t>
    </r>
  </si>
  <si>
    <r>
      <t xml:space="preserve">Les processus de surveillance, de mesure, d'analyse et d'amélioration maintiennent </t>
    </r>
    <r>
      <rPr>
        <b/>
        <sz val="10"/>
        <color theme="1"/>
        <rFont val="Calibri"/>
        <family val="2"/>
      </rPr>
      <t>l'efficacité du système de management de la maintenance des DM.</t>
    </r>
  </si>
  <si>
    <r>
      <t>Les processus de surveillance, de mesure, d'analyse et d'amélioration incluent la détermination des</t>
    </r>
    <r>
      <rPr>
        <b/>
        <sz val="10"/>
        <color theme="1"/>
        <rFont val="Calibri"/>
        <family val="2"/>
      </rPr>
      <t xml:space="preserve"> méthodes applicables</t>
    </r>
    <r>
      <rPr>
        <sz val="10"/>
        <color theme="1"/>
        <rFont val="Calibri"/>
        <family val="2"/>
      </rPr>
      <t xml:space="preserve">, y compris les </t>
    </r>
    <r>
      <rPr>
        <b/>
        <sz val="10"/>
        <color theme="1"/>
        <rFont val="Calibri"/>
        <family val="2"/>
      </rPr>
      <t>techniques statistiques</t>
    </r>
    <r>
      <rPr>
        <sz val="10"/>
        <color theme="1"/>
        <rFont val="Calibri"/>
        <family val="2"/>
      </rPr>
      <t>, ainsi que l'étendue de leur utilisation.</t>
    </r>
  </si>
  <si>
    <r>
      <t>L'exploitant utilise des</t>
    </r>
    <r>
      <rPr>
        <b/>
        <sz val="10"/>
        <color theme="1"/>
        <rFont val="Calibri"/>
        <family val="2"/>
      </rPr>
      <t xml:space="preserve"> méthodes appropriées</t>
    </r>
    <r>
      <rPr>
        <sz val="10"/>
        <color theme="1"/>
        <rFont val="Calibri"/>
        <family val="2"/>
      </rPr>
      <t xml:space="preserve"> pour la surveillance du système de management de la maintenance des DM, si possible en utilisant des</t>
    </r>
    <r>
      <rPr>
        <b/>
        <sz val="10"/>
        <color theme="1"/>
        <rFont val="Calibri"/>
        <family val="2"/>
      </rPr>
      <t xml:space="preserve"> indicateurs mesurables</t>
    </r>
    <r>
      <rPr>
        <sz val="10"/>
        <color theme="1"/>
        <rFont val="Calibri"/>
        <family val="2"/>
      </rPr>
      <t>.</t>
    </r>
  </si>
  <si>
    <r>
      <t xml:space="preserve">Ces méthodes </t>
    </r>
    <r>
      <rPr>
        <b/>
        <sz val="10"/>
        <color theme="1"/>
        <rFont val="Calibri"/>
        <family val="2"/>
      </rPr>
      <t xml:space="preserve">démontrent l'aptitude </t>
    </r>
    <r>
      <rPr>
        <sz val="10"/>
        <color theme="1"/>
        <rFont val="Calibri"/>
        <family val="2"/>
      </rPr>
      <t xml:space="preserve">des processus </t>
    </r>
    <r>
      <rPr>
        <b/>
        <sz val="10"/>
        <color theme="1"/>
        <rFont val="Calibri"/>
        <family val="2"/>
      </rPr>
      <t>à</t>
    </r>
    <r>
      <rPr>
        <sz val="10"/>
        <color theme="1"/>
        <rFont val="Calibri"/>
        <family val="2"/>
      </rPr>
      <t xml:space="preserve"> </t>
    </r>
    <r>
      <rPr>
        <b/>
        <sz val="10"/>
        <color theme="1"/>
        <rFont val="Calibri"/>
        <family val="2"/>
      </rPr>
      <t>atteindre les résultats</t>
    </r>
    <r>
      <rPr>
        <sz val="10"/>
        <color theme="1"/>
        <rFont val="Calibri"/>
        <family val="2"/>
      </rPr>
      <t xml:space="preserve"> planifiés.</t>
    </r>
  </si>
  <si>
    <r>
      <rPr>
        <b/>
        <sz val="10"/>
        <color theme="1"/>
        <rFont val="Calibri"/>
        <family val="2"/>
      </rPr>
      <t>Lorsque</t>
    </r>
    <r>
      <rPr>
        <sz val="10"/>
        <color theme="1"/>
        <rFont val="Calibri"/>
        <family val="2"/>
      </rPr>
      <t xml:space="preserve"> les résultats planifiés </t>
    </r>
    <r>
      <rPr>
        <b/>
        <sz val="10"/>
        <color theme="1"/>
        <rFont val="Calibri"/>
        <family val="2"/>
      </rPr>
      <t>ne sont pas atteints</t>
    </r>
    <r>
      <rPr>
        <sz val="10"/>
        <color theme="1"/>
        <rFont val="Calibri"/>
        <family val="2"/>
      </rPr>
      <t xml:space="preserve">, des corrections et des </t>
    </r>
    <r>
      <rPr>
        <b/>
        <sz val="10"/>
        <color theme="1"/>
        <rFont val="Calibri"/>
        <family val="2"/>
      </rPr>
      <t>actions correctives</t>
    </r>
    <r>
      <rPr>
        <sz val="10"/>
        <color theme="1"/>
        <rFont val="Calibri"/>
        <family val="2"/>
      </rPr>
      <t xml:space="preserve"> sont entreprises, comme il convient, </t>
    </r>
    <r>
      <rPr>
        <b/>
        <sz val="10"/>
        <color theme="1"/>
        <rFont val="Calibri"/>
        <family val="2"/>
      </rPr>
      <t>pour assurer la conformité</t>
    </r>
    <r>
      <rPr>
        <sz val="10"/>
        <color theme="1"/>
        <rFont val="Calibri"/>
        <family val="2"/>
      </rPr>
      <t xml:space="preserve"> de la maintenance des DM.</t>
    </r>
  </si>
  <si>
    <r>
      <t xml:space="preserve">L'exploitant </t>
    </r>
    <r>
      <rPr>
        <b/>
        <sz val="10"/>
        <color theme="1"/>
        <rFont val="Calibri"/>
        <family val="2"/>
      </rPr>
      <t>surveille et mesure</t>
    </r>
    <r>
      <rPr>
        <sz val="10"/>
        <color theme="1"/>
        <rFont val="Calibri"/>
        <family val="2"/>
      </rPr>
      <t xml:space="preserve"> les caractéristiques de la maintenance des DM afin de </t>
    </r>
    <r>
      <rPr>
        <b/>
        <sz val="10"/>
        <color theme="1"/>
        <rFont val="Calibri"/>
        <family val="2"/>
      </rPr>
      <t>vérifier</t>
    </r>
    <r>
      <rPr>
        <sz val="10"/>
        <color theme="1"/>
        <rFont val="Calibri"/>
        <family val="2"/>
      </rPr>
      <t xml:space="preserve"> que les </t>
    </r>
    <r>
      <rPr>
        <b/>
        <sz val="10"/>
        <color theme="1"/>
        <rFont val="Calibri"/>
        <family val="2"/>
      </rPr>
      <t>exigences</t>
    </r>
    <r>
      <rPr>
        <sz val="10"/>
        <color theme="1"/>
        <rFont val="Calibri"/>
        <family val="2"/>
      </rPr>
      <t xml:space="preserve"> relatives à la </t>
    </r>
    <r>
      <rPr>
        <b/>
        <sz val="10"/>
        <color theme="1"/>
        <rFont val="Calibri"/>
        <family val="2"/>
      </rPr>
      <t>maintenance des DM</t>
    </r>
    <r>
      <rPr>
        <sz val="10"/>
        <color theme="1"/>
        <rFont val="Calibri"/>
        <family val="2"/>
      </rPr>
      <t xml:space="preserve"> ont été </t>
    </r>
    <r>
      <rPr>
        <b/>
        <sz val="10"/>
        <color theme="1"/>
        <rFont val="Calibri"/>
        <family val="2"/>
      </rPr>
      <t>satisfaites.</t>
    </r>
  </si>
  <si>
    <r>
      <t xml:space="preserve">Ces surveillances et mesures sont réalisées à des </t>
    </r>
    <r>
      <rPr>
        <b/>
        <sz val="10"/>
        <color theme="1"/>
        <rFont val="Calibri"/>
        <family val="2"/>
      </rPr>
      <t>étapes appropriées</t>
    </r>
    <r>
      <rPr>
        <sz val="10"/>
        <color theme="1"/>
        <rFont val="Calibri"/>
        <family val="2"/>
      </rPr>
      <t xml:space="preserve"> du processus de réalisation de la maintenance des DM conformément aux dispositions planifiées (voir 7.2 de la NF S99-170) et aux procédures documentées (voir 7.5.1.1 de la NF S99-170).</t>
    </r>
  </si>
  <si>
    <r>
      <t xml:space="preserve">L'exploitant surveille la </t>
    </r>
    <r>
      <rPr>
        <b/>
        <sz val="10"/>
        <color theme="1"/>
        <rFont val="Calibri"/>
        <family val="2"/>
      </rPr>
      <t xml:space="preserve">perception des clients </t>
    </r>
    <r>
      <rPr>
        <sz val="10"/>
        <color theme="1"/>
        <rFont val="Calibri"/>
        <family val="2"/>
      </rPr>
      <t>sur le niveau de satisfaction de leurs besoins et attentes.</t>
    </r>
  </si>
  <si>
    <r>
      <t xml:space="preserve">L'exploitant met en œuvre un </t>
    </r>
    <r>
      <rPr>
        <b/>
        <sz val="10"/>
        <color theme="1"/>
        <rFont val="Calibri"/>
        <family val="2"/>
      </rPr>
      <t>système de retour d’information des clients</t>
    </r>
    <r>
      <rPr>
        <sz val="10"/>
        <color theme="1"/>
        <rFont val="Calibri"/>
        <family val="2"/>
      </rPr>
      <t xml:space="preserve"> (gestion des</t>
    </r>
    <r>
      <rPr>
        <b/>
        <sz val="10"/>
        <color theme="1"/>
        <rFont val="Calibri"/>
        <family val="2"/>
      </rPr>
      <t xml:space="preserve"> événements indésirables</t>
    </r>
    <r>
      <rPr>
        <sz val="10"/>
        <color theme="1"/>
        <rFont val="Calibri"/>
        <family val="2"/>
      </rPr>
      <t>, des réclamations, audit, enquête de satisfaction, etc.) [voir 7.1.3 c).</t>
    </r>
  </si>
  <si>
    <r>
      <t xml:space="preserve">Le système de retour d’information des clients permet de </t>
    </r>
    <r>
      <rPr>
        <b/>
        <sz val="10"/>
        <color theme="1"/>
        <rFont val="Calibri"/>
        <family val="2"/>
      </rPr>
      <t>détecter rapidement les problèmes</t>
    </r>
    <r>
      <rPr>
        <sz val="10"/>
        <color theme="1"/>
        <rFont val="Calibri"/>
        <family val="2"/>
      </rPr>
      <t xml:space="preserve"> de qualité de la maintenance ou la </t>
    </r>
    <r>
      <rPr>
        <b/>
        <sz val="10"/>
        <color theme="1"/>
        <rFont val="Calibri"/>
        <family val="2"/>
      </rPr>
      <t xml:space="preserve">mise en évidence de risque </t>
    </r>
    <r>
      <rPr>
        <sz val="10"/>
        <color theme="1"/>
        <rFont val="Calibri"/>
        <family val="2"/>
      </rPr>
      <t>non identifié lié à l’utilisation des DM (matériovigilance, etc.).</t>
    </r>
  </si>
  <si>
    <r>
      <t>L'exploitant intégre ces éléments dans les processus d'</t>
    </r>
    <r>
      <rPr>
        <b/>
        <sz val="10"/>
        <color theme="1"/>
        <rFont val="Calibri"/>
        <family val="2"/>
      </rPr>
      <t xml:space="preserve">actions correctives ou préventives </t>
    </r>
    <r>
      <rPr>
        <sz val="10"/>
        <color theme="1"/>
        <rFont val="Calibri"/>
        <family val="2"/>
      </rPr>
      <t>(voir 8.5.2 et 8.5.3 de la NF S99-170).</t>
    </r>
  </si>
  <si>
    <r>
      <t xml:space="preserve">L'exploitant </t>
    </r>
    <r>
      <rPr>
        <b/>
        <sz val="10"/>
        <color theme="1"/>
        <rFont val="Calibri"/>
        <family val="2"/>
      </rPr>
      <t>analyse</t>
    </r>
    <r>
      <rPr>
        <sz val="10"/>
        <color theme="1"/>
        <rFont val="Calibri"/>
        <family val="2"/>
      </rPr>
      <t xml:space="preserve"> les données et les informations appropriées issues de la </t>
    </r>
    <r>
      <rPr>
        <b/>
        <sz val="10"/>
        <color theme="1"/>
        <rFont val="Calibri"/>
        <family val="2"/>
      </rPr>
      <t>surveillance</t>
    </r>
    <r>
      <rPr>
        <sz val="10"/>
        <color theme="1"/>
        <rFont val="Calibri"/>
        <family val="2"/>
      </rPr>
      <t xml:space="preserve"> et de la </t>
    </r>
    <r>
      <rPr>
        <b/>
        <sz val="10"/>
        <color theme="1"/>
        <rFont val="Calibri"/>
        <family val="2"/>
      </rPr>
      <t>mesure.</t>
    </r>
  </si>
  <si>
    <r>
      <t>L'exploitant établit des procédures documentées pour</t>
    </r>
    <r>
      <rPr>
        <b/>
        <sz val="10"/>
        <color theme="1"/>
        <rFont val="Calibri"/>
        <family val="2"/>
      </rPr>
      <t xml:space="preserve"> déterminer, recueillir et analyser</t>
    </r>
    <r>
      <rPr>
        <sz val="10"/>
        <color theme="1"/>
        <rFont val="Calibri"/>
        <family val="2"/>
      </rPr>
      <t xml:space="preserve"> les </t>
    </r>
    <r>
      <rPr>
        <b/>
        <sz val="10"/>
        <color theme="1"/>
        <rFont val="Calibri"/>
        <family val="2"/>
      </rPr>
      <t>données appropriées</t>
    </r>
    <r>
      <rPr>
        <sz val="10"/>
        <color theme="1"/>
        <rFont val="Calibri"/>
        <family val="2"/>
      </rPr>
      <t xml:space="preserve"> pour démontrer la </t>
    </r>
    <r>
      <rPr>
        <b/>
        <sz val="10"/>
        <color theme="1"/>
        <rFont val="Calibri"/>
        <family val="2"/>
      </rPr>
      <t>pertinence</t>
    </r>
    <r>
      <rPr>
        <sz val="10"/>
        <color theme="1"/>
        <rFont val="Calibri"/>
        <family val="2"/>
      </rPr>
      <t xml:space="preserve"> et </t>
    </r>
    <r>
      <rPr>
        <b/>
        <sz val="10"/>
        <color theme="1"/>
        <rFont val="Calibri"/>
        <family val="2"/>
      </rPr>
      <t>l'efficacité</t>
    </r>
    <r>
      <rPr>
        <sz val="10"/>
        <color theme="1"/>
        <rFont val="Calibri"/>
        <family val="2"/>
      </rPr>
      <t xml:space="preserve"> du système de management de la maintenance des DM.</t>
    </r>
  </si>
  <si>
    <r>
      <t xml:space="preserve">L'exploitant </t>
    </r>
    <r>
      <rPr>
        <b/>
        <sz val="10"/>
        <color theme="1"/>
        <rFont val="Calibri"/>
        <family val="2"/>
      </rPr>
      <t>évalue</t>
    </r>
    <r>
      <rPr>
        <sz val="10"/>
        <color theme="1"/>
        <rFont val="Calibri"/>
        <family val="2"/>
      </rPr>
      <t xml:space="preserve"> les données et les informations appropriées issues de la </t>
    </r>
    <r>
      <rPr>
        <b/>
        <sz val="10"/>
        <color theme="1"/>
        <rFont val="Calibri"/>
        <family val="2"/>
      </rPr>
      <t>surveillance</t>
    </r>
    <r>
      <rPr>
        <sz val="10"/>
        <color theme="1"/>
        <rFont val="Calibri"/>
        <family val="2"/>
      </rPr>
      <t xml:space="preserve"> et de la </t>
    </r>
    <r>
      <rPr>
        <b/>
        <sz val="10"/>
        <color theme="1"/>
        <rFont val="Calibri"/>
        <family val="2"/>
      </rPr>
      <t>mesure.</t>
    </r>
  </si>
  <si>
    <r>
      <t xml:space="preserve">La </t>
    </r>
    <r>
      <rPr>
        <b/>
        <sz val="10"/>
        <color theme="1"/>
        <rFont val="Calibri"/>
        <family val="2"/>
      </rPr>
      <t>conformité des produits</t>
    </r>
    <r>
      <rPr>
        <sz val="10"/>
        <color theme="1"/>
        <rFont val="Calibri"/>
        <family val="2"/>
      </rPr>
      <t xml:space="preserve"> et services est évaluée.</t>
    </r>
  </si>
  <si>
    <r>
      <t xml:space="preserve">Le </t>
    </r>
    <r>
      <rPr>
        <b/>
        <sz val="10"/>
        <color theme="1"/>
        <rFont val="Calibri"/>
        <family val="2"/>
      </rPr>
      <t>niveau de satisfaction des clients</t>
    </r>
    <r>
      <rPr>
        <sz val="10"/>
        <color theme="1"/>
        <rFont val="Calibri"/>
        <family val="2"/>
      </rPr>
      <t xml:space="preserve"> est évalué.</t>
    </r>
  </si>
  <si>
    <r>
      <t>La</t>
    </r>
    <r>
      <rPr>
        <b/>
        <sz val="10"/>
        <color theme="1"/>
        <rFont val="Calibri"/>
        <family val="2"/>
      </rPr>
      <t xml:space="preserve"> performance et l’efficacité du système de management </t>
    </r>
    <r>
      <rPr>
        <sz val="10"/>
        <color theme="1"/>
        <rFont val="Calibri"/>
        <family val="2"/>
      </rPr>
      <t>sont évaluées.</t>
    </r>
  </si>
  <si>
    <r>
      <rPr>
        <b/>
        <sz val="10"/>
        <color theme="1"/>
        <rFont val="Calibri"/>
        <family val="2"/>
      </rPr>
      <t>L'efficacité</t>
    </r>
    <r>
      <rPr>
        <sz val="10"/>
        <color theme="1"/>
        <rFont val="Calibri"/>
        <family val="2"/>
      </rPr>
      <t xml:space="preserve"> avec laquelle la </t>
    </r>
    <r>
      <rPr>
        <b/>
        <sz val="10"/>
        <color theme="1"/>
        <rFont val="Calibri"/>
        <family val="2"/>
      </rPr>
      <t>planification</t>
    </r>
    <r>
      <rPr>
        <sz val="10"/>
        <color theme="1"/>
        <rFont val="Calibri"/>
        <family val="2"/>
      </rPr>
      <t xml:space="preserve"> a été mise en œuvre est évaluée.</t>
    </r>
  </si>
  <si>
    <r>
      <rPr>
        <b/>
        <sz val="10"/>
        <color theme="1"/>
        <rFont val="Calibri"/>
        <family val="2"/>
      </rPr>
      <t xml:space="preserve">L'efficacité des actions </t>
    </r>
    <r>
      <rPr>
        <sz val="10"/>
        <color theme="1"/>
        <rFont val="Calibri"/>
        <family val="2"/>
      </rPr>
      <t>mises en œuvre face aux risques et opportunités est évaluée.</t>
    </r>
  </si>
  <si>
    <r>
      <t xml:space="preserve">La </t>
    </r>
    <r>
      <rPr>
        <b/>
        <sz val="10"/>
        <color theme="1"/>
        <rFont val="Calibri"/>
        <family val="2"/>
      </rPr>
      <t>performance des prestataires externes</t>
    </r>
    <r>
      <rPr>
        <sz val="10"/>
        <color theme="1"/>
        <rFont val="Calibri"/>
        <family val="2"/>
      </rPr>
      <t xml:space="preserve"> est évaluée.</t>
    </r>
  </si>
  <si>
    <r>
      <t>Le</t>
    </r>
    <r>
      <rPr>
        <b/>
        <sz val="10"/>
        <color theme="1"/>
        <rFont val="Calibri"/>
        <family val="2"/>
      </rPr>
      <t xml:space="preserve"> besoin en améliorations </t>
    </r>
    <r>
      <rPr>
        <sz val="10"/>
        <color theme="1"/>
        <rFont val="Calibri"/>
        <family val="2"/>
      </rPr>
      <t>du système de management de la qualité est évalué.</t>
    </r>
  </si>
  <si>
    <r>
      <t xml:space="preserve">L’exploitant réalise des </t>
    </r>
    <r>
      <rPr>
        <b/>
        <sz val="10"/>
        <color theme="1"/>
        <rFont val="Calibri"/>
        <family val="2"/>
      </rPr>
      <t>audits internes</t>
    </r>
    <r>
      <rPr>
        <sz val="10"/>
        <color theme="1"/>
        <rFont val="Calibri"/>
        <family val="2"/>
      </rPr>
      <t xml:space="preserve"> à des intervalles planifiés pour déterminer si son </t>
    </r>
    <r>
      <rPr>
        <b/>
        <sz val="10"/>
        <color theme="1"/>
        <rFont val="Calibri"/>
        <family val="2"/>
      </rPr>
      <t>système de management</t>
    </r>
    <r>
      <rPr>
        <sz val="10"/>
        <color theme="1"/>
        <rFont val="Calibri"/>
        <family val="2"/>
      </rPr>
      <t xml:space="preserve"> est </t>
    </r>
    <r>
      <rPr>
        <b/>
        <sz val="10"/>
        <color theme="1"/>
        <rFont val="Calibri"/>
        <family val="2"/>
      </rPr>
      <t>conforme à ses propres exigences.</t>
    </r>
  </si>
  <si>
    <r>
      <t xml:space="preserve">L’exploitant réalise des </t>
    </r>
    <r>
      <rPr>
        <b/>
        <sz val="10"/>
        <color theme="1"/>
        <rFont val="Calibri"/>
        <family val="2"/>
      </rPr>
      <t>audits internes</t>
    </r>
    <r>
      <rPr>
        <sz val="10"/>
        <color theme="1"/>
        <rFont val="Calibri"/>
        <family val="2"/>
      </rPr>
      <t xml:space="preserve"> à des intervalles planifiés pour déterminer si son système de </t>
    </r>
    <r>
      <rPr>
        <b/>
        <sz val="10"/>
        <color theme="1"/>
        <rFont val="Calibri"/>
        <family val="2"/>
      </rPr>
      <t>management de la qualité</t>
    </r>
    <r>
      <rPr>
        <sz val="10"/>
        <color theme="1"/>
        <rFont val="Calibri"/>
        <family val="2"/>
      </rPr>
      <t xml:space="preserve"> est </t>
    </r>
    <r>
      <rPr>
        <b/>
        <sz val="10"/>
        <color theme="1"/>
        <rFont val="Calibri"/>
        <family val="2"/>
      </rPr>
      <t>conforme à l'ISO 9001:2015</t>
    </r>
    <r>
      <rPr>
        <sz val="10"/>
        <color theme="1"/>
        <rFont val="Calibri"/>
        <family val="2"/>
      </rPr>
      <t>.</t>
    </r>
  </si>
  <si>
    <r>
      <t xml:space="preserve">L’exploitant réalise des </t>
    </r>
    <r>
      <rPr>
        <b/>
        <sz val="10"/>
        <color theme="1"/>
        <rFont val="Calibri"/>
        <family val="2"/>
      </rPr>
      <t>audits internes</t>
    </r>
    <r>
      <rPr>
        <sz val="10"/>
        <color theme="1"/>
        <rFont val="Calibri"/>
        <family val="2"/>
      </rPr>
      <t xml:space="preserve"> à des intervalles planifiés pour déterminer si son système de </t>
    </r>
    <r>
      <rPr>
        <b/>
        <sz val="10"/>
        <color theme="1"/>
        <rFont val="Calibri"/>
        <family val="2"/>
      </rPr>
      <t>management de la maintenance</t>
    </r>
    <r>
      <rPr>
        <sz val="10"/>
        <color theme="1"/>
        <rFont val="Calibri"/>
        <family val="2"/>
      </rPr>
      <t xml:space="preserve"> est </t>
    </r>
    <r>
      <rPr>
        <b/>
        <sz val="10"/>
        <color theme="1"/>
        <rFont val="Calibri"/>
        <family val="2"/>
      </rPr>
      <t>conforme à la NF S99-170</t>
    </r>
    <r>
      <rPr>
        <sz val="10"/>
        <color theme="1"/>
        <rFont val="Calibri"/>
        <family val="2"/>
      </rPr>
      <t>.</t>
    </r>
  </si>
  <si>
    <r>
      <t xml:space="preserve">La </t>
    </r>
    <r>
      <rPr>
        <b/>
        <sz val="10"/>
        <color theme="1"/>
        <rFont val="Calibri"/>
        <family val="2"/>
      </rPr>
      <t>gestion des équipements biomédicaux</t>
    </r>
    <r>
      <rPr>
        <sz val="10"/>
        <color theme="1"/>
        <rFont val="Calibri"/>
        <family val="2"/>
      </rPr>
      <t xml:space="preserve"> est </t>
    </r>
    <r>
      <rPr>
        <b/>
        <sz val="10"/>
        <color theme="1"/>
        <rFont val="Calibri"/>
        <family val="2"/>
      </rPr>
      <t>évaluée</t>
    </r>
    <r>
      <rPr>
        <sz val="10"/>
        <color theme="1"/>
        <rFont val="Calibri"/>
        <family val="2"/>
      </rPr>
      <t xml:space="preserve"> et donne lieu à des </t>
    </r>
    <r>
      <rPr>
        <b/>
        <sz val="10"/>
        <color theme="1"/>
        <rFont val="Calibri"/>
        <family val="2"/>
      </rPr>
      <t>actions d'amélioration</t>
    </r>
    <r>
      <rPr>
        <sz val="10"/>
        <color theme="1"/>
        <rFont val="Calibri"/>
        <family val="2"/>
      </rPr>
      <t xml:space="preserve"> (critère 8K E.3.1).</t>
    </r>
  </si>
  <si>
    <r>
      <t>L’exploitant</t>
    </r>
    <r>
      <rPr>
        <b/>
        <sz val="10"/>
        <color theme="1"/>
        <rFont val="Calibri"/>
        <family val="2"/>
      </rPr>
      <t xml:space="preserve"> planifie, établit, met en œuvre et maintient</t>
    </r>
    <r>
      <rPr>
        <sz val="10"/>
        <color theme="1"/>
        <rFont val="Calibri"/>
        <family val="2"/>
      </rPr>
      <t xml:space="preserve"> un ou des </t>
    </r>
    <r>
      <rPr>
        <b/>
        <sz val="10"/>
        <color theme="1"/>
        <rFont val="Calibri"/>
        <family val="2"/>
      </rPr>
      <t>programmes d’audit</t>
    </r>
    <r>
      <rPr>
        <sz val="10"/>
        <color theme="1"/>
        <rFont val="Calibri"/>
        <family val="2"/>
      </rPr>
      <t>, couvrant notamment la fréquence, les méthodes, les responsabilités, les exigences de planification et le compte rendu.</t>
    </r>
  </si>
  <si>
    <r>
      <t>Le ou les programmes d’audit prennent en compte</t>
    </r>
    <r>
      <rPr>
        <b/>
        <sz val="10"/>
        <color theme="1"/>
        <rFont val="Calibri"/>
        <family val="2"/>
      </rPr>
      <t xml:space="preserve"> l’importance des processus</t>
    </r>
    <r>
      <rPr>
        <sz val="10"/>
        <color theme="1"/>
        <rFont val="Calibri"/>
        <family val="2"/>
      </rPr>
      <t xml:space="preserve"> concernés, les </t>
    </r>
    <r>
      <rPr>
        <b/>
        <sz val="10"/>
        <color theme="1"/>
        <rFont val="Calibri"/>
        <family val="2"/>
      </rPr>
      <t>modifications</t>
    </r>
    <r>
      <rPr>
        <sz val="10"/>
        <color theme="1"/>
        <rFont val="Calibri"/>
        <family val="2"/>
      </rPr>
      <t xml:space="preserve"> ayant une incidence sur l’organisme et les </t>
    </r>
    <r>
      <rPr>
        <b/>
        <sz val="10"/>
        <color theme="1"/>
        <rFont val="Calibri"/>
        <family val="2"/>
      </rPr>
      <t>résultats</t>
    </r>
    <r>
      <rPr>
        <sz val="10"/>
        <color theme="1"/>
        <rFont val="Calibri"/>
        <family val="2"/>
      </rPr>
      <t xml:space="preserve"> des audits précédents.</t>
    </r>
  </si>
  <si>
    <r>
      <t xml:space="preserve">L’exploitant définit les </t>
    </r>
    <r>
      <rPr>
        <b/>
        <sz val="10"/>
        <color theme="1"/>
        <rFont val="Calibri"/>
        <family val="2"/>
      </rPr>
      <t>critères d’audit</t>
    </r>
    <r>
      <rPr>
        <sz val="10"/>
        <color theme="1"/>
        <rFont val="Calibri"/>
        <family val="2"/>
      </rPr>
      <t xml:space="preserve"> et le </t>
    </r>
    <r>
      <rPr>
        <b/>
        <sz val="10"/>
        <color theme="1"/>
        <rFont val="Calibri"/>
        <family val="2"/>
      </rPr>
      <t>périmètre</t>
    </r>
    <r>
      <rPr>
        <sz val="10"/>
        <color theme="1"/>
        <rFont val="Calibri"/>
        <family val="2"/>
      </rPr>
      <t xml:space="preserve"> de chaque audit.</t>
    </r>
  </si>
  <si>
    <r>
      <t xml:space="preserve">L’exploitant </t>
    </r>
    <r>
      <rPr>
        <b/>
        <sz val="10"/>
        <color theme="1"/>
        <rFont val="Calibri"/>
        <family val="2"/>
      </rPr>
      <t xml:space="preserve">sélectionne des auditeurs </t>
    </r>
    <r>
      <rPr>
        <sz val="10"/>
        <color theme="1"/>
        <rFont val="Calibri"/>
        <family val="2"/>
      </rPr>
      <t xml:space="preserve">et réalise des audits pour assurer </t>
    </r>
    <r>
      <rPr>
        <b/>
        <sz val="10"/>
        <color theme="1"/>
        <rFont val="Calibri"/>
        <family val="2"/>
      </rPr>
      <t>l’objectivité</t>
    </r>
    <r>
      <rPr>
        <sz val="10"/>
        <color theme="1"/>
        <rFont val="Calibri"/>
        <family val="2"/>
      </rPr>
      <t xml:space="preserve"> et </t>
    </r>
    <r>
      <rPr>
        <b/>
        <sz val="10"/>
        <color theme="1"/>
        <rFont val="Calibri"/>
        <family val="2"/>
      </rPr>
      <t>l’impartialité</t>
    </r>
    <r>
      <rPr>
        <sz val="10"/>
        <color theme="1"/>
        <rFont val="Calibri"/>
        <family val="2"/>
      </rPr>
      <t xml:space="preserve"> du processus d’audit.</t>
    </r>
  </si>
  <si>
    <r>
      <t xml:space="preserve">Les auditeurs </t>
    </r>
    <r>
      <rPr>
        <b/>
        <sz val="10"/>
        <color theme="1"/>
        <rFont val="Calibri"/>
        <family val="2"/>
      </rPr>
      <t>n'auditent pas</t>
    </r>
    <r>
      <rPr>
        <sz val="10"/>
        <color theme="1"/>
        <rFont val="Calibri"/>
        <family val="2"/>
      </rPr>
      <t xml:space="preserve"> leur propre travail.</t>
    </r>
  </si>
  <si>
    <r>
      <t xml:space="preserve">L’exploitant </t>
    </r>
    <r>
      <rPr>
        <b/>
        <sz val="10"/>
        <color theme="1"/>
        <rFont val="Calibri"/>
        <family val="2"/>
      </rPr>
      <t>veille</t>
    </r>
    <r>
      <rPr>
        <sz val="10"/>
        <color theme="1"/>
        <rFont val="Calibri"/>
        <family val="2"/>
      </rPr>
      <t xml:space="preserve"> à ce que les résultats des audits soient </t>
    </r>
    <r>
      <rPr>
        <b/>
        <sz val="10"/>
        <color theme="1"/>
        <rFont val="Calibri"/>
        <family val="2"/>
      </rPr>
      <t>rapportés à la direction</t>
    </r>
    <r>
      <rPr>
        <sz val="10"/>
        <color theme="1"/>
        <rFont val="Calibri"/>
        <family val="2"/>
      </rPr>
      <t xml:space="preserve"> concernée.</t>
    </r>
  </si>
  <si>
    <r>
      <t xml:space="preserve">L’exploitant entreprend </t>
    </r>
    <r>
      <rPr>
        <b/>
        <sz val="10"/>
        <color theme="1"/>
        <rFont val="Calibri"/>
        <family val="2"/>
      </rPr>
      <t>sans délai</t>
    </r>
    <r>
      <rPr>
        <sz val="10"/>
        <color theme="1"/>
        <rFont val="Calibri"/>
        <family val="2"/>
      </rPr>
      <t xml:space="preserve"> indu la correction et les </t>
    </r>
    <r>
      <rPr>
        <b/>
        <sz val="10"/>
        <color theme="1"/>
        <rFont val="Calibri"/>
        <family val="2"/>
      </rPr>
      <t>actions correctives</t>
    </r>
    <r>
      <rPr>
        <sz val="10"/>
        <color theme="1"/>
        <rFont val="Calibri"/>
        <family val="2"/>
      </rPr>
      <t xml:space="preserve"> appropriées.</t>
    </r>
  </si>
  <si>
    <r>
      <t xml:space="preserve">L'encadrement responsable du domaine audité garantit que des </t>
    </r>
    <r>
      <rPr>
        <b/>
        <sz val="10"/>
        <color theme="1"/>
        <rFont val="Calibri"/>
        <family val="2"/>
      </rPr>
      <t>actions</t>
    </r>
    <r>
      <rPr>
        <sz val="10"/>
        <color theme="1"/>
        <rFont val="Calibri"/>
        <family val="2"/>
      </rPr>
      <t xml:space="preserve"> sont entreprises </t>
    </r>
    <r>
      <rPr>
        <b/>
        <sz val="10"/>
        <color theme="1"/>
        <rFont val="Calibri"/>
        <family val="2"/>
      </rPr>
      <t>sans délai indu</t>
    </r>
    <r>
      <rPr>
        <sz val="10"/>
        <color theme="1"/>
        <rFont val="Calibri"/>
        <family val="2"/>
      </rPr>
      <t xml:space="preserve"> pour éliminer les non-conformités détectées et leurs causes. Ce plan d’action est </t>
    </r>
    <r>
      <rPr>
        <b/>
        <sz val="10"/>
        <color theme="1"/>
        <rFont val="Calibri"/>
        <family val="2"/>
      </rPr>
      <t>consigné</t>
    </r>
    <r>
      <rPr>
        <sz val="10"/>
        <color theme="1"/>
        <rFont val="Calibri"/>
        <family val="2"/>
      </rPr>
      <t xml:space="preserve"> dans un rapport. </t>
    </r>
  </si>
  <si>
    <r>
      <t xml:space="preserve">Les </t>
    </r>
    <r>
      <rPr>
        <b/>
        <sz val="10"/>
        <color theme="1"/>
        <rFont val="Calibri"/>
        <family val="2"/>
      </rPr>
      <t xml:space="preserve">activités de suivi </t>
    </r>
    <r>
      <rPr>
        <sz val="10"/>
        <color theme="1"/>
        <rFont val="Calibri"/>
        <family val="2"/>
      </rPr>
      <t xml:space="preserve">incluent la </t>
    </r>
    <r>
      <rPr>
        <b/>
        <sz val="10"/>
        <color theme="1"/>
        <rFont val="Calibri"/>
        <family val="2"/>
      </rPr>
      <t>vérification</t>
    </r>
    <r>
      <rPr>
        <sz val="10"/>
        <color theme="1"/>
        <rFont val="Calibri"/>
        <family val="2"/>
      </rPr>
      <t xml:space="preserve"> des actions entreprises et le compte-rendu des </t>
    </r>
    <r>
      <rPr>
        <b/>
        <sz val="10"/>
        <color theme="1"/>
        <rFont val="Calibri"/>
        <family val="2"/>
      </rPr>
      <t>résultats</t>
    </r>
    <r>
      <rPr>
        <sz val="10"/>
        <color theme="1"/>
        <rFont val="Calibri"/>
        <family val="2"/>
      </rPr>
      <t xml:space="preserve"> de cette vérification (voir 8.5.2 de la NF S99-170).</t>
    </r>
  </si>
  <si>
    <r>
      <t xml:space="preserve">L’exploitant conserve des informations documentées comme </t>
    </r>
    <r>
      <rPr>
        <b/>
        <sz val="10"/>
        <color theme="1"/>
        <rFont val="Calibri"/>
        <family val="2"/>
      </rPr>
      <t>preuves</t>
    </r>
    <r>
      <rPr>
        <sz val="10"/>
        <color theme="1"/>
        <rFont val="Calibri"/>
        <family val="2"/>
      </rPr>
      <t xml:space="preserve"> de la mise en œuvre du </t>
    </r>
    <r>
      <rPr>
        <b/>
        <sz val="10"/>
        <color theme="1"/>
        <rFont val="Calibri"/>
        <family val="2"/>
      </rPr>
      <t>programme</t>
    </r>
    <r>
      <rPr>
        <sz val="10"/>
        <color theme="1"/>
        <rFont val="Calibri"/>
        <family val="2"/>
      </rPr>
      <t xml:space="preserve"> </t>
    </r>
    <r>
      <rPr>
        <b/>
        <sz val="10"/>
        <color theme="1"/>
        <rFont val="Calibri"/>
        <family val="2"/>
      </rPr>
      <t>d’audit</t>
    </r>
    <r>
      <rPr>
        <sz val="10"/>
        <color theme="1"/>
        <rFont val="Calibri"/>
        <family val="2"/>
      </rPr>
      <t xml:space="preserve"> et des </t>
    </r>
    <r>
      <rPr>
        <b/>
        <sz val="10"/>
        <color theme="1"/>
        <rFont val="Calibri"/>
        <family val="2"/>
      </rPr>
      <t>résultats</t>
    </r>
    <r>
      <rPr>
        <sz val="10"/>
        <color theme="1"/>
        <rFont val="Calibri"/>
        <family val="2"/>
      </rPr>
      <t xml:space="preserve"> d’audit.</t>
    </r>
  </si>
  <si>
    <r>
      <t xml:space="preserve">Une procédure documentée définit les </t>
    </r>
    <r>
      <rPr>
        <b/>
        <sz val="10"/>
        <color theme="1"/>
        <rFont val="Calibri"/>
        <family val="2"/>
      </rPr>
      <t>responsabilités</t>
    </r>
    <r>
      <rPr>
        <sz val="10"/>
        <color theme="1"/>
        <rFont val="Calibri"/>
        <family val="2"/>
      </rPr>
      <t xml:space="preserve"> et les </t>
    </r>
    <r>
      <rPr>
        <b/>
        <sz val="10"/>
        <color theme="1"/>
        <rFont val="Calibri"/>
        <family val="2"/>
      </rPr>
      <t>exigences</t>
    </r>
    <r>
      <rPr>
        <sz val="10"/>
        <color theme="1"/>
        <rFont val="Calibri"/>
        <family val="2"/>
      </rPr>
      <t xml:space="preserve"> pour </t>
    </r>
    <r>
      <rPr>
        <b/>
        <sz val="10"/>
        <color theme="1"/>
        <rFont val="Calibri"/>
        <family val="2"/>
      </rPr>
      <t>planifier, mener</t>
    </r>
    <r>
      <rPr>
        <sz val="10"/>
        <color theme="1"/>
        <rFont val="Calibri"/>
        <family val="2"/>
      </rPr>
      <t xml:space="preserve"> les audits, </t>
    </r>
    <r>
      <rPr>
        <b/>
        <sz val="10"/>
        <color theme="1"/>
        <rFont val="Calibri"/>
        <family val="2"/>
      </rPr>
      <t>rendre compte</t>
    </r>
    <r>
      <rPr>
        <sz val="10"/>
        <color theme="1"/>
        <rFont val="Calibri"/>
        <family val="2"/>
      </rPr>
      <t xml:space="preserve"> des résultats et </t>
    </r>
    <r>
      <rPr>
        <b/>
        <sz val="10"/>
        <color theme="1"/>
        <rFont val="Calibri"/>
        <family val="2"/>
      </rPr>
      <t>conserver</t>
    </r>
    <r>
      <rPr>
        <sz val="10"/>
        <color theme="1"/>
        <rFont val="Calibri"/>
        <family val="2"/>
      </rPr>
      <t xml:space="preserve"> des enregistrements (voir 4.2.4 de la NF S99-170, maîtrise des enregistrements).</t>
    </r>
  </si>
  <si>
    <r>
      <t xml:space="preserve">La direction réalise une </t>
    </r>
    <r>
      <rPr>
        <b/>
        <sz val="10"/>
        <color theme="1"/>
        <rFont val="Calibri"/>
        <family val="2"/>
      </rPr>
      <t>revue</t>
    </r>
    <r>
      <rPr>
        <sz val="10"/>
        <color theme="1"/>
        <rFont val="Calibri"/>
        <family val="2"/>
      </rPr>
      <t xml:space="preserve"> du système de management à </t>
    </r>
    <r>
      <rPr>
        <b/>
        <sz val="10"/>
        <color theme="1"/>
        <rFont val="Calibri"/>
        <family val="2"/>
      </rPr>
      <t>intervalles planifiés</t>
    </r>
    <r>
      <rPr>
        <sz val="10"/>
        <color theme="1"/>
        <rFont val="Calibri"/>
        <family val="2"/>
      </rPr>
      <t>.</t>
    </r>
  </si>
  <si>
    <r>
      <t xml:space="preserve">La revue de direction comprend l'évaluation du besoin de </t>
    </r>
    <r>
      <rPr>
        <b/>
        <sz val="10"/>
        <color theme="1"/>
        <rFont val="Calibri"/>
        <family val="2"/>
      </rPr>
      <t>modifier</t>
    </r>
    <r>
      <rPr>
        <sz val="10"/>
        <color theme="1"/>
        <rFont val="Calibri"/>
        <family val="2"/>
      </rPr>
      <t xml:space="preserve"> le système de management de la maintenance des DM y compris la politique et les objectifs de maintenance des DM.</t>
    </r>
  </si>
  <si>
    <r>
      <t xml:space="preserve">La documentation relative à la </t>
    </r>
    <r>
      <rPr>
        <b/>
        <sz val="10"/>
        <color theme="1"/>
        <rFont val="Calibri"/>
        <family val="2"/>
      </rPr>
      <t>revue de direction</t>
    </r>
    <r>
      <rPr>
        <sz val="10"/>
        <color theme="1"/>
        <rFont val="Calibri"/>
        <family val="2"/>
      </rPr>
      <t xml:space="preserve"> est </t>
    </r>
    <r>
      <rPr>
        <b/>
        <sz val="10"/>
        <color theme="1"/>
        <rFont val="Calibri"/>
        <family val="2"/>
      </rPr>
      <t>enregistrée</t>
    </r>
    <r>
      <rPr>
        <sz val="10"/>
        <color theme="1"/>
        <rFont val="Calibri"/>
        <family val="2"/>
      </rPr>
      <t xml:space="preserve"> conformément aux exigences relatives à la maîtrise des enregistrements 
(cf. 4.2.4 NF S99-170).</t>
    </r>
  </si>
  <si>
    <r>
      <t xml:space="preserve">La revue de direction comprend comme élément </t>
    </r>
    <r>
      <rPr>
        <b/>
        <sz val="10"/>
        <color theme="1"/>
        <rFont val="Calibri"/>
        <family val="2"/>
      </rPr>
      <t>d'entrée</t>
    </r>
    <r>
      <rPr>
        <sz val="10"/>
        <color theme="1"/>
        <rFont val="Calibri"/>
        <family val="2"/>
      </rPr>
      <t xml:space="preserve"> des informations sur les actions issues des </t>
    </r>
    <r>
      <rPr>
        <b/>
        <sz val="10"/>
        <color theme="1"/>
        <rFont val="Calibri"/>
        <family val="2"/>
      </rPr>
      <t>revues de direction précédentes.</t>
    </r>
  </si>
  <si>
    <r>
      <t xml:space="preserve">La revue de direction comprend comme élément </t>
    </r>
    <r>
      <rPr>
        <b/>
        <sz val="10"/>
        <color theme="1"/>
        <rFont val="Calibri"/>
        <family val="2"/>
      </rPr>
      <t>d'entrée</t>
    </r>
    <r>
      <rPr>
        <sz val="10"/>
        <color theme="1"/>
        <rFont val="Calibri"/>
        <family val="2"/>
      </rPr>
      <t xml:space="preserve"> les </t>
    </r>
    <r>
      <rPr>
        <b/>
        <sz val="10"/>
        <color theme="1"/>
        <rFont val="Calibri"/>
        <family val="2"/>
      </rPr>
      <t xml:space="preserve">modifications des enjeux externes et internes pertinents </t>
    </r>
    <r>
      <rPr>
        <sz val="10"/>
        <color theme="1"/>
        <rFont val="Calibri"/>
        <family val="2"/>
      </rPr>
      <t>pour le système de management de la qualité.</t>
    </r>
  </si>
  <si>
    <r>
      <t xml:space="preserve">La revue de direction comprend comme élément </t>
    </r>
    <r>
      <rPr>
        <b/>
        <sz val="10"/>
        <color theme="1"/>
        <rFont val="Calibri"/>
        <family val="2"/>
      </rPr>
      <t>d'entrée</t>
    </r>
    <r>
      <rPr>
        <sz val="10"/>
        <color theme="1"/>
        <rFont val="Calibri"/>
        <family val="2"/>
      </rPr>
      <t xml:space="preserve"> des informations sur les</t>
    </r>
    <r>
      <rPr>
        <b/>
        <sz val="10"/>
        <color theme="1"/>
        <rFont val="Calibri"/>
        <family val="2"/>
      </rPr>
      <t xml:space="preserve"> retours de satisfaction des clients</t>
    </r>
    <r>
      <rPr>
        <sz val="10"/>
        <color theme="1"/>
        <rFont val="Calibri"/>
        <family val="2"/>
      </rPr>
      <t xml:space="preserve"> et des parties intéressées pertinentes.</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</si>
  <si>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résultats des audits</t>
    </r>
    <r>
      <rPr>
        <sz val="10"/>
        <color theme="1"/>
        <rFont val="Calibri"/>
        <family val="2"/>
      </rPr>
      <t xml:space="preserve"> (internes et externes) et le degré de réalisation des </t>
    </r>
    <r>
      <rPr>
        <b/>
        <sz val="10"/>
        <color theme="1"/>
        <rFont val="Calibri"/>
        <family val="2"/>
      </rPr>
      <t>objectifs qualité</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</si>
  <si>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la </t>
    </r>
    <r>
      <rPr>
        <b/>
        <sz val="10"/>
        <color theme="1"/>
        <rFont val="Calibri"/>
        <family val="2"/>
      </rPr>
      <t>performance des processus</t>
    </r>
    <r>
      <rPr>
        <sz val="10"/>
        <color theme="1"/>
        <rFont val="Calibri"/>
        <family val="2"/>
      </rPr>
      <t xml:space="preserve"> et la conformité des produits et services.</t>
    </r>
  </si>
  <si>
    <r>
      <t xml:space="preserve">La revue de direction comprend comme élément </t>
    </r>
    <r>
      <rPr>
        <b/>
        <sz val="10"/>
        <color theme="1"/>
        <rFont val="Calibri"/>
        <family val="2"/>
      </rPr>
      <t>d'entrée</t>
    </r>
    <r>
      <rPr>
        <sz val="10"/>
        <color theme="1"/>
        <rFont val="Calibri"/>
        <family val="2"/>
      </rPr>
      <t xml:space="preserve"> des informations sur le</t>
    </r>
    <r>
      <rPr>
        <b/>
        <sz val="10"/>
        <color theme="1"/>
        <rFont val="Calibri"/>
        <family val="2"/>
      </rPr>
      <t xml:space="preserve"> bilan du plan de gestion </t>
    </r>
    <r>
      <rPr>
        <sz val="10"/>
        <color theme="1"/>
        <rFont val="Calibri"/>
        <family val="2"/>
      </rPr>
      <t>des équipements biomédicaux.</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</si>
  <si>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non-conformités</t>
    </r>
    <r>
      <rPr>
        <sz val="10"/>
        <color theme="1"/>
        <rFont val="Calibri"/>
        <family val="2"/>
      </rPr>
      <t xml:space="preserve"> et l'état des </t>
    </r>
    <r>
      <rPr>
        <b/>
        <sz val="10"/>
        <color theme="1"/>
        <rFont val="Calibri"/>
        <family val="2"/>
      </rPr>
      <t>actions préventives et correctives.</t>
    </r>
  </si>
  <si>
    <r>
      <t xml:space="preserve">La revue de direction comprend comme élément </t>
    </r>
    <r>
      <rPr>
        <b/>
        <sz val="10"/>
        <color theme="1"/>
        <rFont val="Calibri"/>
        <family val="2"/>
      </rPr>
      <t>d'entrée</t>
    </r>
    <r>
      <rPr>
        <sz val="10"/>
        <color theme="1"/>
        <rFont val="Calibri"/>
        <family val="2"/>
      </rPr>
      <t xml:space="preserve"> les résultats de la </t>
    </r>
    <r>
      <rPr>
        <b/>
        <sz val="10"/>
        <color theme="1"/>
        <rFont val="Calibri"/>
        <family val="2"/>
      </rPr>
      <t>surveillance et de la mesure</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</si>
  <si>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t>
    </r>
    <r>
      <rPr>
        <b/>
        <sz val="10"/>
        <color theme="1"/>
        <rFont val="Calibri"/>
        <family val="2"/>
      </rPr>
      <t>les performances des prestataires externes.</t>
    </r>
  </si>
  <si>
    <r>
      <t xml:space="preserve">La revue de direction comprend comme élément </t>
    </r>
    <r>
      <rPr>
        <b/>
        <sz val="10"/>
        <color theme="1"/>
        <rFont val="Calibri"/>
        <family val="2"/>
      </rPr>
      <t>d'entrée</t>
    </r>
    <r>
      <rPr>
        <sz val="10"/>
        <color theme="1"/>
        <rFont val="Calibri"/>
        <family val="2"/>
      </rPr>
      <t xml:space="preserve"> des informations sur le</t>
    </r>
    <r>
      <rPr>
        <b/>
        <sz val="10"/>
        <color theme="1"/>
        <rFont val="Calibri"/>
        <family val="2"/>
      </rPr>
      <t xml:space="preserve"> fonctionnement des processus</t>
    </r>
    <r>
      <rPr>
        <sz val="10"/>
        <color theme="1"/>
        <rFont val="Calibri"/>
        <family val="2"/>
      </rPr>
      <t xml:space="preserve"> et la</t>
    </r>
    <r>
      <rPr>
        <b/>
        <sz val="10"/>
        <color theme="1"/>
        <rFont val="Calibri"/>
        <family val="2"/>
      </rPr>
      <t xml:space="preserve"> conformité de la maintenance</t>
    </r>
    <r>
      <rPr>
        <sz val="10"/>
        <color theme="1"/>
        <rFont val="Calibri"/>
        <family val="2"/>
      </rPr>
      <t xml:space="preserve"> des DM.</t>
    </r>
  </si>
  <si>
    <r>
      <t xml:space="preserve">La revue de direction comprend comme élément </t>
    </r>
    <r>
      <rPr>
        <b/>
        <sz val="10"/>
        <color theme="1"/>
        <rFont val="Calibri"/>
        <family val="2"/>
      </rPr>
      <t>d'entrée</t>
    </r>
    <r>
      <rPr>
        <sz val="10"/>
        <color theme="1"/>
        <rFont val="Calibri"/>
        <family val="2"/>
      </rPr>
      <t xml:space="preserve"> l’adéquation des </t>
    </r>
    <r>
      <rPr>
        <b/>
        <sz val="10"/>
        <color theme="1"/>
        <rFont val="Calibri"/>
        <family val="2"/>
      </rPr>
      <t>ressources.</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</si>
  <si>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changements</t>
    </r>
    <r>
      <rPr>
        <sz val="10"/>
        <color theme="1"/>
        <rFont val="Calibri"/>
        <family val="2"/>
      </rPr>
      <t xml:space="preserve"> pouvant affecter le système de management de la maintenance des DM.</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</si>
  <si>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opportunités ou recommandations d'amélioration</t>
    </r>
    <r>
      <rPr>
        <sz val="10"/>
        <color theme="1"/>
        <rFont val="Calibri"/>
        <family val="2"/>
      </rPr>
      <t>.</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</si>
  <si>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modifications du fabricant</t>
    </r>
    <r>
      <rPr>
        <sz val="10"/>
        <color theme="1"/>
        <rFont val="Calibri"/>
        <family val="2"/>
      </rPr>
      <t xml:space="preserve"> relatives à la maintenance des DM ou DMDIV.</t>
    </r>
  </si>
  <si>
    <r>
      <t xml:space="preserve">La revue de direction comprend comme élément </t>
    </r>
    <r>
      <rPr>
        <b/>
        <sz val="10"/>
        <color theme="1"/>
        <rFont val="Calibri"/>
        <family val="2"/>
      </rPr>
      <t>d'entrée</t>
    </r>
    <r>
      <rPr>
        <sz val="10"/>
        <color theme="1"/>
        <rFont val="Calibri"/>
        <family val="2"/>
      </rPr>
      <t xml:space="preserve"> des informations sur les </t>
    </r>
    <r>
      <rPr>
        <b/>
        <sz val="10"/>
        <color theme="1"/>
        <rFont val="Calibri"/>
        <family val="2"/>
      </rPr>
      <t>exigences légales et réglementaires</t>
    </r>
    <r>
      <rPr>
        <sz val="10"/>
        <color theme="1"/>
        <rFont val="Calibri"/>
        <family val="2"/>
      </rPr>
      <t>, nouvelles ou révisées, concernant les DM et DMDIV.</t>
    </r>
  </si>
  <si>
    <r>
      <t xml:space="preserve">La revue de direction comprend en </t>
    </r>
    <r>
      <rPr>
        <b/>
        <sz val="10"/>
        <color theme="1"/>
        <rFont val="Calibri"/>
        <family val="2"/>
      </rPr>
      <t>sortie</t>
    </r>
    <r>
      <rPr>
        <sz val="10"/>
        <color theme="1"/>
        <rFont val="Calibri"/>
        <family val="2"/>
      </rPr>
      <t xml:space="preserve"> les décisions et actions relatives aux </t>
    </r>
    <r>
      <rPr>
        <b/>
        <sz val="10"/>
        <color theme="1"/>
        <rFont val="Calibri"/>
        <family val="2"/>
      </rPr>
      <t xml:space="preserve">opportunités d'améliorations </t>
    </r>
    <r>
      <rPr>
        <sz val="10"/>
        <color theme="1"/>
        <rFont val="Calibri"/>
        <family val="2"/>
      </rPr>
      <t>nécessaires au maintien de la performance du système de management.</t>
    </r>
  </si>
  <si>
    <r>
      <t xml:space="preserve">La revue de direction comprend en </t>
    </r>
    <r>
      <rPr>
        <b/>
        <sz val="10"/>
        <color theme="1"/>
        <rFont val="Calibri"/>
        <family val="2"/>
      </rPr>
      <t xml:space="preserve">sortie </t>
    </r>
    <r>
      <rPr>
        <sz val="10"/>
        <color theme="1"/>
        <rFont val="Calibri"/>
        <family val="2"/>
      </rPr>
      <t>les</t>
    </r>
    <r>
      <rPr>
        <b/>
        <sz val="10"/>
        <color theme="1"/>
        <rFont val="Calibri"/>
        <family val="2"/>
      </rPr>
      <t xml:space="preserve"> besoins de changements</t>
    </r>
    <r>
      <rPr>
        <sz val="10"/>
        <color theme="1"/>
        <rFont val="Calibri"/>
        <family val="2"/>
      </rPr>
      <t xml:space="preserve"> à apporter au système de management.</t>
    </r>
  </si>
  <si>
    <r>
      <t xml:space="preserve">La revue de direction comprend en </t>
    </r>
    <r>
      <rPr>
        <b/>
        <sz val="10"/>
        <color theme="1"/>
        <rFont val="Calibri"/>
        <family val="2"/>
      </rPr>
      <t>sortie</t>
    </r>
    <r>
      <rPr>
        <sz val="10"/>
        <color theme="1"/>
        <rFont val="Calibri"/>
        <family val="2"/>
      </rPr>
      <t xml:space="preserve"> les décisions et actions relatives à </t>
    </r>
    <r>
      <rPr>
        <b/>
        <sz val="10"/>
        <color theme="1"/>
        <rFont val="Calibri"/>
        <family val="2"/>
      </rPr>
      <t xml:space="preserve">l'amélioration de la maintenance </t>
    </r>
    <r>
      <rPr>
        <sz val="10"/>
        <color theme="1"/>
        <rFont val="Calibri"/>
        <family val="2"/>
      </rPr>
      <t>des DM ou DMDIV en rapport avec les exigences du client.</t>
    </r>
  </si>
  <si>
    <r>
      <t xml:space="preserve">La revue de direction comprend en </t>
    </r>
    <r>
      <rPr>
        <b/>
        <sz val="10"/>
        <color theme="1"/>
        <rFont val="Calibri"/>
        <family val="2"/>
      </rPr>
      <t>sortie</t>
    </r>
    <r>
      <rPr>
        <sz val="10"/>
        <color theme="1"/>
        <rFont val="Calibri"/>
        <family val="2"/>
      </rPr>
      <t xml:space="preserve"> les décisions et actions relatives aux </t>
    </r>
    <r>
      <rPr>
        <b/>
        <sz val="10"/>
        <color theme="1"/>
        <rFont val="Calibri"/>
        <family val="2"/>
      </rPr>
      <t>besoins en ressources</t>
    </r>
    <r>
      <rPr>
        <sz val="10"/>
        <color theme="1"/>
        <rFont val="Calibri"/>
        <family val="2"/>
      </rPr>
      <t>.</t>
    </r>
  </si>
  <si>
    <r>
      <t xml:space="preserve">La revue de direction comprend en </t>
    </r>
    <r>
      <rPr>
        <b/>
        <sz val="10"/>
        <color theme="1"/>
        <rFont val="Calibri"/>
        <family val="2"/>
      </rPr>
      <t>sortie</t>
    </r>
    <r>
      <rPr>
        <sz val="10"/>
        <color theme="1"/>
        <rFont val="Calibri"/>
        <family val="2"/>
      </rPr>
      <t xml:space="preserve"> les décisions et actions relatives à la</t>
    </r>
    <r>
      <rPr>
        <b/>
        <sz val="10"/>
        <color theme="1"/>
        <rFont val="Calibri"/>
        <family val="2"/>
      </rPr>
      <t xml:space="preserve"> révision de la stratégie</t>
    </r>
    <r>
      <rPr>
        <sz val="10"/>
        <color theme="1"/>
        <rFont val="Calibri"/>
        <family val="2"/>
      </rPr>
      <t xml:space="preserve"> en fonction des résultats des éléments d'entrée.</t>
    </r>
  </si>
  <si>
    <r>
      <t xml:space="preserve">La revue de direction comprend en </t>
    </r>
    <r>
      <rPr>
        <b/>
        <sz val="10"/>
        <color theme="1"/>
        <rFont val="Calibri"/>
        <family val="2"/>
      </rPr>
      <t>sortie</t>
    </r>
    <r>
      <rPr>
        <sz val="10"/>
        <color theme="1"/>
        <rFont val="Calibri"/>
        <family val="2"/>
      </rPr>
      <t xml:space="preserve"> les décisions et actions relatives à la</t>
    </r>
    <r>
      <rPr>
        <b/>
        <sz val="10"/>
        <color theme="1"/>
        <rFont val="Calibri"/>
        <family val="2"/>
      </rPr>
      <t xml:space="preserve"> modification de la documentation</t>
    </r>
    <r>
      <rPr>
        <sz val="10"/>
        <color theme="1"/>
        <rFont val="Calibri"/>
        <family val="2"/>
      </rPr>
      <t xml:space="preserve"> mise à disposition du personnel de maintenance des DM ou DMDIV pour effectuer à bien sa mission.</t>
    </r>
  </si>
  <si>
    <r>
      <t xml:space="preserve">L’exploitant conserve des informations documentées comme preuves des éléments de </t>
    </r>
    <r>
      <rPr>
        <b/>
        <sz val="10"/>
        <color theme="1"/>
        <rFont val="Calibri"/>
        <family val="2"/>
      </rPr>
      <t>sortie des revues</t>
    </r>
    <r>
      <rPr>
        <sz val="10"/>
        <color theme="1"/>
        <rFont val="Calibri"/>
        <family val="2"/>
      </rPr>
      <t xml:space="preserve"> de direction.</t>
    </r>
  </si>
  <si>
    <t>Généralités</t>
    <phoneticPr fontId="8" type="noConversion"/>
  </si>
  <si>
    <r>
      <t xml:space="preserve">L'exploitant détermine et sélectionne les </t>
    </r>
    <r>
      <rPr>
        <b/>
        <sz val="10"/>
        <color theme="1"/>
        <rFont val="Calibri"/>
        <family val="2"/>
      </rPr>
      <t>opportunités</t>
    </r>
    <r>
      <rPr>
        <sz val="10"/>
        <color theme="1"/>
        <rFont val="Calibri"/>
        <family val="2"/>
      </rPr>
      <t xml:space="preserve"> d'amélioration pour satisfaire les exigences du client et accroître sa </t>
    </r>
    <r>
      <rPr>
        <b/>
        <sz val="10"/>
        <color theme="1"/>
        <rFont val="Calibri"/>
        <family val="2"/>
      </rPr>
      <t>satisfaction.</t>
    </r>
  </si>
  <si>
    <r>
      <t xml:space="preserve">L'exploitant entreprend toutes les actions nécessaires pour satisfaire les exigences du client et </t>
    </r>
    <r>
      <rPr>
        <b/>
        <sz val="10"/>
        <color theme="1"/>
        <rFont val="Calibri"/>
        <family val="2"/>
      </rPr>
      <t>accroître sa satisfaction.</t>
    </r>
  </si>
  <si>
    <r>
      <t xml:space="preserve">L'exploitant établit des procédures pour la diffusion et la mise en œuvre de </t>
    </r>
    <r>
      <rPr>
        <b/>
        <sz val="10"/>
        <color theme="1"/>
        <rFont val="Calibri"/>
        <family val="2"/>
      </rPr>
      <t>fiches d'avertissement</t>
    </r>
    <r>
      <rPr>
        <sz val="10"/>
        <color theme="1"/>
        <rFont val="Calibri"/>
        <family val="2"/>
      </rPr>
      <t xml:space="preserve"> à destination des clients (cf 7.1.3 de la NF S99-170).</t>
    </r>
  </si>
  <si>
    <r>
      <t>L'exploitant améliore ses produits et services afin de satisfaire aux exigences et prendre en compte les</t>
    </r>
    <r>
      <rPr>
        <b/>
        <sz val="10"/>
        <color theme="1"/>
        <rFont val="Calibri"/>
        <family val="2"/>
      </rPr>
      <t xml:space="preserve"> besoins et attentes futurs.</t>
    </r>
  </si>
  <si>
    <r>
      <t>L'exploitant corrige, prévient ou réduit les</t>
    </r>
    <r>
      <rPr>
        <b/>
        <sz val="10"/>
        <color theme="1"/>
        <rFont val="Calibri"/>
        <family val="2"/>
      </rPr>
      <t xml:space="preserve"> effets indésirables.</t>
    </r>
  </si>
  <si>
    <r>
      <t xml:space="preserve">L'exploitant  améliore </t>
    </r>
    <r>
      <rPr>
        <b/>
        <sz val="10"/>
        <color theme="1"/>
        <rFont val="Calibri"/>
        <family val="2"/>
      </rPr>
      <t xml:space="preserve">la performance </t>
    </r>
    <r>
      <rPr>
        <sz val="10"/>
        <color theme="1"/>
        <rFont val="Calibri"/>
        <family val="2"/>
      </rPr>
      <t>(efficacité, efficience, qualité perçue...) de son système de management.</t>
    </r>
  </si>
  <si>
    <r>
      <t xml:space="preserve">L'exploitant </t>
    </r>
    <r>
      <rPr>
        <b/>
        <sz val="10"/>
        <color theme="1"/>
        <rFont val="Calibri"/>
        <family val="2"/>
      </rPr>
      <t>réagit à toute non-conformité</t>
    </r>
    <r>
      <rPr>
        <sz val="10"/>
        <color theme="1"/>
        <rFont val="Calibri"/>
        <family val="2"/>
      </rPr>
      <t xml:space="preserve"> lorsqu'elle se produit, y compris celle liée à une réclamation.</t>
    </r>
  </si>
  <si>
    <r>
      <t xml:space="preserve">Les enregistrements de toutes les investigations liées aux </t>
    </r>
    <r>
      <rPr>
        <b/>
        <sz val="10"/>
        <color theme="1"/>
        <rFont val="Calibri"/>
        <family val="2"/>
      </rPr>
      <t>réclamations</t>
    </r>
    <r>
      <rPr>
        <sz val="10"/>
        <color theme="1"/>
        <rFont val="Calibri"/>
        <family val="2"/>
      </rPr>
      <t xml:space="preserve"> de clients sont </t>
    </r>
    <r>
      <rPr>
        <b/>
        <sz val="10"/>
        <color theme="1"/>
        <rFont val="Calibri"/>
        <family val="2"/>
      </rPr>
      <t>conservés</t>
    </r>
    <r>
      <rPr>
        <sz val="10"/>
        <color theme="1"/>
        <rFont val="Calibri"/>
        <family val="2"/>
      </rPr>
      <t xml:space="preserve"> (voir 4.2.4 de la NF S99-170). </t>
    </r>
  </si>
  <si>
    <r>
      <t>L'exploitant</t>
    </r>
    <r>
      <rPr>
        <b/>
        <sz val="10"/>
        <color theme="1"/>
        <rFont val="Calibri"/>
        <family val="2"/>
      </rPr>
      <t xml:space="preserve"> prend en charge les conséquences</t>
    </r>
    <r>
      <rPr>
        <sz val="10"/>
        <color theme="1"/>
        <rFont val="Calibri"/>
        <family val="2"/>
      </rPr>
      <t xml:space="preserve"> de la non-conformité et de son traitement.</t>
    </r>
  </si>
  <si>
    <r>
      <t>L'exploitant évalue s’il est nécessaire de mener une action pour</t>
    </r>
    <r>
      <rPr>
        <b/>
        <sz val="10"/>
        <color theme="1"/>
        <rFont val="Calibri"/>
        <family val="2"/>
      </rPr>
      <t xml:space="preserve"> éliminer la ou les causes</t>
    </r>
    <r>
      <rPr>
        <sz val="10"/>
        <color theme="1"/>
        <rFont val="Calibri"/>
        <family val="2"/>
      </rPr>
      <t xml:space="preserve"> de la non-conformité.</t>
    </r>
  </si>
  <si>
    <r>
      <t xml:space="preserve">Pour éliminer la ou les causes de la non-conformité, l'exploitant effectue la </t>
    </r>
    <r>
      <rPr>
        <b/>
        <sz val="10"/>
        <color theme="1"/>
        <rFont val="Calibri"/>
        <family val="2"/>
      </rPr>
      <t>revue</t>
    </r>
    <r>
      <rPr>
        <sz val="10"/>
        <color theme="1"/>
        <rFont val="Calibri"/>
        <family val="2"/>
      </rPr>
      <t xml:space="preserve"> et </t>
    </r>
    <r>
      <rPr>
        <b/>
        <sz val="10"/>
        <color theme="1"/>
        <rFont val="Calibri"/>
        <family val="2"/>
      </rPr>
      <t>analyse</t>
    </r>
    <r>
      <rPr>
        <sz val="10"/>
        <color theme="1"/>
        <rFont val="Calibri"/>
        <family val="2"/>
      </rPr>
      <t xml:space="preserve"> la non-conformité.</t>
    </r>
  </si>
  <si>
    <r>
      <t xml:space="preserve">L'exploitant recherche et analyse </t>
    </r>
    <r>
      <rPr>
        <b/>
        <sz val="10"/>
        <color theme="1"/>
        <rFont val="Calibri"/>
        <family val="2"/>
      </rPr>
      <t>les causes de la non-conformité.</t>
    </r>
  </si>
  <si>
    <r>
      <t xml:space="preserve">Pour éliminer la ou les causes de la non-conformité, l'exploitant recherche si des non-conformités </t>
    </r>
    <r>
      <rPr>
        <b/>
        <sz val="10"/>
        <color theme="1"/>
        <rFont val="Calibri"/>
        <family val="2"/>
      </rPr>
      <t>similaires</t>
    </r>
    <r>
      <rPr>
        <sz val="10"/>
        <color theme="1"/>
        <rFont val="Calibri"/>
        <family val="2"/>
      </rPr>
      <t xml:space="preserve"> existent ou pourraient éventuellement se produire.</t>
    </r>
  </si>
  <si>
    <r>
      <t>Lorsque les activités des</t>
    </r>
    <r>
      <rPr>
        <b/>
        <sz val="10"/>
        <color theme="1"/>
        <rFont val="Calibri"/>
        <family val="2"/>
      </rPr>
      <t xml:space="preserve"> prestataires externes</t>
    </r>
    <r>
      <rPr>
        <sz val="10"/>
        <color theme="1"/>
        <rFont val="Calibri"/>
        <family val="2"/>
      </rPr>
      <t xml:space="preserve"> ont joué un rôle dans la réclamation du client, les informations pertinentes doivent être </t>
    </r>
    <r>
      <rPr>
        <b/>
        <sz val="10"/>
        <color theme="1"/>
        <rFont val="Calibri"/>
        <family val="2"/>
      </rPr>
      <t>échangées</t>
    </r>
    <r>
      <rPr>
        <sz val="10"/>
        <color theme="1"/>
        <rFont val="Calibri"/>
        <family val="2"/>
      </rPr>
      <t xml:space="preserve"> entre l’exploitant et ceux-ci (voir 4.1 de la NF S99-170).</t>
    </r>
  </si>
  <si>
    <r>
      <t xml:space="preserve">L'exploitant met en œuvre </t>
    </r>
    <r>
      <rPr>
        <b/>
        <sz val="10"/>
        <color theme="1"/>
        <rFont val="Calibri"/>
        <family val="2"/>
      </rPr>
      <t>toutes les actions requises</t>
    </r>
    <r>
      <rPr>
        <sz val="10"/>
        <color theme="1"/>
        <rFont val="Calibri"/>
        <family val="2"/>
      </rPr>
      <t xml:space="preserve"> lorsqu'une non-conformité se produit, y compris si elle est liée à une réclamation.</t>
    </r>
  </si>
  <si>
    <r>
      <t xml:space="preserve">Lorsqu'une maintenance de DM non conforme est </t>
    </r>
    <r>
      <rPr>
        <b/>
        <sz val="10"/>
        <color theme="1"/>
        <rFont val="Calibri"/>
        <family val="2"/>
      </rPr>
      <t>détectée après livraison</t>
    </r>
    <r>
      <rPr>
        <sz val="10"/>
        <color theme="1"/>
        <rFont val="Calibri"/>
        <family val="2"/>
      </rPr>
      <t>, l'exploitant mene les actions adaptées aux effets, réels ou potentiels, de la non-conformité.</t>
    </r>
  </si>
  <si>
    <r>
      <t>Une procédure documentée "</t>
    </r>
    <r>
      <rPr>
        <b/>
        <sz val="10"/>
        <color theme="1"/>
        <rFont val="Calibri"/>
        <family val="2"/>
      </rPr>
      <t>Action corrective</t>
    </r>
    <r>
      <rPr>
        <sz val="10"/>
        <color theme="1"/>
        <rFont val="Calibri"/>
        <family val="2"/>
      </rPr>
      <t>" est établie, diffusée, accessible et mise à jour.</t>
    </r>
  </si>
  <si>
    <r>
      <t>Une procédure documentée "</t>
    </r>
    <r>
      <rPr>
        <b/>
        <sz val="10"/>
        <color theme="1"/>
        <rFont val="Calibri"/>
        <family val="2"/>
      </rPr>
      <t>Action préventive</t>
    </r>
    <r>
      <rPr>
        <sz val="10"/>
        <color theme="1"/>
        <rFont val="Calibri"/>
        <family val="2"/>
      </rPr>
      <t xml:space="preserve"> est établie, diffusée, accessible et mise à jour.</t>
    </r>
  </si>
  <si>
    <r>
      <t xml:space="preserve">Si nécessaire, l'exploitant met à jour </t>
    </r>
    <r>
      <rPr>
        <b/>
        <sz val="10"/>
        <color theme="1"/>
        <rFont val="Calibri"/>
        <family val="2"/>
      </rPr>
      <t xml:space="preserve">les risques et opportunités </t>
    </r>
    <r>
      <rPr>
        <sz val="10"/>
        <color theme="1"/>
        <rFont val="Calibri"/>
        <family val="2"/>
      </rPr>
      <t>déterminés durant la planification lorsqu'une non-conformité se produit, y compris si elle est liée à une réclamation.</t>
    </r>
  </si>
  <si>
    <r>
      <t>Si nécessaire, l'exploitant</t>
    </r>
    <r>
      <rPr>
        <b/>
        <sz val="10"/>
        <color theme="1"/>
        <rFont val="Calibri"/>
        <family val="2"/>
      </rPr>
      <t xml:space="preserve"> modifie le système de management de la qualité </t>
    </r>
    <r>
      <rPr>
        <sz val="10"/>
        <color theme="1"/>
        <rFont val="Calibri"/>
        <family val="2"/>
      </rPr>
      <t>lorsqu'une non-conformité se produit, y compris si elle est liée à une réclamation.</t>
    </r>
  </si>
  <si>
    <r>
      <t xml:space="preserve">L'exploitant conserve des informations documentées comme </t>
    </r>
    <r>
      <rPr>
        <b/>
        <sz val="10"/>
        <color theme="1"/>
        <rFont val="Calibri"/>
        <family val="2"/>
      </rPr>
      <t>preuves</t>
    </r>
    <r>
      <rPr>
        <sz val="10"/>
        <color theme="1"/>
        <rFont val="Calibri"/>
        <family val="2"/>
      </rPr>
      <t xml:space="preserve"> de la nature de la non-conformité, de son traitement et du résultat de toute action corrective.</t>
    </r>
  </si>
  <si>
    <r>
      <t xml:space="preserve">L'exploitant </t>
    </r>
    <r>
      <rPr>
        <b/>
        <sz val="10"/>
        <color theme="1"/>
        <rFont val="Calibri"/>
        <family val="2"/>
      </rPr>
      <t>améliore en continu</t>
    </r>
    <r>
      <rPr>
        <sz val="10"/>
        <color theme="1"/>
        <rFont val="Calibri"/>
        <family val="2"/>
      </rPr>
      <t xml:space="preserve"> la </t>
    </r>
    <r>
      <rPr>
        <b/>
        <sz val="10"/>
        <color theme="1"/>
        <rFont val="Calibri"/>
        <family val="2"/>
      </rPr>
      <t>pertinence et l'adéquation</t>
    </r>
    <r>
      <rPr>
        <sz val="10"/>
        <color theme="1"/>
        <rFont val="Calibri"/>
        <family val="2"/>
      </rPr>
      <t xml:space="preserve"> du système de management.</t>
    </r>
  </si>
  <si>
    <r>
      <t xml:space="preserve">L'exploitant améliore en continu </t>
    </r>
    <r>
      <rPr>
        <b/>
        <sz val="10"/>
        <color theme="1"/>
        <rFont val="Calibri"/>
        <family val="2"/>
      </rPr>
      <t>l'efficacité</t>
    </r>
    <r>
      <rPr>
        <sz val="10"/>
        <color theme="1"/>
        <rFont val="Calibri"/>
        <family val="2"/>
      </rPr>
      <t xml:space="preserve"> du système de management </t>
    </r>
    <r>
      <rPr>
        <i/>
        <sz val="10"/>
        <color theme="1"/>
        <rFont val="Calibri"/>
        <family val="2"/>
      </rPr>
      <t>(efficacité = atteinte des objectifs mesurables).</t>
    </r>
  </si>
  <si>
    <r>
      <rPr>
        <b/>
        <sz val="10"/>
        <color theme="1"/>
        <rFont val="Calibri"/>
        <family val="2"/>
      </rPr>
      <t>L’amélioration de l’efficacité</t>
    </r>
    <r>
      <rPr>
        <sz val="10"/>
        <color theme="1"/>
        <rFont val="Calibri"/>
        <family val="2"/>
      </rPr>
      <t xml:space="preserve"> repose, entre autre, sur les </t>
    </r>
    <r>
      <rPr>
        <b/>
        <sz val="10"/>
        <color theme="1"/>
        <rFont val="Calibri"/>
        <family val="2"/>
      </rPr>
      <t>retours d’audits</t>
    </r>
    <r>
      <rPr>
        <sz val="10"/>
        <color theme="1"/>
        <rFont val="Calibri"/>
        <family val="2"/>
      </rPr>
      <t xml:space="preserve"> internes et croisés et/ou les</t>
    </r>
    <r>
      <rPr>
        <b/>
        <sz val="10"/>
        <color theme="1"/>
        <rFont val="Calibri"/>
        <family val="2"/>
      </rPr>
      <t xml:space="preserve"> retours d’expériences</t>
    </r>
    <r>
      <rPr>
        <sz val="10"/>
        <color theme="1"/>
        <rFont val="Calibri"/>
        <family val="2"/>
      </rPr>
      <t xml:space="preserve"> provenant d’autres exploitants et/ou les </t>
    </r>
    <r>
      <rPr>
        <b/>
        <sz val="10"/>
        <color theme="1"/>
        <rFont val="Calibri"/>
        <family val="2"/>
      </rPr>
      <t>échanges scientifiques et professionnels</t>
    </r>
    <r>
      <rPr>
        <sz val="10"/>
        <color theme="1"/>
        <rFont val="Calibri"/>
        <family val="2"/>
      </rPr>
      <t xml:space="preserve"> (guides, littérature scientifique, etc.).</t>
    </r>
  </si>
  <si>
    <r>
      <rPr>
        <b/>
        <sz val="10"/>
        <rFont val="Calibri"/>
        <family val="2"/>
      </rPr>
      <t xml:space="preserve">L’étendue </t>
    </r>
    <r>
      <rPr>
        <sz val="10"/>
        <rFont val="Calibri"/>
        <family val="2"/>
      </rPr>
      <t xml:space="preserve">de la </t>
    </r>
    <r>
      <rPr>
        <sz val="10"/>
        <color rgb="FFFF0000"/>
        <rFont val="Calibri"/>
        <family val="2"/>
      </rPr>
      <t>documentation</t>
    </r>
    <r>
      <rPr>
        <sz val="10"/>
        <rFont val="Calibri"/>
        <family val="2"/>
      </rPr>
      <t xml:space="preserve"> du système de management de la maintenance des DM est adaptée à la taille de l'exploitant, son type d'activité, les compétences de son personnel.</t>
    </r>
    <phoneticPr fontId="8" type="noConversion"/>
  </si>
  <si>
    <r>
      <t xml:space="preserve">Les </t>
    </r>
    <r>
      <rPr>
        <sz val="10"/>
        <color rgb="FFFF0000"/>
        <rFont val="Calibri"/>
        <family val="2"/>
      </rPr>
      <t>enregistrements</t>
    </r>
    <r>
      <rPr>
        <sz val="10"/>
        <rFont val="Calibri"/>
        <family val="2"/>
      </rPr>
      <t xml:space="preserve"> sont </t>
    </r>
    <r>
      <rPr>
        <b/>
        <sz val="10"/>
        <rFont val="Calibri"/>
        <family val="2"/>
      </rPr>
      <t xml:space="preserve">établis et maintenus </t>
    </r>
    <r>
      <rPr>
        <sz val="10"/>
        <rFont val="Calibri"/>
        <family val="2"/>
      </rPr>
      <t xml:space="preserve">en vue de fournir des </t>
    </r>
    <r>
      <rPr>
        <b/>
        <sz val="10"/>
        <rFont val="Calibri"/>
        <family val="2"/>
      </rPr>
      <t>preuves</t>
    </r>
    <r>
      <rPr>
        <sz val="10"/>
        <rFont val="Calibri"/>
        <family val="2"/>
      </rPr>
      <t xml:space="preserve"> de la </t>
    </r>
    <r>
      <rPr>
        <b/>
        <sz val="10"/>
        <rFont val="Calibri"/>
        <family val="2"/>
      </rPr>
      <t>conformité</t>
    </r>
    <r>
      <rPr>
        <sz val="10"/>
        <rFont val="Calibri"/>
        <family val="2"/>
      </rPr>
      <t xml:space="preserve"> avec les </t>
    </r>
    <r>
      <rPr>
        <b/>
        <sz val="10"/>
        <rFont val="Calibri"/>
        <family val="2"/>
      </rPr>
      <t>exigences</t>
    </r>
    <r>
      <rPr>
        <sz val="10"/>
        <rFont val="Calibri"/>
        <family val="2"/>
      </rPr>
      <t xml:space="preserve"> et de </t>
    </r>
    <r>
      <rPr>
        <b/>
        <sz val="10"/>
        <rFont val="Calibri"/>
        <family val="2"/>
      </rPr>
      <t>l'efficacité</t>
    </r>
    <r>
      <rPr>
        <sz val="10"/>
        <rFont val="Calibri"/>
        <family val="2"/>
      </rPr>
      <t xml:space="preserve"> du système de management de la maintenance des DM.</t>
    </r>
    <phoneticPr fontId="8" type="noConversion"/>
  </si>
  <si>
    <r>
      <t xml:space="preserve">Une </t>
    </r>
    <r>
      <rPr>
        <sz val="10"/>
        <color rgb="FFFF0000"/>
        <rFont val="Calibri"/>
        <family val="2"/>
      </rPr>
      <t>procédure documentée</t>
    </r>
    <r>
      <rPr>
        <sz val="10"/>
        <rFont val="Calibri"/>
        <family val="2"/>
      </rPr>
      <t xml:space="preserve"> définit les mesures de maîtrise pour </t>
    </r>
    <r>
      <rPr>
        <b/>
        <sz val="10"/>
        <rFont val="Calibri"/>
        <family val="2"/>
      </rPr>
      <t>l'identification, le stockage, la protection, l'accessibilité, la durée de conservation et l'élimination</t>
    </r>
    <r>
      <rPr>
        <sz val="10"/>
        <rFont val="Calibri"/>
        <family val="2"/>
      </rPr>
      <t xml:space="preserve"> des </t>
    </r>
    <r>
      <rPr>
        <sz val="10"/>
        <color rgb="FFFF0000"/>
        <rFont val="Calibri"/>
        <family val="2"/>
      </rPr>
      <t>enregistrements.</t>
    </r>
    <phoneticPr fontId="8" type="noConversion"/>
  </si>
  <si>
    <r>
      <t xml:space="preserve">L’exploitant s’assure que les </t>
    </r>
    <r>
      <rPr>
        <b/>
        <sz val="10"/>
        <rFont val="Calibri"/>
        <family val="2"/>
      </rPr>
      <t>processus externalisés</t>
    </r>
    <r>
      <rPr>
        <sz val="10"/>
        <rFont val="Calibri"/>
        <family val="2"/>
      </rPr>
      <t xml:space="preserve"> sont </t>
    </r>
    <r>
      <rPr>
        <b/>
        <sz val="10"/>
        <rFont val="Calibri"/>
        <family val="2"/>
      </rPr>
      <t>maîtrisés</t>
    </r>
    <r>
      <rPr>
        <sz val="10"/>
        <rFont val="Calibri"/>
        <family val="2"/>
      </rPr>
      <t xml:space="preserve"> (voir 8.4 de l'ISO 9001).</t>
    </r>
    <phoneticPr fontId="8" type="noConversion"/>
  </si>
  <si>
    <r>
      <t xml:space="preserve">L’exploitant établit des </t>
    </r>
    <r>
      <rPr>
        <sz val="10"/>
        <color rgb="FFFF0000"/>
        <rFont val="Calibri"/>
        <family val="2"/>
      </rPr>
      <t>exigences documentées</t>
    </r>
    <r>
      <rPr>
        <sz val="10"/>
        <rFont val="Calibri"/>
        <family val="2"/>
      </rPr>
      <t xml:space="preserve"> relatives au</t>
    </r>
    <r>
      <rPr>
        <b/>
        <sz val="10"/>
        <rFont val="Calibri"/>
        <family val="2"/>
      </rPr>
      <t xml:space="preserve"> management des risques</t>
    </r>
    <r>
      <rPr>
        <sz val="10"/>
        <rFont val="Calibri"/>
        <family val="2"/>
      </rPr>
      <t xml:space="preserve"> tout au long du processus de réalisation de la maintenance.</t>
    </r>
    <phoneticPr fontId="8" type="noConversion"/>
  </si>
  <si>
    <r>
      <t xml:space="preserve">Les </t>
    </r>
    <r>
      <rPr>
        <sz val="10"/>
        <color rgb="FFFF0000"/>
        <rFont val="Calibri"/>
        <family val="2"/>
      </rPr>
      <t>enregistrements</t>
    </r>
    <r>
      <rPr>
        <sz val="10"/>
        <rFont val="Calibri"/>
        <family val="2"/>
      </rPr>
      <t xml:space="preserve"> liés à la </t>
    </r>
    <r>
      <rPr>
        <b/>
        <sz val="10"/>
        <rFont val="Calibri"/>
        <family val="2"/>
      </rPr>
      <t>gestion des risques tout au long du processus</t>
    </r>
    <r>
      <rPr>
        <sz val="10"/>
        <rFont val="Calibri"/>
        <family val="2"/>
      </rPr>
      <t xml:space="preserve"> de réalisation de la maintenance sont </t>
    </r>
    <r>
      <rPr>
        <b/>
        <sz val="10"/>
        <rFont val="Calibri"/>
        <family val="2"/>
      </rPr>
      <t>conservés.</t>
    </r>
  </si>
  <si>
    <r>
      <t>L’exploitant prend en compte l</t>
    </r>
    <r>
      <rPr>
        <b/>
        <sz val="10"/>
        <rFont val="Calibri"/>
        <family val="2"/>
      </rPr>
      <t>’ensemble des exigences</t>
    </r>
    <r>
      <rPr>
        <sz val="10"/>
        <rFont val="Calibri"/>
        <family val="2"/>
      </rPr>
      <t xml:space="preserve"> établies par le </t>
    </r>
    <r>
      <rPr>
        <b/>
        <sz val="10"/>
        <rFont val="Calibri"/>
        <family val="2"/>
      </rPr>
      <t>fabricant du DM</t>
    </r>
    <r>
      <rPr>
        <sz val="10"/>
        <rFont val="Calibri"/>
        <family val="2"/>
      </rPr>
      <t xml:space="preserve"> (voir notice d’instruction, carnet de maintenance, etc.).</t>
    </r>
  </si>
  <si>
    <r>
      <t xml:space="preserve">La réalisation des tâches de maintenance est </t>
    </r>
    <r>
      <rPr>
        <b/>
        <sz val="10"/>
        <rFont val="Calibri"/>
        <family val="2"/>
      </rPr>
      <t>tracée</t>
    </r>
    <r>
      <rPr>
        <sz val="10"/>
        <rFont val="Calibri"/>
        <family val="2"/>
      </rPr>
      <t xml:space="preserve"> dans un </t>
    </r>
    <r>
      <rPr>
        <sz val="10"/>
        <color rgb="FFFF0000"/>
        <rFont val="Calibri"/>
        <family val="2"/>
      </rPr>
      <t xml:space="preserve">dossier technique </t>
    </r>
    <r>
      <rPr>
        <b/>
        <sz val="10"/>
        <rFont val="Calibri"/>
        <family val="2"/>
      </rPr>
      <t>mis à jour</t>
    </r>
    <r>
      <rPr>
        <sz val="10"/>
        <rFont val="Calibri"/>
        <family val="2"/>
      </rPr>
      <t xml:space="preserve"> de manière </t>
    </r>
    <r>
      <rPr>
        <b/>
        <sz val="10"/>
        <rFont val="Calibri"/>
        <family val="2"/>
      </rPr>
      <t>systématique</t>
    </r>
    <r>
      <rPr>
        <sz val="10"/>
        <rFont val="Calibri"/>
        <family val="2"/>
      </rPr>
      <t xml:space="preserve"> et </t>
    </r>
    <r>
      <rPr>
        <b/>
        <sz val="10"/>
        <rFont val="Calibri"/>
        <family val="2"/>
      </rPr>
      <t>sans délai</t>
    </r>
    <r>
      <rPr>
        <sz val="10"/>
        <rFont val="Calibri"/>
        <family val="2"/>
      </rPr>
      <t xml:space="preserve"> indu.</t>
    </r>
  </si>
  <si>
    <r>
      <t xml:space="preserve">Cette revue </t>
    </r>
    <r>
      <rPr>
        <b/>
        <sz val="10"/>
        <rFont val="Calibri"/>
        <family val="2"/>
      </rPr>
      <t>inclut</t>
    </r>
    <r>
      <rPr>
        <sz val="10"/>
        <rFont val="Calibri"/>
        <family val="2"/>
      </rPr>
      <t xml:space="preserve"> les </t>
    </r>
    <r>
      <rPr>
        <b/>
        <sz val="10"/>
        <rFont val="Calibri"/>
        <family val="2"/>
      </rPr>
      <t>exigences spécifiées par le clien</t>
    </r>
    <r>
      <rPr>
        <sz val="10"/>
        <rFont val="Calibri"/>
        <family val="2"/>
      </rPr>
      <t xml:space="preserve">t, y compris les exigences relatives à la </t>
    </r>
    <r>
      <rPr>
        <b/>
        <sz val="10"/>
        <rFont val="Calibri"/>
        <family val="2"/>
      </rPr>
      <t>livraison</t>
    </r>
    <r>
      <rPr>
        <sz val="10"/>
        <rFont val="Calibri"/>
        <family val="2"/>
      </rPr>
      <t xml:space="preserve"> et aux activités </t>
    </r>
    <r>
      <rPr>
        <b/>
        <sz val="10"/>
        <rFont val="Calibri"/>
        <family val="2"/>
      </rPr>
      <t>après maintenance.</t>
    </r>
    <phoneticPr fontId="8" type="noConversion"/>
  </si>
  <si>
    <r>
      <t xml:space="preserve">Cette revue </t>
    </r>
    <r>
      <rPr>
        <b/>
        <sz val="10"/>
        <rFont val="Calibri"/>
        <family val="2"/>
      </rPr>
      <t>inclut</t>
    </r>
    <r>
      <rPr>
        <sz val="10"/>
        <rFont val="Calibri"/>
        <family val="2"/>
      </rPr>
      <t xml:space="preserve"> les </t>
    </r>
    <r>
      <rPr>
        <b/>
        <sz val="10"/>
        <rFont val="Calibri"/>
        <family val="2"/>
      </rPr>
      <t xml:space="preserve">exigences non formulées </t>
    </r>
    <r>
      <rPr>
        <sz val="10"/>
        <rFont val="Calibri"/>
        <family val="2"/>
      </rPr>
      <t>par le client mais nécessaires pour</t>
    </r>
    <r>
      <rPr>
        <b/>
        <sz val="10"/>
        <rFont val="Calibri"/>
        <family val="2"/>
      </rPr>
      <t xml:space="preserve"> l’usage spécifié</t>
    </r>
    <r>
      <rPr>
        <sz val="10"/>
        <rFont val="Calibri"/>
        <family val="2"/>
      </rPr>
      <t xml:space="preserve"> ou, lorsqu’il est connu, pour </t>
    </r>
    <r>
      <rPr>
        <b/>
        <sz val="10"/>
        <rFont val="Calibri"/>
        <family val="2"/>
      </rPr>
      <t>l’usage prévu.</t>
    </r>
    <phoneticPr fontId="8" type="noConversion"/>
  </si>
  <si>
    <r>
      <t xml:space="preserve">Cette revue </t>
    </r>
    <r>
      <rPr>
        <b/>
        <sz val="10"/>
        <rFont val="Calibri"/>
        <family val="2"/>
      </rPr>
      <t>inclut</t>
    </r>
    <r>
      <rPr>
        <sz val="10"/>
        <rFont val="Calibri"/>
        <family val="2"/>
      </rPr>
      <t xml:space="preserve">  les </t>
    </r>
    <r>
      <rPr>
        <b/>
        <sz val="10"/>
        <rFont val="Calibri"/>
        <family val="2"/>
      </rPr>
      <t>exigences spécifiées par l’exploitant.</t>
    </r>
    <phoneticPr fontId="8" type="noConversion"/>
  </si>
  <si>
    <r>
      <rPr>
        <b/>
        <sz val="10"/>
        <rFont val="Calibri"/>
        <family val="2"/>
      </rPr>
      <t xml:space="preserve">Le cas échéant, </t>
    </r>
    <r>
      <rPr>
        <sz val="10"/>
        <rFont val="Calibri"/>
        <family val="2"/>
      </rPr>
      <t xml:space="preserve">l'exploitant </t>
    </r>
    <r>
      <rPr>
        <b/>
        <sz val="10"/>
        <rFont val="Calibri"/>
        <family val="2"/>
      </rPr>
      <t>conserve</t>
    </r>
    <r>
      <rPr>
        <sz val="10"/>
        <rFont val="Calibri"/>
        <family val="2"/>
      </rPr>
      <t xml:space="preserve"> des</t>
    </r>
    <r>
      <rPr>
        <sz val="10"/>
        <color rgb="FFFF0000"/>
        <rFont val="Calibri"/>
        <family val="2"/>
      </rPr>
      <t xml:space="preserve"> informations documentées</t>
    </r>
    <r>
      <rPr>
        <sz val="10"/>
        <rFont val="Calibri"/>
        <family val="2"/>
      </rPr>
      <t xml:space="preserve"> sur</t>
    </r>
    <r>
      <rPr>
        <b/>
        <sz val="10"/>
        <rFont val="Calibri"/>
        <family val="2"/>
      </rPr>
      <t xml:space="preserve"> toute nouvelle exigence</t>
    </r>
    <r>
      <rPr>
        <sz val="10"/>
        <rFont val="Calibri"/>
        <family val="2"/>
      </rPr>
      <t xml:space="preserve"> relative aux produits et services.</t>
    </r>
    <phoneticPr fontId="8" type="noConversion"/>
  </si>
  <si>
    <r>
      <rPr>
        <b/>
        <sz val="10"/>
        <rFont val="Calibri"/>
        <family val="2"/>
      </rPr>
      <t>Lorsque</t>
    </r>
    <r>
      <rPr>
        <sz val="10"/>
        <rFont val="Calibri"/>
        <family val="2"/>
      </rPr>
      <t xml:space="preserve"> les exigences relatives aux produits et services sont </t>
    </r>
    <r>
      <rPr>
        <b/>
        <sz val="10"/>
        <rFont val="Calibri"/>
        <family val="2"/>
      </rPr>
      <t>modifiées,</t>
    </r>
    <r>
      <rPr>
        <sz val="10"/>
        <rFont val="Calibri"/>
        <family val="2"/>
      </rPr>
      <t xml:space="preserve"> l’exploitant s’assure que le </t>
    </r>
    <r>
      <rPr>
        <b/>
        <sz val="10"/>
        <rFont val="Calibri"/>
        <family val="2"/>
      </rPr>
      <t>personnel</t>
    </r>
    <r>
      <rPr>
        <sz val="10"/>
        <rFont val="Calibri"/>
        <family val="2"/>
      </rPr>
      <t xml:space="preserve"> concerné est </t>
    </r>
    <r>
      <rPr>
        <b/>
        <sz val="10"/>
        <rFont val="Calibri"/>
        <family val="2"/>
      </rPr>
      <t>informé</t>
    </r>
    <r>
      <rPr>
        <sz val="10"/>
        <rFont val="Calibri"/>
        <family val="2"/>
      </rPr>
      <t xml:space="preserve"> des </t>
    </r>
    <r>
      <rPr>
        <b/>
        <sz val="10"/>
        <rFont val="Calibri"/>
        <family val="2"/>
      </rPr>
      <t>modifications.</t>
    </r>
    <phoneticPr fontId="8" type="noConversion"/>
  </si>
  <si>
    <r>
      <t xml:space="preserve">L’exploitant </t>
    </r>
    <r>
      <rPr>
        <b/>
        <sz val="10"/>
        <rFont val="Calibri"/>
        <family val="2"/>
      </rPr>
      <t xml:space="preserve">établit, met en œuvre et tient à jour </t>
    </r>
    <r>
      <rPr>
        <sz val="10"/>
        <rFont val="Calibri"/>
        <family val="2"/>
      </rPr>
      <t xml:space="preserve">un </t>
    </r>
    <r>
      <rPr>
        <b/>
        <sz val="10"/>
        <rFont val="Calibri"/>
        <family val="2"/>
      </rPr>
      <t>processus d'élaboration de la Stratégie de Maintenance des DM.</t>
    </r>
    <phoneticPr fontId="8" type="noConversion"/>
  </si>
  <si>
    <t>Planification de la conception et du développement (Planification de la stratégie de maintenance)</t>
    <phoneticPr fontId="8" type="noConversion"/>
  </si>
  <si>
    <t>Conception et développement de produits et services (Elaboration de la stratégie de maintenance)</t>
    <phoneticPr fontId="8" type="noConversion"/>
  </si>
  <si>
    <r>
      <t>L’exploitant prend en compte et trace dans des</t>
    </r>
    <r>
      <rPr>
        <b/>
        <sz val="11"/>
        <color rgb="FFFF0000"/>
        <rFont val="Calibri"/>
        <family val="2"/>
      </rPr>
      <t xml:space="preserve"> enregistrements</t>
    </r>
    <r>
      <rPr>
        <sz val="11"/>
        <color theme="0"/>
        <rFont val="Calibri"/>
        <family val="2"/>
      </rPr>
      <t xml:space="preserve"> l’efficacité de la maîtrise exercée par le prestataire externe et vérifie qu'elle satisfait aux exigences.</t>
    </r>
    <phoneticPr fontId="31" type="noConversion"/>
  </si>
  <si>
    <r>
      <t>Afin de s'assurer de la conformité des produits et des services, l'exploitant compare ses résultats aux exigences de surveillance et de mesure du début à la fin de la prestation.
Après avoir passé avec succès les contrôles, il peut remettre en service un DM en toute conformité.
La</t>
    </r>
    <r>
      <rPr>
        <b/>
        <sz val="11"/>
        <color rgb="FFFF0000"/>
        <rFont val="Calibri"/>
        <family val="2"/>
      </rPr>
      <t xml:space="preserve"> traçabilité</t>
    </r>
    <r>
      <rPr>
        <sz val="11"/>
        <rFont val="Calibri"/>
        <family val="2"/>
      </rPr>
      <t xml:space="preserve"> </t>
    </r>
    <r>
      <rPr>
        <sz val="11"/>
        <color theme="0"/>
        <rFont val="Calibri"/>
        <family val="2"/>
      </rPr>
      <t>de la remise en service est assurée.</t>
    </r>
    <phoneticPr fontId="31" type="noConversion"/>
  </si>
  <si>
    <r>
      <t xml:space="preserve">Les </t>
    </r>
    <r>
      <rPr>
        <b/>
        <sz val="11"/>
        <color rgb="FFFF0000"/>
        <rFont val="Calibri"/>
        <family val="2"/>
      </rPr>
      <t>procédures documentées</t>
    </r>
    <r>
      <rPr>
        <sz val="11"/>
        <rFont val="Calibri"/>
        <family val="2"/>
      </rPr>
      <t xml:space="preserve"> </t>
    </r>
    <r>
      <rPr>
        <sz val="11"/>
        <color theme="0"/>
        <rFont val="Calibri"/>
        <family val="2"/>
      </rPr>
      <t>répondant aux exigences légales et réglementaires pour la mise en œuvre et la maîtrise de la maintenance des DM sont accesibles, appliquées et suivies.</t>
    </r>
    <phoneticPr fontId="31" type="noConversion"/>
  </si>
  <si>
    <t>La procédure "Action corrective" permet de déterminer et de mettre en œuvre les actions nécessaires, y compris, le cas échéant, la mise à jour de la documentation (voir 4.2 NF S99-170) et de la formation (6.2.2 de la NF S99-170).</t>
    <phoneticPr fontId="8" type="noConversion"/>
  </si>
  <si>
    <t>L'exploitant améliore en continu la pertinence, l'adéquation et l'efficacité de son système de management.</t>
    <phoneticPr fontId="31" type="noConversion"/>
  </si>
  <si>
    <r>
      <t>La direction s'assure que les</t>
    </r>
    <r>
      <rPr>
        <b/>
        <sz val="11"/>
        <rFont val="Calibri"/>
        <family val="2"/>
      </rPr>
      <t xml:space="preserve"> </t>
    </r>
    <r>
      <rPr>
        <b/>
        <sz val="11"/>
        <color theme="0"/>
        <rFont val="Calibri"/>
        <family val="2"/>
      </rPr>
      <t>risques et opportunités</t>
    </r>
    <r>
      <rPr>
        <sz val="11"/>
        <color theme="0"/>
        <rFont val="Calibri"/>
        <family val="2"/>
      </rPr>
      <t xml:space="preserve"> pouvant impacter les DM et la satisfaction des clients sont pris en compte conformément aux exigences règlementaires.</t>
    </r>
    <phoneticPr fontId="31" type="noConversion"/>
  </si>
  <si>
    <t>La politique qualité, comprenant le domaine d'application, les procédures et processus, est disponible et mise à jour sous la forme d’une information documentée et communiquée aux parties intéressées.</t>
    <phoneticPr fontId="31" type="noConversion"/>
  </si>
  <si>
    <t>Système de management de la qualité de la maintenance et de la gestion des risques associés</t>
    <phoneticPr fontId="31" type="noConversion"/>
  </si>
  <si>
    <t>L’exploitant détermine et fournit les ressources internes et externes nécessaires à la  satisfaction des exigences réglementaires et de celles des clients.</t>
    <phoneticPr fontId="31" type="noConversion"/>
  </si>
  <si>
    <r>
      <t>L’exploitant fournit les ressources appropriées nécessaires  à la conformité de la maintenance des DM, et les trace sous forme</t>
    </r>
    <r>
      <rPr>
        <b/>
        <sz val="11"/>
        <color rgb="FFFF0000"/>
        <rFont val="Calibri"/>
        <family val="2"/>
      </rPr>
      <t xml:space="preserve"> d'informations documentées</t>
    </r>
    <r>
      <rPr>
        <b/>
        <sz val="11"/>
        <color theme="0"/>
        <rFont val="Calibri"/>
        <family val="2"/>
      </rPr>
      <t>.</t>
    </r>
    <phoneticPr fontId="31" type="noConversion"/>
  </si>
  <si>
    <r>
      <t>La traçabilité de la mesure, définie dans une</t>
    </r>
    <r>
      <rPr>
        <b/>
        <sz val="11"/>
        <color rgb="FFFF0000"/>
        <rFont val="Calibri"/>
        <family val="2"/>
      </rPr>
      <t xml:space="preserve"> procédure documentée,</t>
    </r>
    <r>
      <rPr>
        <sz val="11"/>
        <color theme="0"/>
        <rFont val="Calibri"/>
        <family val="2"/>
      </rPr>
      <t xml:space="preserve"> est assurée par des Équipements de Contrôle de Mesure et d’Essai (ECME) étalonnés et/ou vérifiés à intervalles spécifiés par des organismes spécialisés. La conformité des ECME et leur utilisation lors de la maintenance des DM sont</t>
    </r>
    <r>
      <rPr>
        <b/>
        <sz val="11"/>
        <color rgb="FFFF0000"/>
        <rFont val="Calibri"/>
        <family val="2"/>
      </rPr>
      <t xml:space="preserve"> tracées</t>
    </r>
    <r>
      <rPr>
        <b/>
        <sz val="11"/>
        <color theme="0"/>
        <rFont val="Calibri"/>
        <family val="2"/>
      </rPr>
      <t>.</t>
    </r>
    <phoneticPr fontId="31" type="noConversion"/>
  </si>
  <si>
    <t>L'exploitant doit assurer la bonne utilisation et le stockage des ECME afin de ne pas modifier les réglages.
En cas de problème, l'exploitant vérifie l'impact sur les maintenances des DM et apporte des corrections en cas de besoin.</t>
    <phoneticPr fontId="31" type="noConversion"/>
  </si>
  <si>
    <t>L'exploitant détermine les connaissances organisationnelles nécessaires à l'obtention de la conformité de la maintenance des DM et s'assure que ces connaissances sont mises à jour.</t>
    <phoneticPr fontId="31" type="noConversion"/>
  </si>
  <si>
    <r>
      <t>L'exploitant détermine les</t>
    </r>
    <r>
      <rPr>
        <b/>
        <sz val="11"/>
        <rFont val="Calibri"/>
        <family val="2"/>
      </rPr>
      <t xml:space="preserve"> </t>
    </r>
    <r>
      <rPr>
        <b/>
        <sz val="11"/>
        <color theme="0"/>
        <rFont val="Calibri"/>
        <family val="2"/>
      </rPr>
      <t>compétences</t>
    </r>
    <r>
      <rPr>
        <sz val="11"/>
        <color theme="0"/>
        <rFont val="Calibri"/>
        <family val="2"/>
      </rPr>
      <t xml:space="preserve"> nécessaires à l'obtention de la conformité de la maintenance des DM. Il s'assure de la formation et du maintien des compétences de son équipe. Toutes ces formations sont </t>
    </r>
    <r>
      <rPr>
        <b/>
        <sz val="11"/>
        <color theme="0"/>
        <rFont val="Calibri"/>
        <family val="2"/>
      </rPr>
      <t xml:space="preserve">tracées.
</t>
    </r>
    <r>
      <rPr>
        <sz val="11"/>
        <color theme="0"/>
        <rFont val="Calibri"/>
        <family val="2"/>
      </rPr>
      <t>Les évolutions de DM donnent lieu a des formations des utilisateurs et techniciens et à</t>
    </r>
    <r>
      <rPr>
        <sz val="11"/>
        <color theme="1"/>
        <rFont val="Calibri"/>
        <family val="2"/>
      </rPr>
      <t xml:space="preserve"> </t>
    </r>
    <r>
      <rPr>
        <b/>
        <sz val="11"/>
        <color rgb="FFFF0000"/>
        <rFont val="Calibri"/>
        <family val="2"/>
      </rPr>
      <t>une mise à jour de la documentation</t>
    </r>
    <r>
      <rPr>
        <b/>
        <sz val="11"/>
        <color theme="0"/>
        <rFont val="Calibri"/>
        <family val="2"/>
      </rPr>
      <t>.</t>
    </r>
    <phoneticPr fontId="31" type="noConversion"/>
  </si>
  <si>
    <r>
      <rPr>
        <b/>
        <sz val="10"/>
        <rFont val="Calibri"/>
        <family val="2"/>
      </rPr>
      <t xml:space="preserve">Les évolutions matérielles ou logicielles </t>
    </r>
    <r>
      <rPr>
        <sz val="10"/>
        <rFont val="Calibri"/>
        <family val="2"/>
      </rPr>
      <t xml:space="preserve">opérées qui ont une incidence sur les fonctionnalités du DM, sont suivies d’une intervention du fabricant (ou d’un prestataire) pour assurer la </t>
    </r>
    <r>
      <rPr>
        <b/>
        <sz val="10"/>
        <rFont val="Calibri"/>
        <family val="2"/>
      </rPr>
      <t>formation des utilisateurs</t>
    </r>
    <r>
      <rPr>
        <sz val="10"/>
        <rFont val="Calibri"/>
        <family val="2"/>
      </rPr>
      <t xml:space="preserve"> aux nouvelles fonctionnalités et, le cas échéant, </t>
    </r>
    <r>
      <rPr>
        <sz val="10"/>
        <color rgb="FFFF0000"/>
        <rFont val="Calibri"/>
        <family val="2"/>
      </rPr>
      <t>mettre à jour la documentation.</t>
    </r>
    <phoneticPr fontId="8" type="noConversion"/>
  </si>
  <si>
    <t>Lorsque cela fait parie de ses activités, l'exploitant informe les patients et leurs familles de la conduite à tenir en cas de dysfonctionnement des équipements biomédicaux installés au domicile (HAD).</t>
    <phoneticPr fontId="31" type="noConversion"/>
  </si>
  <si>
    <r>
      <t xml:space="preserve">Lors de la création et de la mise à jour des </t>
    </r>
    <r>
      <rPr>
        <b/>
        <sz val="11"/>
        <color rgb="FFFF0000"/>
        <rFont val="Calibri"/>
        <family val="2"/>
      </rPr>
      <t>informations documentées</t>
    </r>
    <r>
      <rPr>
        <sz val="11"/>
        <rFont val="Calibri"/>
        <family val="2"/>
      </rPr>
      <t>,</t>
    </r>
    <r>
      <rPr>
        <sz val="11"/>
        <color theme="0"/>
        <rFont val="Calibri"/>
        <family val="2"/>
      </rPr>
      <t xml:space="preserve"> l'exploitant s'assure que leurs identifications, descriptions, formats, supports et revues sont appropriées.</t>
    </r>
    <phoneticPr fontId="31" type="noConversion"/>
  </si>
  <si>
    <r>
      <t>Les</t>
    </r>
    <r>
      <rPr>
        <b/>
        <sz val="11"/>
        <color rgb="FFFF0000"/>
        <rFont val="Calibri"/>
        <family val="2"/>
      </rPr>
      <t xml:space="preserve"> enregistrements</t>
    </r>
    <r>
      <rPr>
        <sz val="11"/>
        <rFont val="Calibri"/>
        <family val="2"/>
      </rPr>
      <t xml:space="preserve"> </t>
    </r>
    <r>
      <rPr>
        <sz val="11"/>
        <color theme="0"/>
        <rFont val="Calibri"/>
        <family val="2"/>
      </rPr>
      <t>de la remise en service réalisés par l’exploitant (ou par son représentant si cela est autorisé par le client) sont conservés.</t>
    </r>
    <phoneticPr fontId="31" type="noConversion"/>
  </si>
  <si>
    <t>Article 5
Responsabilité de la Direction</t>
    <phoneticPr fontId="31" type="noConversion"/>
  </si>
  <si>
    <t xml:space="preserve">Article 6 
Management des ressources </t>
    <phoneticPr fontId="31" type="noConversion"/>
  </si>
  <si>
    <t>Article 8
Mesures, analyse et amélioration</t>
    <phoneticPr fontId="31" type="noConversion"/>
  </si>
  <si>
    <t>Article 4
Contexte de l'organisme</t>
    <phoneticPr fontId="31" type="noConversion"/>
  </si>
  <si>
    <t>Article 5 
Leadership</t>
    <phoneticPr fontId="31" type="noConversion"/>
  </si>
  <si>
    <t>Article 6 
Planification</t>
    <phoneticPr fontId="31" type="noConversion"/>
  </si>
  <si>
    <t>Article 7 
Support</t>
    <phoneticPr fontId="31" type="noConversion"/>
  </si>
  <si>
    <t xml:space="preserve">Article 8 
Réalisation des activités opérationnelles </t>
    <phoneticPr fontId="31" type="noConversion"/>
  </si>
  <si>
    <t>Article 9 
Évaluation des performances</t>
    <phoneticPr fontId="31" type="noConversion"/>
  </si>
  <si>
    <t>Article 10
Amélioration</t>
    <phoneticPr fontId="31" type="noConversion"/>
  </si>
  <si>
    <t>Article 5 Leadership</t>
    <phoneticPr fontId="31" type="noConversion"/>
  </si>
  <si>
    <t>Article 6 Planification</t>
    <phoneticPr fontId="31" type="noConversion"/>
  </si>
  <si>
    <t>Article 7 Support</t>
    <phoneticPr fontId="31" type="noConversion"/>
  </si>
  <si>
    <t>Article 9 Évaluation des performances</t>
    <phoneticPr fontId="31" type="noConversion"/>
  </si>
  <si>
    <t>L'exploitant a défini un système de gestion des équipements biomédicaux, comprenant un plan pluriannuel de remplacement et d'investissement.</t>
    <phoneticPr fontId="31" type="noConversion"/>
  </si>
  <si>
    <r>
      <t xml:space="preserve">Les éléments d’entrée de la stratégie de maintenance (complets, appropriés, non ambigus ni contradictoires, revus périodiquement) :
- les exigences fonctionnelles, de performance et de sécurité, selon l’usage prévu  et raisonnablement prévisible ;
- les exigences légales, réglementaires et juridiques applicables à la maintenance ;
- le cas échéant, les informations issues des maintenances similaires précédentes ou des bonnes pratiques ;
- le ou les éléments de sortie de la politique de maintenance et de la gestion des risques.
Ces éléments sont conservés dans une </t>
    </r>
    <r>
      <rPr>
        <b/>
        <sz val="11"/>
        <color rgb="FFFF0000"/>
        <rFont val="Calibri"/>
        <family val="2"/>
      </rPr>
      <t>information documentée.</t>
    </r>
    <phoneticPr fontId="31" type="noConversion"/>
  </si>
  <si>
    <t>L'exploitant  prend en compte l'impact potentiel des prestataires sur son aptitude à satisfaire aux exigences applicables et s'assure notamment  que les prestations externes ne compromettent pas la qualité de sa propre maintenance.</t>
    <phoneticPr fontId="31" type="noConversion"/>
  </si>
  <si>
    <r>
      <t xml:space="preserve">La </t>
    </r>
    <r>
      <rPr>
        <b/>
        <sz val="11"/>
        <color rgb="FFFF0000"/>
        <rFont val="Calibri"/>
        <family val="2"/>
      </rPr>
      <t>contractualisation</t>
    </r>
    <r>
      <rPr>
        <sz val="11"/>
        <rFont val="Calibri"/>
        <family val="2"/>
      </rPr>
      <t xml:space="preserve"> </t>
    </r>
    <r>
      <rPr>
        <sz val="11"/>
        <color theme="0"/>
        <rFont val="Calibri"/>
        <family val="2"/>
      </rPr>
      <t>avec le prestataire externe spécifie :
- les missions confiées, le cadre de l’intervention, le pilotage et le contrôle de la réalisation des prestations par l’exploitant ;
- les qualitifcations et compétences requises du prestataires dans des</t>
    </r>
    <r>
      <rPr>
        <b/>
        <sz val="11"/>
        <color theme="0"/>
        <rFont val="Calibri"/>
        <family val="2"/>
      </rPr>
      <t xml:space="preserve"> </t>
    </r>
    <r>
      <rPr>
        <b/>
        <sz val="11"/>
        <color rgb="FFFF0000"/>
        <rFont val="Calibri"/>
        <family val="2"/>
      </rPr>
      <t>informations documentées.</t>
    </r>
    <phoneticPr fontId="31" type="noConversion"/>
  </si>
  <si>
    <t>L’exploitant identifie, vérifie, protége, respecte et sauvegarde la propriété des clients notamment en s'assurant que l'intégralité des données de configuration d'un DM soient maitrisée, sauvegardée et restituées à la remise en service. Dans le cas contraire, il informe le client et trace ce qu'il s'est produit.</t>
    <phoneticPr fontId="31" type="noConversion"/>
  </si>
  <si>
    <t>Avant le retour du DM à l'utilisateur final, l'exploitant s'assure de :
- la vérification de la configuration ;
- la disponibilité des réactifs et consommables ;
- la qualité des branchements et connexions des accessoires.</t>
    <phoneticPr fontId="31" type="noConversion"/>
  </si>
  <si>
    <t>Après la mise en service d'un DM, l'exploitant doit satisfaire aux exigences (légales et règlementaires) relatives à la maintenance et au cycle de vie des DM en considérant :
- les conséquences indésirables potentielles associées à ses DM ;
- la nature, l'utilisation et la durée de vie prévue de ses DM ;
- les exigences et retours d'information des clients.</t>
    <phoneticPr fontId="31" type="noConversion"/>
  </si>
  <si>
    <r>
      <t>Afin d'assurer le maintien de la conformité aux exigences, l’exploitant conserve les</t>
    </r>
    <r>
      <rPr>
        <b/>
        <sz val="11"/>
        <color rgb="FFFF0000"/>
        <rFont val="Calibri"/>
        <family val="2"/>
      </rPr>
      <t xml:space="preserve"> informations documentées</t>
    </r>
    <r>
      <rPr>
        <sz val="11"/>
        <rFont val="Calibri"/>
        <family val="2"/>
      </rPr>
      <t xml:space="preserve"> </t>
    </r>
    <r>
      <rPr>
        <sz val="11"/>
        <color theme="0"/>
        <rFont val="Calibri"/>
        <family val="2"/>
      </rPr>
      <t>sur :
- les résultats de la revue des modifications ;
- la ou les personnes autorisant les modifications dont il a la maîtrise ;
- toutes les actions nécessaires issues de la revue.</t>
    </r>
    <phoneticPr fontId="31" type="noConversion"/>
  </si>
  <si>
    <t>Avant la remise en service d'un DM, le technicien responsable de la maintenance :
- vérifie que les exigences relatives à la maintenance des DM ont été satisfaites ;
- assure la tracabilité des résultats enregistrés lors de la maintenance et du test de remise en service.</t>
    <phoneticPr fontId="31" type="noConversion"/>
  </si>
  <si>
    <t>Article 9</t>
    <phoneticPr fontId="31" type="noConversion"/>
  </si>
  <si>
    <t>Article 8</t>
    <phoneticPr fontId="31" type="noConversion"/>
  </si>
  <si>
    <t>Article 6</t>
    <phoneticPr fontId="31" type="noConversion"/>
  </si>
  <si>
    <r>
      <t xml:space="preserve">L’exploitant conserve des </t>
    </r>
    <r>
      <rPr>
        <b/>
        <sz val="11"/>
        <color rgb="FFFF0000"/>
        <rFont val="Calibri"/>
        <family val="2"/>
      </rPr>
      <t>informations documentées</t>
    </r>
    <r>
      <rPr>
        <sz val="11"/>
        <rFont val="Calibri"/>
        <family val="2"/>
      </rPr>
      <t xml:space="preserve">, </t>
    </r>
    <r>
      <rPr>
        <sz val="11"/>
        <color theme="0"/>
        <rFont val="Calibri"/>
        <family val="2"/>
      </rPr>
      <t>comme preuves du bilan de la réunion de service, qui comprennent les décisions et actions relatives :  
-  aux opportunités d'améliorations nécessaires au maintien de la performance du système de management ;
- aux changements à apporter au système de management ;
- à l'amélioration de la maintenance des DM en rapport avec les exigences du client ;
- aux besoins en ressources ;
- à la révision de la stratégie en fonction des résultats des éléments d'entrée ;
- à la modification de la documentation mise à disposition du personnel de maintenance des DM pour mener à bien sa mission.</t>
    </r>
    <phoneticPr fontId="31" type="noConversion"/>
  </si>
  <si>
    <t>L'exploitant  améliore la performance de son système de management :
- en déterminant et sélectionnant les opportunités d'amélioration ;
- en entreprenant les actions nécessaires pour satisfaire les exigences (actuelles et futures) et accroître la satisfaction ;
- en prévenant et corrigant les effets indésirables.</t>
    <phoneticPr fontId="31" type="noConversion"/>
  </si>
  <si>
    <r>
      <t xml:space="preserve">Les </t>
    </r>
    <r>
      <rPr>
        <b/>
        <sz val="11"/>
        <color rgb="FFFF0000"/>
        <rFont val="Calibri"/>
        <family val="2"/>
      </rPr>
      <t>procédures documentées</t>
    </r>
    <r>
      <rPr>
        <sz val="11"/>
        <color theme="0"/>
        <rFont val="Calibri"/>
        <family val="2"/>
      </rPr>
      <t xml:space="preserve"> "Action préventive" et "Action corrective", sont établies, diffusées et mises à jour. Elles permettent :
- de déterminer les non conformités potentielles et leurs causes ;
- d'évaluer, déterminer, mettre en oeuvre et tracer les actions à entreprendre pour que les non-conformités ne se reproduisent pas ;
- de procéder à la revue des non-conformités et réclamations client ;
- d'évaluer l'efficacité des actions mises en oeuvre.</t>
    </r>
    <phoneticPr fontId="31" type="noConversion"/>
  </si>
  <si>
    <t>L'exploitant détermine s'il existe des besoins ou des opportunités à considérer dans le cadre de l'amélioration continue, en prenant en compte : 
- les résultats d'analyse et d'évaluation ;
- les bilans des réunions de service.</t>
    <phoneticPr fontId="31" type="noConversion"/>
  </si>
  <si>
    <t>L’exploitant maîtrise les processus, produits et services des prestataires externes et s'assure qu'ils répondent aux exigences, notamment qu'il dispose d'un système de management qualité.
Toute prestation externe fait l’objet d’une contractualisation documentée, les achats liés à la maintenance sont conformes aux exigences techniques et règlementaires.</t>
    <phoneticPr fontId="31" type="noConversion"/>
  </si>
  <si>
    <r>
      <t xml:space="preserve">Concernant les achats de prestation de maintenance, les exigences suivantes sont spécifiées et </t>
    </r>
    <r>
      <rPr>
        <b/>
        <sz val="11"/>
        <color rgb="FFFF0000"/>
        <rFont val="Calibri"/>
        <family val="2"/>
      </rPr>
      <t xml:space="preserve">enregistrées </t>
    </r>
    <r>
      <rPr>
        <sz val="11"/>
        <color theme="0"/>
        <rFont val="Calibri"/>
        <family val="2"/>
      </rPr>
      <t>:</t>
    </r>
    <r>
      <rPr>
        <sz val="11"/>
        <rFont val="Calibri"/>
        <family val="2"/>
      </rPr>
      <t xml:space="preserve">
</t>
    </r>
    <r>
      <rPr>
        <sz val="11"/>
        <color theme="0"/>
        <rFont val="Calibri"/>
        <family val="2"/>
      </rPr>
      <t>- approbation des produits, des procédures, des processus et des équipements ;
- qualification du personnel ;
- exigences relatives au système de management qualité ;
- les pièces de rechanges, si elles ne sont pas d'origine, ne doivent pas modifier le marquage CE.</t>
    </r>
    <phoneticPr fontId="31" type="noConversion"/>
  </si>
  <si>
    <r>
      <t xml:space="preserve">L'exploitant établit des </t>
    </r>
    <r>
      <rPr>
        <b/>
        <sz val="11"/>
        <color rgb="FFFF0000"/>
        <rFont val="Calibri"/>
        <family val="2"/>
      </rPr>
      <t xml:space="preserve">procédures documentées </t>
    </r>
    <r>
      <rPr>
        <sz val="11"/>
        <color theme="0"/>
        <rFont val="Calibri"/>
        <family val="2"/>
      </rPr>
      <t>pour déterminer, recueillir, analyser et tracer les données appropriées afin de démontrer la pertinence, l'efficacité et les possibilités d'améliorations du système de management qualité.</t>
    </r>
    <phoneticPr fontId="31" type="noConversion"/>
  </si>
  <si>
    <r>
      <t xml:space="preserve">L’exploitant planifie, établit, met en œuvre et maintient un programme d’audit décrit dans une </t>
    </r>
    <r>
      <rPr>
        <b/>
        <sz val="11"/>
        <color rgb="FFFF0000"/>
        <rFont val="Calibri"/>
        <family val="2"/>
      </rPr>
      <t>procédure documentée</t>
    </r>
    <r>
      <rPr>
        <sz val="11"/>
        <rFont val="Calibri"/>
        <family val="2"/>
      </rPr>
      <t xml:space="preserve"> </t>
    </r>
    <r>
      <rPr>
        <sz val="11"/>
        <color theme="0"/>
        <rFont val="Calibri"/>
        <family val="2"/>
      </rPr>
      <t>qui :
- détermine si son système de management qualité est conforme à son référentiel de certification ;
- couvre notamment la fréquence, les méthodes, les responsabilités, les exigences de planification et le compte rendu ;
- prend en compte les résultats des audits précédents ;
- prévoit la mise en œuvre, le suivi, la vérification et la traçabilité du plan d'action programmé.</t>
    </r>
    <phoneticPr fontId="31" type="noConversion"/>
  </si>
  <si>
    <t xml:space="preserve">La direction réalise et trace une revue du système de management qualité à intervalles planifiés afin de :
- s'assurer qu'il est toujours approprié, adapté, efficace et en accord avec l’orientation stratégique ;
- le modifier le cas échéant. </t>
    <phoneticPr fontId="31" type="noConversion"/>
  </si>
  <si>
    <t>La réunion de service comprend entre autres les éléments suivants :
- les actions à réaliser issues des précédentes réunions ;
- les modifications des enjeux externes et internes pertinents pour le système de management qualité ;
- les retours de satisfaction des clients ; 
- les non-conformités et l'état des actions préventives et correctives ;
- les résultats des audits et le degré de réalisation des objectifs qualité ;
- le bilan du plan de gestion des DM ;
- les résultats des indicateurs de surveillance et de mesure ;
- les performances des prestataires externes ;
- le fonctionnement et la performance des processus et la conformité de la maintenance des DM ;
- l’adéquation des ressources ;
- l’efficacité des actions mises en œuvre face aux risques et opportunités ;
- les changements pouvant affecter le système de management qualité ;
- les opportunités ou recommandations d'amélioration ;
- les modifications du fabricant relatives à la maintenance des DM ;
- les exigences légales et réglementaires, nouvelles ou révisées, concernant les DM.</t>
    <phoneticPr fontId="31" type="noConversion"/>
  </si>
  <si>
    <t>Concernant les non conformités et les réclamations, l'exploitant :
- prend en charge les conséquences ;
- recherche si des non conformités similaires pourraient exister ;
- assure la traçabilité de l'investigation jusqu'à sa résolution ;
- autorise et trace la raison si aucune action corrective ou préventive n'est entreprise ;
- modifie le système de management qualité notamment au niveau des risques et opportunités.</t>
    <phoneticPr fontId="31" type="noConversion"/>
  </si>
  <si>
    <r>
      <t xml:space="preserve">L'exploitant applique un système de management qualité pour la maintenance des DM et la maîtrise des risques liés à leur exploitation par l'établissement et la mise en oeuvre par un </t>
    </r>
    <r>
      <rPr>
        <b/>
        <sz val="11"/>
        <color theme="0"/>
        <rFont val="Calibri"/>
        <family val="2"/>
      </rPr>
      <t>professionnel identififé</t>
    </r>
    <r>
      <rPr>
        <sz val="11"/>
        <color theme="0"/>
        <rFont val="Calibri"/>
        <family val="2"/>
      </rPr>
      <t xml:space="preserve"> d'un </t>
    </r>
    <r>
      <rPr>
        <b/>
        <sz val="11"/>
        <color theme="0"/>
        <rFont val="Calibri"/>
        <family val="2"/>
      </rPr>
      <t>plan de gestion des risques</t>
    </r>
    <r>
      <rPr>
        <sz val="11"/>
        <color theme="0"/>
        <rFont val="Calibri"/>
        <family val="2"/>
      </rPr>
      <t xml:space="preserve"> (acceptabilité des risques et taux de criticité).</t>
    </r>
    <phoneticPr fontId="31" type="noConversion"/>
  </si>
  <si>
    <r>
      <t>La direction définit  les responsabilités et autorités des acteurs du système de management qualité sous forme de</t>
    </r>
    <r>
      <rPr>
        <b/>
        <sz val="11"/>
        <color rgb="FFFF0000"/>
        <rFont val="Calibri"/>
        <family val="2"/>
      </rPr>
      <t xml:space="preserve"> procédure documentée</t>
    </r>
    <r>
      <rPr>
        <sz val="11"/>
        <rFont val="Calibri"/>
        <family val="2"/>
      </rPr>
      <t xml:space="preserve"> </t>
    </r>
    <r>
      <rPr>
        <sz val="11"/>
        <color theme="0"/>
        <rFont val="Calibri"/>
        <family val="2"/>
      </rPr>
      <t xml:space="preserve">et les communique. </t>
    </r>
    <phoneticPr fontId="31" type="noConversion"/>
  </si>
  <si>
    <t>L'exploitant identifie et revoit régulièrement :
- les enjeux internes et externes à prendre en compte pour sa politique stratégique ;
- les facteurs positifs ou négatifs influençant les résultats attendus de son système de management qualité.</t>
    <phoneticPr fontId="8" type="noConversion"/>
  </si>
  <si>
    <t>L'exploitant détermine, surveille et revoit régulièrement :
- les exigences spécifiques des parties intéressées pertinentes ; 
- les exigences complémentaires pertinentes.</t>
    <phoneticPr fontId="31" type="noConversion"/>
  </si>
  <si>
    <r>
      <rPr>
        <b/>
        <sz val="11"/>
        <color theme="0"/>
        <rFont val="Calibri"/>
        <family val="2"/>
      </rPr>
      <t>Le domaine d'application du système de management qualité</t>
    </r>
    <r>
      <rPr>
        <sz val="11"/>
        <color theme="0"/>
        <rFont val="Calibri"/>
        <family val="2"/>
      </rPr>
      <t xml:space="preserve">, sous forme </t>
    </r>
    <r>
      <rPr>
        <b/>
        <sz val="11"/>
        <color theme="0"/>
        <rFont val="Calibri"/>
        <family val="2"/>
      </rPr>
      <t>d'information documentée</t>
    </r>
    <r>
      <rPr>
        <sz val="11"/>
        <color theme="0"/>
        <rFont val="Calibri"/>
        <family val="2"/>
      </rPr>
      <t xml:space="preserve"> indique les limites et l'applicabilité du système de management qualité de la maintenance des DM en prenant en compte :
- les enjeux internes et externes ;
- les exigences des parties pertinentes ;
Toute exigence normative jugée non applicable est justifiée.</t>
    </r>
    <phoneticPr fontId="31" type="noConversion"/>
  </si>
  <si>
    <t>L'exploitant met en œuvre, tient à jour, évalue et améliore de façon continue ses processus et son système de management qualité en déterminant :
- les éléments d'entrée et de sortie ;
- la séquence et de l'interaction des processus ;
- les ressources disponibles ;
- les responsabilités et autorités ;
- la veille documentaire.</t>
    <phoneticPr fontId="31" type="noConversion"/>
  </si>
  <si>
    <t>La direction montre son engagement vis-à-vis du système de management qualité en :
- définissant la politique et les objectifs pertinents mesurables pour le système de management qualité compatibles avec la politique de l'établissement ;
- communiquant sur l'importance et la conformité aux référentiels du système de management qualité.</t>
    <phoneticPr fontId="31" type="noConversion"/>
  </si>
  <si>
    <t xml:space="preserve">Pour assurer l'atteinte des résultats attendus du système de management qualité et promouvoir l'amélioration, la direction :
- explicite, formalise, communique et met en oeuvre  les éléments de la maintenance et la gestion des risques des DM critiques notamment les procédures en cas de pannes des équipements critiques ;
- soutient les acteurs et manageurs du système de management qualité. </t>
    <phoneticPr fontId="31" type="noConversion"/>
  </si>
  <si>
    <t>La politique qualité et la politique de maintenance :
- s'élabore sur l'analyse de criticité des DM ;
- fournit un cadre pour l'établissement d'objectifs qualité ;  
- satisfait aux exigences applicables ; 
- s'engage dans l'amélioration continue du système de management qualité.</t>
    <phoneticPr fontId="31" type="noConversion"/>
  </si>
  <si>
    <t>L'exploitant prend en compte les enjeux, les risques et les opportunités pour :
- que le système de management qualité atteigne les résultats escomptés dans une démarche d'amélioration tout en réduisant les effets indésirables ; 
- planifier les actions à mettre en œuvre face à ces risques et opportunités ;
- évaluer l'efficacité de ces actions.</t>
    <phoneticPr fontId="31" type="noConversion"/>
  </si>
  <si>
    <t>Les objectifs qualité et de maintenance des DM établis par l'exploitant sont :
- en cohérence avec la politique qualité et maintenance des DM ;
- mesurables, surveillés, mis à jour et communiqués ;
- pertinents pour l'amélioration de la satisfaction du client et la conformité des DM ;
- compatibles avec les exigences applicables.</t>
    <phoneticPr fontId="31" type="noConversion"/>
  </si>
  <si>
    <t>La direction prévoit des ressources et attribue la responsabilité et l’autorité pour s’assurer que, lorsque des modifications du système de management de la qualité sont planifiées et mises en œuvre, l’intégrité du système de management qualité est maintenue.</t>
    <phoneticPr fontId="31" type="noConversion"/>
  </si>
  <si>
    <t>L’exploitant détermine et fournit les ressources humaines nécessaires à la mise en œuvre efficace, la mise à jour, le maintien des performances et l'amélioration continue de son système de management qualité via la maitrise des processus.</t>
    <phoneticPr fontId="31" type="noConversion"/>
  </si>
  <si>
    <t>L’exploitant détermine, fournit et maintient l’infrastructure et l'environnement nécessaire :
- à la mise en œuvre de ses processus et à la conformité des DM ;
- au transport des DM entre le service biomédical et les services ; 
- au respect des exigences règlementaires en terme de santé et d'environnement.</t>
    <phoneticPr fontId="31" type="noConversion"/>
  </si>
  <si>
    <t>L’exploitant détermine, fournit et maintient l’environnement nécessaire à :
- la mise en œuvre de ses processus et l’obtention de la conformité des produits et des services ;
- la conformité aux exigences légales et réglementaires en termes de santé et d’environnement.</t>
    <phoneticPr fontId="31" type="noConversion"/>
  </si>
  <si>
    <t xml:space="preserve">Lorsque les conditions de l'environnement de travail peuvent avoir une incidence négative sur la qualité de la maintenance, l'environnement de travail ou du personnel, l’exploitant :
- établit des procédures définissant les conditions, la surveillance et la maitrise de l'environnement de travail ; 
- veille à la propreté et la conformité de l'habillage du personnel intervenant sur un DM potentiellement contaminant ;
- s'assure de la formation des personnels concernés. </t>
    <phoneticPr fontId="31" type="noConversion"/>
  </si>
  <si>
    <t>L’exploitant s’assure que les techniciens sont sensibilisés :
- à la politique et aux objecifs qualité et de maintenance ; 
- aux répercussions d’un non-respect des exigencesdu système de management qualité ;
- aux effets bénéfiques d’une amélioration des performances ;
- à l’importance de leur contribution à l’efficacité du système de management qualité.</t>
    <phoneticPr fontId="31" type="noConversion"/>
  </si>
  <si>
    <t>L'exploitant détermine les besoins de communication (internes et externes), pertinents pour le système de management qualité (qui, avec qui, comment, à quel moment, sur quels sujets).</t>
    <phoneticPr fontId="31" type="noConversion"/>
  </si>
  <si>
    <r>
      <t>Les</t>
    </r>
    <r>
      <rPr>
        <b/>
        <sz val="11"/>
        <color rgb="FFFF0000"/>
        <rFont val="Calibri"/>
        <family val="2"/>
      </rPr>
      <t xml:space="preserve"> informations documentées </t>
    </r>
    <r>
      <rPr>
        <sz val="11"/>
        <color theme="0"/>
        <rFont val="Calibri"/>
        <family val="2"/>
      </rPr>
      <t>sont :
- disponibles, accessibles et adaptées à l'utilisation ;
- convenablement protégées y compris des altérations involontaires ; 
- maîtrisées (identification, distribution, accès, gestion des versions, récupération, utilisation, stockage, protection, modifications, conservation, élimination).</t>
    </r>
    <phoneticPr fontId="31" type="noConversion"/>
  </si>
  <si>
    <t>Une procédure documentée définit : 
- les mesures de maitrise des documents, y compris les révisions, sur tout leur cycle de vie ;
- les mesures de maitrise pour l'identification, le stockage, la protection, l'accessibilité, la durée de conservation et l'élimination des enregistrements ;
- l’aptitude des documents à rendre les résultats souhaités.</t>
    <phoneticPr fontId="31" type="noConversion"/>
  </si>
  <si>
    <r>
      <t xml:space="preserve">Les </t>
    </r>
    <r>
      <rPr>
        <b/>
        <sz val="11"/>
        <color rgb="FFFF0000"/>
        <rFont val="Calibri"/>
        <family val="2"/>
      </rPr>
      <t>enregistrements</t>
    </r>
    <r>
      <rPr>
        <sz val="11"/>
        <rFont val="Calibri"/>
        <family val="2"/>
      </rPr>
      <t xml:space="preserve"> </t>
    </r>
    <r>
      <rPr>
        <sz val="11"/>
        <color theme="0"/>
        <rFont val="Calibri"/>
        <family val="2"/>
      </rPr>
      <t>sont :
- lisibles, facilement identifiables et accessibles ;
- établis et maintenus en vue de fournir des preuves de la conformité avec les exigences et de l'efficacité du système de management qualité ;
- conservés par l'exploitant pendant une durée de cinq ans après la fin d’exploitation du dispositif ou telle que spécifié par des exigences légales et réglementaires particulières.</t>
    </r>
    <phoneticPr fontId="31" type="noConversion"/>
  </si>
  <si>
    <t>La communication avec les clients inclut :
- les informations relatives à la maintenance ; 
- le traitement des consultations, contrats, commandes et avenants ; 
- les retours d'information des clients, incluant la gestion des événements indésirables.</t>
    <phoneticPr fontId="31" type="noConversion"/>
  </si>
  <si>
    <t>Modifications des exigences relatives aux produits et services</t>
    <phoneticPr fontId="8" type="noConversion"/>
  </si>
  <si>
    <t xml:space="preserve"> Lorsque les exigences relatives aux produits et services sont modifiées, l’exploitant s’assure que :
- les informations documentées correspondantes sont amendées ;
- le personnel concerné est informé des modifications.</t>
    <phoneticPr fontId="31" type="noConversion"/>
  </si>
  <si>
    <t xml:space="preserve">Pour établir sa stratégie de maintenance des DM (dès l'achat des DM) l'exploitant prend en compte :
- la politique de maintenance ;
- les étapes requises du processus, y compris les revues ;
- les activités requises pour la vérification et la validation du processus ;
- les responsabilités et autorités ;
- les besoins en ressources internes et externes ;
- la nécessité de maîtriser les interfaces ;
- la nécessité d’impliquer des clients et des utilisateurs. </t>
    <phoneticPr fontId="31" type="noConversion"/>
  </si>
  <si>
    <r>
      <t xml:space="preserve">La revue de direction permet de s’assurer que le système de management qualité est toujours </t>
    </r>
    <r>
      <rPr>
        <b/>
        <sz val="10"/>
        <color theme="1"/>
        <rFont val="Calibri"/>
        <family val="2"/>
      </rPr>
      <t>approprié, adapté, efficace</t>
    </r>
    <r>
      <rPr>
        <sz val="10"/>
        <color theme="1"/>
        <rFont val="Calibri"/>
        <family val="2"/>
      </rPr>
      <t xml:space="preserve"> et en accord avec l’orientation stratégique.</t>
    </r>
    <phoneticPr fontId="8" type="noConversion"/>
  </si>
  <si>
    <r>
      <t>Concernant la performance des processus de son système de management qualité, l'exploitant :
- prend en compte les risques et opportunités ; 
- détermine et applique les critères, méthodes et indicateurs ;
- conserve et met à jour les</t>
    </r>
    <r>
      <rPr>
        <b/>
        <sz val="11"/>
        <color rgb="FFFF0000"/>
        <rFont val="Calibri"/>
        <family val="2"/>
      </rPr>
      <t xml:space="preserve"> informations documentées </t>
    </r>
    <r>
      <rPr>
        <b/>
        <sz val="11"/>
        <color theme="0"/>
        <rFont val="Calibri"/>
        <family val="2"/>
      </rPr>
      <t>;</t>
    </r>
    <r>
      <rPr>
        <sz val="11"/>
        <rFont val="Calibri"/>
        <family val="2"/>
      </rPr>
      <t xml:space="preserve">
</t>
    </r>
    <r>
      <rPr>
        <sz val="11"/>
        <color theme="0"/>
        <rFont val="Calibri"/>
        <family val="2"/>
      </rPr>
      <t xml:space="preserve">- communique les informations liées à la mise en oeuvre du système de management qualité et à la sécurité des DM. </t>
    </r>
    <phoneticPr fontId="31" type="noConversion"/>
  </si>
  <si>
    <t>Les informations documentées du système de management qualité, mises à jour et à disposition des professionels, comprennent :
- tout ce que l'organisme juge nécessaire à l'efficacité du système de management qualité ;
- les documentations, procédures, enregistrements et exigences règlementaires exigés par les référentiels ; 
- la politique et les objectifs de maintenance ;
- les documents nécessaires à l'organisation pour assurer la planification, le fonctionnement et la maîtrise efficaces de ses processus.</t>
    <phoneticPr fontId="31" type="noConversion"/>
  </si>
  <si>
    <t>Article 4 
Système de management de la qualité de la maintenance et de la gestion des risques associés</t>
  </si>
  <si>
    <t>E 1 
Prévoir</t>
  </si>
  <si>
    <t>E 2 
Mettre en œuvre</t>
  </si>
  <si>
    <t>E 3 
Evaluer et améliorer</t>
  </si>
  <si>
    <t>Article 10  Amélioration</t>
  </si>
  <si>
    <r>
      <t xml:space="preserve">QUAND et 
OÙ
</t>
    </r>
    <r>
      <rPr>
        <sz val="8"/>
        <color rgb="FF0000FF"/>
        <rFont val="Arial"/>
        <family val="2"/>
      </rPr>
      <t>Planifcation</t>
    </r>
  </si>
  <si>
    <r>
      <t xml:space="preserve">RÉSULTATS
</t>
    </r>
    <r>
      <rPr>
        <sz val="8"/>
        <color rgb="FF0000FF"/>
        <rFont val="Arial"/>
        <family val="2"/>
      </rPr>
      <t>après action</t>
    </r>
  </si>
  <si>
    <t>Article 4
Contexte de
l'organisme</t>
  </si>
  <si>
    <t>Article 7
Réalisation de la maintenance</t>
  </si>
  <si>
    <t>Résultats de NFS99-170</t>
  </si>
  <si>
    <t xml:space="preserve">&lt;=IMPORTANT=&gt;
 Légendes  </t>
  </si>
  <si>
    <r>
      <t xml:space="preserve">L’exploitant </t>
    </r>
    <r>
      <rPr>
        <b/>
        <sz val="10"/>
        <rFont val="Calibri"/>
        <family val="2"/>
      </rPr>
      <t>identifie et fournit les ressources</t>
    </r>
    <r>
      <rPr>
        <sz val="10"/>
        <rFont val="Calibri"/>
        <family val="2"/>
      </rPr>
      <t xml:space="preserve"> nécessaires à l’établissement, la mise en œuvre, la mise à jour et l’amélioration continue du système de </t>
    </r>
    <r>
      <rPr>
        <b/>
        <sz val="10"/>
        <rFont val="Calibri"/>
        <family val="2"/>
      </rPr>
      <t>management de la qualité.</t>
    </r>
  </si>
  <si>
    <r>
      <t xml:space="preserve">Une </t>
    </r>
    <r>
      <rPr>
        <sz val="10"/>
        <color rgb="FFFF0000"/>
        <rFont val="Calibri"/>
        <family val="2"/>
      </rPr>
      <t xml:space="preserve">procédure documentée </t>
    </r>
    <r>
      <rPr>
        <sz val="10"/>
        <rFont val="Calibri"/>
        <family val="2"/>
      </rPr>
      <t>définit les mesures de</t>
    </r>
    <r>
      <rPr>
        <b/>
        <sz val="10"/>
        <rFont val="Calibri"/>
        <family val="2"/>
      </rPr>
      <t xml:space="preserve"> maîtrise des documents </t>
    </r>
    <r>
      <rPr>
        <sz val="10"/>
        <rFont val="Calibri"/>
        <family val="2"/>
      </rPr>
      <t xml:space="preserve">sur tout leur </t>
    </r>
    <r>
      <rPr>
        <b/>
        <sz val="10"/>
        <rFont val="Calibri"/>
        <family val="2"/>
      </rPr>
      <t xml:space="preserve">cycle de vie </t>
    </r>
    <r>
      <rPr>
        <sz val="10"/>
        <rFont val="Calibri"/>
        <family val="2"/>
      </rPr>
      <t>(conception, revue, approbation,diffusion,  utilisation, suivi, mise à jour, réforme).</t>
    </r>
  </si>
  <si>
    <r>
      <t>Les</t>
    </r>
    <r>
      <rPr>
        <b/>
        <sz val="10"/>
        <rFont val="Calibri"/>
        <family val="2"/>
      </rPr>
      <t xml:space="preserve"> modifications ou révisions</t>
    </r>
    <r>
      <rPr>
        <sz val="10"/>
        <rFont val="Calibri"/>
        <family val="2"/>
      </rPr>
      <t xml:space="preserve"> </t>
    </r>
    <r>
      <rPr>
        <sz val="10"/>
        <color rgb="FFFF0000"/>
        <rFont val="Calibri"/>
        <family val="2"/>
      </rPr>
      <t>documentaires</t>
    </r>
    <r>
      <rPr>
        <sz val="10"/>
        <rFont val="Calibri"/>
        <family val="2"/>
      </rPr>
      <t xml:space="preserve"> déterminent leurs effets sur la sécurité des DM et leur incidence sur le système de management de la maintenance des DM.</t>
    </r>
  </si>
  <si>
    <t>Revue de la stratégie de la maintenance :
- évaluer l’aptitude des résultats de la stratégie de la maintenance à satisfaire les exigences ;
- identifier tous les problèmes et proposer les actions nécessaires.</t>
  </si>
  <si>
    <r>
      <rPr>
        <b/>
        <sz val="10"/>
        <rFont val="Calibri"/>
        <family val="2"/>
      </rPr>
      <t xml:space="preserve">Toute prestation externe </t>
    </r>
    <r>
      <rPr>
        <sz val="10"/>
        <rFont val="Calibri"/>
        <family val="2"/>
      </rPr>
      <t xml:space="preserve">(fabricant, distributeur, prestataire de service, etc.), fait l’objet d’une </t>
    </r>
    <r>
      <rPr>
        <b/>
        <sz val="10"/>
        <color rgb="FFFF0000"/>
        <rFont val="Calibri"/>
        <family val="2"/>
      </rPr>
      <t xml:space="preserve">contractualisation documentée </t>
    </r>
    <r>
      <rPr>
        <sz val="10"/>
        <rFont val="Calibri"/>
        <family val="2"/>
      </rPr>
      <t>(contrat de maintenance ou bon de commande avec des spécifications).</t>
    </r>
  </si>
  <si>
    <t>Lors d'une maintenance, en cas de résultats non conformes, l'exploitant :
- identifie et isole les DM non conformes afin d'empêcher son utilisation ;
- mène les actions appropriées pour corriger la non-conformité.</t>
  </si>
  <si>
    <t>Les processus de surveillance, de mesure, d'analyse et d'amélioration:
- assurent la validité des résultats, la conformité et le maintien de l'efficacité du système de management qualité ;
- incluent :
                - la détermination et l'étendue d'utilisation des méthodes applicables ;
                - ce qu'il est nécessaire de surveiller et mesurer et à quelle fréquence.</t>
  </si>
  <si>
    <t>Pour la surveillance et la mesure du système de management qualité, l'exploitant utilise des méthodes appropriées (à des étapes adaptées et définies du processus de réalisation de la maintenance des DM), qui :
- utilisent des indicateurs ;
- démontrent l'aptitude des processus à atteindre les résultats planifiés ;
- permettent d'entreprendre des actions correctives  pour assurer la conformité de la maintenance des DM ;
- permettent de vérifier que les exigences relatives à la maintenance des DM ont été satisfaites.</t>
  </si>
  <si>
    <r>
      <t xml:space="preserve">L'exploitant détermine les </t>
    </r>
    <r>
      <rPr>
        <b/>
        <sz val="10"/>
        <color theme="1"/>
        <rFont val="Calibri"/>
        <family val="2"/>
      </rPr>
      <t>méthodes</t>
    </r>
    <r>
      <rPr>
        <sz val="10"/>
        <color theme="1"/>
        <rFont val="Calibri"/>
        <family val="2"/>
      </rPr>
      <t xml:space="preserve"> permettant </t>
    </r>
    <r>
      <rPr>
        <b/>
        <sz val="10"/>
        <color theme="1"/>
        <rFont val="Calibri"/>
        <family val="2"/>
      </rPr>
      <t>d’obtenir,</t>
    </r>
    <r>
      <rPr>
        <sz val="10"/>
        <color theme="1"/>
        <rFont val="Calibri"/>
        <family val="2"/>
      </rPr>
      <t xml:space="preserve"> de </t>
    </r>
    <r>
      <rPr>
        <b/>
        <sz val="10"/>
        <color theme="1"/>
        <rFont val="Calibri"/>
        <family val="2"/>
      </rPr>
      <t>surveiller</t>
    </r>
    <r>
      <rPr>
        <sz val="10"/>
        <color theme="1"/>
        <rFont val="Calibri"/>
        <family val="2"/>
      </rPr>
      <t xml:space="preserve"> et de </t>
    </r>
    <r>
      <rPr>
        <b/>
        <sz val="10"/>
        <color theme="1"/>
        <rFont val="Calibri"/>
        <family val="2"/>
      </rPr>
      <t>revoir</t>
    </r>
    <r>
      <rPr>
        <sz val="10"/>
        <color theme="1"/>
        <rFont val="Calibri"/>
        <family val="2"/>
      </rPr>
      <t xml:space="preserve"> ces informations (enquêtes, retours, réunions avec les clients, analyses de marché, compliments, réclamations, rapports émanant de tiers...).</t>
    </r>
  </si>
  <si>
    <t>L'exploitant évalue :
- les données et les  informations appropriées issues de la surveillance et de la mesure ;
- la conformité des produits et services ;
- le niveau de satisfaction des clients ;
- la performance, l’efficacité et les améliorations du système de management qualité et système de management de la maintenance ;
- l'efficacité de la mise en oeuvre de la planification du système de management de la maintenance ;
- l'efficacité des actions mises en œuvre face aux risques et opportunités ; 
- la performance des prestataires externes.</t>
  </si>
  <si>
    <r>
      <t xml:space="preserve">Les enregistrements des résultats de l'analyse des données sont </t>
    </r>
    <r>
      <rPr>
        <b/>
        <sz val="10"/>
        <color theme="1"/>
        <rFont val="Calibri"/>
        <family val="2"/>
      </rPr>
      <t>conservés</t>
    </r>
    <r>
      <rPr>
        <sz val="10"/>
        <color theme="1"/>
        <rFont val="Calibri"/>
        <family val="2"/>
      </rPr>
      <t xml:space="preserve"> (voir 4.2.4 de la NF S99-170).</t>
    </r>
  </si>
  <si>
    <r>
      <t xml:space="preserve">Si nécessaire, l'exploitant </t>
    </r>
    <r>
      <rPr>
        <b/>
        <sz val="10"/>
        <color theme="1"/>
        <rFont val="Calibri"/>
        <family val="2"/>
      </rPr>
      <t>maîtrise et corrige</t>
    </r>
    <r>
      <rPr>
        <sz val="10"/>
        <color theme="1"/>
        <rFont val="Calibri"/>
        <family val="2"/>
      </rPr>
      <t xml:space="preserve"> toute non-conformité.</t>
    </r>
  </si>
  <si>
    <r>
      <t>L'exploitant détermine</t>
    </r>
    <r>
      <rPr>
        <b/>
        <sz val="10"/>
        <rFont val="Calibri"/>
        <family val="2"/>
      </rPr>
      <t xml:space="preserve"> les parties intéressées pertinentes</t>
    </r>
    <r>
      <rPr>
        <sz val="10"/>
        <rFont val="Calibri"/>
        <family val="2"/>
      </rPr>
      <t xml:space="preserve"> et leurs exigences spécifiques (ex : services de soins, patients, pôles médicaux, autorités...).</t>
    </r>
  </si>
  <si>
    <r>
      <t xml:space="preserve">L'exploitant détermine </t>
    </r>
    <r>
      <rPr>
        <b/>
        <sz val="10"/>
        <rFont val="Calibri"/>
        <family val="2"/>
      </rPr>
      <t>toutes les autres exigences complémentaires</t>
    </r>
    <r>
      <rPr>
        <sz val="10"/>
        <rFont val="Calibri"/>
        <family val="2"/>
      </rPr>
      <t xml:space="preserve"> pertinentes (retours d'expérience, évolution réglementaire, nouveaux besoins, materiovigilance...).</t>
    </r>
  </si>
  <si>
    <r>
      <t xml:space="preserve">L'exploitant </t>
    </r>
    <r>
      <rPr>
        <b/>
        <sz val="10"/>
        <color theme="1"/>
        <rFont val="Calibri"/>
        <family val="2"/>
      </rPr>
      <t>améliore</t>
    </r>
    <r>
      <rPr>
        <sz val="10"/>
        <color theme="1"/>
        <rFont val="Calibri"/>
        <family val="2"/>
      </rPr>
      <t xml:space="preserve"> les processus et le système de management de la qualité.</t>
    </r>
  </si>
  <si>
    <r>
      <t xml:space="preserve">L'exploitant </t>
    </r>
    <r>
      <rPr>
        <b/>
        <sz val="10"/>
        <rFont val="Calibri"/>
        <family val="2"/>
      </rPr>
      <t>tient à jour</t>
    </r>
    <r>
      <rPr>
        <sz val="10"/>
        <rFont val="Calibri"/>
        <family val="2"/>
      </rPr>
      <t xml:space="preserve"> les</t>
    </r>
    <r>
      <rPr>
        <sz val="10"/>
        <color rgb="FFFF0000"/>
        <rFont val="Calibri"/>
        <family val="2"/>
      </rPr>
      <t xml:space="preserve"> informations documentées </t>
    </r>
    <r>
      <rPr>
        <sz val="10"/>
        <rFont val="Calibri"/>
        <family val="2"/>
      </rPr>
      <t>nécessaires au fonctionnement de ses processus.</t>
    </r>
  </si>
  <si>
    <r>
      <t xml:space="preserve">Une procédure permettant de répondre à une </t>
    </r>
    <r>
      <rPr>
        <b/>
        <sz val="10"/>
        <color theme="1"/>
        <rFont val="Calibri"/>
        <family val="2"/>
      </rPr>
      <t>panne d'un équipement biomédical critique</t>
    </r>
    <r>
      <rPr>
        <sz val="10"/>
        <color theme="1"/>
        <rFont val="Calibri"/>
        <family val="2"/>
      </rPr>
      <t xml:space="preserve"> est </t>
    </r>
    <r>
      <rPr>
        <b/>
        <sz val="10"/>
        <color theme="1"/>
        <rFont val="Calibri"/>
        <family val="2"/>
      </rPr>
      <t>formalisée</t>
    </r>
    <r>
      <rPr>
        <sz val="10"/>
        <color theme="1"/>
        <rFont val="Calibri"/>
        <family val="2"/>
      </rPr>
      <t xml:space="preserve"> et est </t>
    </r>
    <r>
      <rPr>
        <b/>
        <sz val="10"/>
        <color theme="1"/>
        <rFont val="Calibri"/>
        <family val="2"/>
      </rPr>
      <t>opérationnelle</t>
    </r>
    <r>
      <rPr>
        <sz val="10"/>
        <color theme="1"/>
        <rFont val="Calibri"/>
        <family val="2"/>
      </rPr>
      <t xml:space="preserve"> (critère 8K E1.2).</t>
    </r>
  </si>
  <si>
    <t>Lors de la planification de la réalisation des objectifs qualité, l'exploitant détermine :
- ce qui sera fait, les responsables et les ressources necesssaires ainsi que les échéances et les moyens d'évaluation ;
- un professionnel identifié, responsable de la gestion des équipements biomédicaux.</t>
  </si>
  <si>
    <r>
      <t xml:space="preserve">La </t>
    </r>
    <r>
      <rPr>
        <sz val="10"/>
        <color rgb="FFFF0000"/>
        <rFont val="Calibri"/>
        <family val="2"/>
      </rPr>
      <t>notice d’instruction ou d’utilisation</t>
    </r>
    <r>
      <rPr>
        <sz val="10"/>
        <rFont val="Calibri"/>
        <family val="2"/>
      </rPr>
      <t xml:space="preserve"> comporte une version </t>
    </r>
    <r>
      <rPr>
        <b/>
        <sz val="10"/>
        <rFont val="Calibri"/>
        <family val="2"/>
      </rPr>
      <t>rédigée en français</t>
    </r>
    <r>
      <rPr>
        <sz val="10"/>
        <rFont val="Calibri"/>
        <family val="2"/>
      </rPr>
      <t xml:space="preserve"> (voir Article R5211-20 du CSP).</t>
    </r>
  </si>
  <si>
    <r>
      <t xml:space="preserve">L’exploitant doit revoir les exigences relatives à la maintenance avant que l’exploitant  ne s'engage à livrer un DM au client et doit assurer que :
- les exigences relatives à la maintenance du DM sont définies, </t>
    </r>
    <r>
      <rPr>
        <b/>
        <sz val="11"/>
        <color rgb="FFFF0000"/>
        <rFont val="Calibri"/>
        <family val="2"/>
      </rPr>
      <t>documentées</t>
    </r>
    <r>
      <rPr>
        <sz val="11"/>
        <rFont val="Calibri"/>
        <family val="2"/>
      </rPr>
      <t xml:space="preserve"> </t>
    </r>
    <r>
      <rPr>
        <sz val="11"/>
        <color theme="0"/>
        <rFont val="Calibri"/>
        <family val="2"/>
      </rPr>
      <t>;</t>
    </r>
    <r>
      <rPr>
        <sz val="11"/>
        <rFont val="Calibri"/>
        <family val="2"/>
      </rPr>
      <t xml:space="preserve">
</t>
    </r>
    <r>
      <rPr>
        <sz val="11"/>
        <color theme="0"/>
        <rFont val="Calibri"/>
        <family val="2"/>
      </rPr>
      <t>- en cas de modification de ces exigences, le personnel concerné est averti et les informations documentées sont amendées ;
- les écarts entre les exigences d'un contrat ou d'une commande et celles précédemment exprimées ont été résolus ;
- l’exploitant est apte à satisfaire aux exigences définies (livraison, maintenance).</t>
    </r>
  </si>
  <si>
    <r>
      <t xml:space="preserve">L'exploitant a défini un système de </t>
    </r>
    <r>
      <rPr>
        <b/>
        <sz val="10"/>
        <rFont val="Calibri"/>
        <family val="2"/>
      </rPr>
      <t xml:space="preserve">gestion des équipements biomédicaux, </t>
    </r>
    <r>
      <rPr>
        <sz val="10"/>
        <rFont val="Calibri"/>
        <family val="2"/>
      </rPr>
      <t xml:space="preserve">comprenant </t>
    </r>
    <r>
      <rPr>
        <b/>
        <sz val="10"/>
        <rFont val="Calibri"/>
        <family val="2"/>
      </rPr>
      <t>un plan pluriannuel de remplacement et d'investissement</t>
    </r>
    <r>
      <rPr>
        <sz val="10"/>
        <rFont val="Calibri"/>
        <family val="2"/>
      </rPr>
      <t xml:space="preserve"> (critère 8K E1.1).</t>
    </r>
  </si>
  <si>
    <t>Pour élaborer et maîtriser sa stratégie de maintenance, l'exploitant :
- prend en compte les exigences relatives à la fourniture des produits et la prestation de services ultérieures ;
- prend en compte les informations documentées nécessaires pour démontrer que les exigences ont été satisfaites ;
- établit des procédures pour déterminer les activités de revue, vérification, validation pour chaque étape de la maintenance.</t>
  </si>
  <si>
    <r>
      <t xml:space="preserve">La maîtrise de la conception et du développement est assurée par l'exploitant qui :
- maîtrise ces processus ;
- évalue l'aptitude des résultats à satisfaire aux exigences ;
- vérifie que les éléments de sorties de ces processus respectent les exigences d'entrée ;
- valide la satisafction aux exigences des produits et services ;
- maîtrise les problèmes déterminés lors de la revue, la vérification et la validation ;
- conserve les </t>
    </r>
    <r>
      <rPr>
        <b/>
        <sz val="11"/>
        <color rgb="FFFF0000"/>
        <rFont val="Calibri"/>
        <family val="2"/>
      </rPr>
      <t>informations documentées</t>
    </r>
    <r>
      <rPr>
        <sz val="11"/>
        <color theme="0"/>
        <rFont val="Calibri"/>
        <family val="2"/>
      </rPr>
      <t xml:space="preserve"> relatives à ces activités. </t>
    </r>
  </si>
  <si>
    <r>
      <t>Eléments de sortie de la stratégie de la maintenance :
- satisfaire aux exigences d’entrée de la stratégie de la maintenance ; 
- fournir les</t>
    </r>
    <r>
      <rPr>
        <b/>
        <sz val="11"/>
        <color rgb="FFFF0000"/>
        <rFont val="Calibri"/>
        <family val="2"/>
      </rPr>
      <t xml:space="preserve"> informations</t>
    </r>
    <r>
      <rPr>
        <sz val="11"/>
        <color theme="0"/>
        <rFont val="Calibri"/>
        <family val="2"/>
      </rPr>
      <t xml:space="preserve"> appropriées pour le management des ressources ; 
- contenir les critères d’acceptation de la prestation de maintenance ou y faire référence.</t>
    </r>
  </si>
  <si>
    <r>
      <rPr>
        <b/>
        <sz val="10"/>
        <rFont val="Calibri"/>
        <family val="2"/>
      </rPr>
      <t>Les participants</t>
    </r>
    <r>
      <rPr>
        <sz val="10"/>
        <rFont val="Calibri"/>
        <family val="2"/>
      </rPr>
      <t xml:space="preserve"> à ces revues comprennent des </t>
    </r>
    <r>
      <rPr>
        <b/>
        <sz val="10"/>
        <rFont val="Calibri"/>
        <family val="2"/>
      </rPr>
      <t>représentants</t>
    </r>
    <r>
      <rPr>
        <sz val="10"/>
        <rFont val="Calibri"/>
        <family val="2"/>
      </rPr>
      <t xml:space="preserve"> </t>
    </r>
    <r>
      <rPr>
        <b/>
        <sz val="10"/>
        <rFont val="Calibri"/>
        <family val="2"/>
      </rPr>
      <t>des fonctions concernées</t>
    </r>
    <r>
      <rPr>
        <sz val="10"/>
        <rFont val="Calibri"/>
        <family val="2"/>
      </rPr>
      <t xml:space="preserve"> par la (les) étape(s) de stratégie de la maintenance objet(s) de la revue, ainsi que </t>
    </r>
    <r>
      <rPr>
        <b/>
        <sz val="10"/>
        <rFont val="Calibri"/>
        <family val="2"/>
      </rPr>
      <t>d’autres personnes spécialisées</t>
    </r>
    <r>
      <rPr>
        <sz val="10"/>
        <rFont val="Calibri"/>
        <family val="2"/>
      </rPr>
      <t xml:space="preserve"> (voir 5.5.1 et 6.2.1 de la NF S99-170).</t>
    </r>
  </si>
  <si>
    <r>
      <t xml:space="preserve">Les </t>
    </r>
    <r>
      <rPr>
        <sz val="10"/>
        <color rgb="FFFF0000"/>
        <rFont val="Calibri"/>
        <family val="2"/>
      </rPr>
      <t>enregistrements</t>
    </r>
    <r>
      <rPr>
        <sz val="10"/>
        <rFont val="Calibri"/>
        <family val="2"/>
      </rPr>
      <t xml:space="preserve"> de la </t>
    </r>
    <r>
      <rPr>
        <b/>
        <sz val="10"/>
        <rFont val="Calibri"/>
        <family val="2"/>
      </rPr>
      <t xml:space="preserve">vérification des produits ou services achetés </t>
    </r>
    <r>
      <rPr>
        <sz val="10"/>
        <rFont val="Calibri"/>
        <family val="2"/>
      </rPr>
      <t>sont conservés (4.2.4 de la NF S99-170).</t>
    </r>
  </si>
  <si>
    <t>L’exploitant communique aux prestataires externes les exigences concernant :
- les processus, produits et services devant être fournis ;
- l’approbation des produits et services, méthodes processus et équipements ;
- la validation des prestations ;
- les qualitifcations et compétences requises ;
- la maîtrise et la surveillance de leur performances.</t>
  </si>
  <si>
    <r>
      <t xml:space="preserve">L’exploitant met en œuvre ses activités de maintenance dans des conditions définies et maîtrisées :
- les activités et performances attendues de la maintenance sont décrites dans une </t>
    </r>
    <r>
      <rPr>
        <b/>
        <sz val="11"/>
        <color rgb="FFFF0000"/>
        <rFont val="Calibri"/>
        <family val="2"/>
      </rPr>
      <t xml:space="preserve">information documentée </t>
    </r>
    <r>
      <rPr>
        <b/>
        <sz val="11"/>
        <color theme="0"/>
        <rFont val="Calibri"/>
        <family val="2"/>
      </rPr>
      <t>;</t>
    </r>
    <r>
      <rPr>
        <sz val="11"/>
        <rFont val="Calibri"/>
        <family val="2"/>
      </rPr>
      <t xml:space="preserve">
</t>
    </r>
    <r>
      <rPr>
        <sz val="11"/>
        <color theme="0"/>
        <rFont val="Calibri"/>
        <family val="2"/>
      </rPr>
      <t>- les ressources appropriées pour la surveillance et la mesure sont définies et permettent de vérifier la conformité de la maintenance des DM ;
- les personnes compétentes pour la réalisation des maintenances sont identifées ;
- les DM en maintenance sont identifiés et séparés des DM conformes ;
- la maintenance des équipements biomédicaux critiques est réalisée et</t>
    </r>
    <r>
      <rPr>
        <b/>
        <sz val="11"/>
        <color theme="0"/>
        <rFont val="Calibri"/>
        <family val="2"/>
      </rPr>
      <t xml:space="preserve"> </t>
    </r>
    <r>
      <rPr>
        <b/>
        <sz val="11"/>
        <color rgb="FFFF0000"/>
        <rFont val="Calibri"/>
        <family val="2"/>
      </rPr>
      <t>tracée</t>
    </r>
    <r>
      <rPr>
        <b/>
        <sz val="11"/>
        <color theme="0"/>
        <rFont val="Calibri"/>
        <family val="2"/>
      </rPr>
      <t>.</t>
    </r>
  </si>
  <si>
    <r>
      <t xml:space="preserve">La maintenance des </t>
    </r>
    <r>
      <rPr>
        <b/>
        <sz val="10"/>
        <color theme="1"/>
        <rFont val="Calibri"/>
        <family val="2"/>
      </rPr>
      <t>équipements biomédicaux critiques</t>
    </r>
    <r>
      <rPr>
        <sz val="10"/>
        <color theme="1"/>
        <rFont val="Calibri"/>
        <family val="2"/>
      </rPr>
      <t xml:space="preserve"> est </t>
    </r>
    <r>
      <rPr>
        <b/>
        <sz val="10"/>
        <color theme="1"/>
        <rFont val="Calibri"/>
        <family val="2"/>
      </rPr>
      <t>assurée</t>
    </r>
    <r>
      <rPr>
        <sz val="10"/>
        <color theme="1"/>
        <rFont val="Calibri"/>
        <family val="2"/>
      </rPr>
      <t xml:space="preserve"> et les actions sont </t>
    </r>
    <r>
      <rPr>
        <b/>
        <sz val="10"/>
        <color theme="1"/>
        <rFont val="Calibri"/>
        <family val="2"/>
      </rPr>
      <t xml:space="preserve">tracées </t>
    </r>
    <r>
      <rPr>
        <sz val="10"/>
        <color theme="1"/>
        <rFont val="Calibri"/>
        <family val="2"/>
      </rPr>
      <t>(critère 8K E2.2).</t>
    </r>
  </si>
  <si>
    <t>L'exploitant détermine les méthodes permettant d’obtenir, de surveiller et de revoir le niveau de satisfaction et le besoin des clients en :
- incluant un système de retour d'information client qui détecte les problèmes et les risques ;
- intégrant ces éléments dans le processus d'actions correctives et préventives.</t>
  </si>
  <si>
    <r>
      <t xml:space="preserve">La revue de direction comprend comme élément </t>
    </r>
    <r>
      <rPr>
        <b/>
        <sz val="10"/>
        <color theme="1"/>
        <rFont val="Calibri"/>
        <family val="2"/>
      </rPr>
      <t>d'entrée</t>
    </r>
    <r>
      <rPr>
        <sz val="10"/>
        <color theme="1"/>
        <rFont val="Calibri"/>
        <family val="2"/>
      </rPr>
      <t xml:space="preserve"> l’efficacité des </t>
    </r>
    <r>
      <rPr>
        <b/>
        <sz val="10"/>
        <color theme="1"/>
        <rFont val="Calibri"/>
        <family val="2"/>
      </rPr>
      <t>actions</t>
    </r>
    <r>
      <rPr>
        <sz val="10"/>
        <color theme="1"/>
        <rFont val="Calibri"/>
        <family val="2"/>
      </rPr>
      <t xml:space="preserve"> mises en œuvre</t>
    </r>
    <r>
      <rPr>
        <b/>
        <sz val="10"/>
        <color theme="1"/>
        <rFont val="Calibri"/>
        <family val="2"/>
      </rPr>
      <t xml:space="preserve"> face aux risques et opportunités</t>
    </r>
    <r>
      <rPr>
        <sz val="10"/>
        <color theme="1"/>
        <rFont val="Calibri"/>
        <family val="2"/>
      </rPr>
      <t xml:space="preserve"> (cf 6.1 ISO 9001).</t>
    </r>
  </si>
  <si>
    <r>
      <t xml:space="preserve">Si une réclamation d'un client n'est pas suivie d'une action corrective et/ou préventive, la raison en est </t>
    </r>
    <r>
      <rPr>
        <b/>
        <sz val="10"/>
        <color theme="1"/>
        <rFont val="Calibri"/>
        <family val="2"/>
      </rPr>
      <t>autorisée</t>
    </r>
    <r>
      <rPr>
        <sz val="10"/>
        <color theme="1"/>
        <rFont val="Calibri"/>
        <family val="2"/>
      </rPr>
      <t xml:space="preserve"> (voir 5.5.1 de la NF S99-170) et enregistrée (voir 4.2.4 de la NF S99-170).</t>
    </r>
  </si>
  <si>
    <t>maîtrisé</t>
  </si>
  <si>
    <t>s</t>
  </si>
  <si>
    <t>Pour réaliser l'autodiagnostic, il est proposé dans un premier temps de s’évaluer sur chaque processus selon une échelle de maturité :</t>
  </si>
  <si>
    <t>Les critères apparaissent et permettent de s’évaluer selon une échelle de conformité :</t>
  </si>
  <si>
    <t>Cependant, si l’utilisateur a besoin de plus de détails pour l’aider dans la compréhension de certains processus, l’outil offre la possibilité via les menus déroulants d’accéder aux critères décrivant le processus. Vous avez alors le choix de vous évaluer selon le processus ou selon les critères associés.</t>
  </si>
  <si>
    <t>Une fois l'évaluation effectuée, les résultats correspondant à votre choix sont disponibles dans l'onglet "Résultats". Ces résultats peuvent être soit selon chacun des 3 référentiels (ISO 9001, NF S99-170 et HAS Critère 8k) soit mutualisé.</t>
  </si>
  <si>
    <t>Cet outil comprend dans l'onglet {Autodiagnostic} un formulaire contenant les différentes exigences des articles et sous-articles des trois référentiels (ISO 9001, Critère HAS 8K, NF S99-170) mais structuré selon la ISO 9001 version 2015.</t>
  </si>
  <si>
    <t>Si vous obtenez un taux supérieur à 50%, il est possible de remplir une déclaration ISO 17050 disponible dans l'onglet {Déclarations ISO 17050}. Celle-ci vous permet de déclarer librement votre conformité à un référentiel et ainsi d'améliorer la communication interne en valorisant le service.</t>
  </si>
  <si>
    <t>Compréhension de l'organisme et de son contexte</t>
    <phoneticPr fontId="8" type="noConversion"/>
  </si>
  <si>
    <t>Contexte de l'organisme</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</si>
</sst>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_-* #,##0.00\ _€_-;\-* #,##0.00\ _€_-;_-* &quot;-&quot;??\ _€_-;_-@_-"/>
    <numFmt numFmtId="177" formatCode="dd/mm/yy;@"/>
    <numFmt numFmtId="178" formatCode="0.00_);[Red]\(0.00\)"/>
    <numFmt numFmtId="179" formatCode="0.000_);[Red]\(0.000\)"/>
    <numFmt numFmtId="180" formatCode="d\ mmmm\ yyyy"/>
  </numFmts>
  <fonts count="96" x14ac:knownFonts="1">
    <font>
      <sz val="11"/>
      <color theme="1"/>
      <name val="宋体"/>
      <family val="2"/>
      <scheme val="minor"/>
    </font>
    <font>
      <sz val="12"/>
      <color theme="1"/>
      <name val="宋体"/>
      <family val="2"/>
      <scheme val="minor"/>
    </font>
    <font>
      <sz val="10"/>
      <name val="Arial"/>
      <family val="2"/>
    </font>
    <font>
      <sz val="8"/>
      <name val="Arial"/>
      <family val="2"/>
    </font>
    <font>
      <b/>
      <sz val="8"/>
      <name val="Arial"/>
      <family val="2"/>
    </font>
    <font>
      <sz val="11"/>
      <color theme="1"/>
      <name val="宋体"/>
      <family val="2"/>
      <scheme val="minor"/>
    </font>
    <font>
      <b/>
      <sz val="12"/>
      <name val="Arial"/>
      <family val="2"/>
    </font>
    <font>
      <b/>
      <sz val="10"/>
      <name val="Arial"/>
      <family val="2"/>
    </font>
    <font>
      <sz val="8"/>
      <name val="宋体"/>
      <family val="2"/>
      <scheme val="minor"/>
    </font>
    <font>
      <i/>
      <sz val="8"/>
      <name val="Arial"/>
      <family val="2"/>
    </font>
    <font>
      <sz val="8"/>
      <color theme="1"/>
      <name val="Arial"/>
      <family val="2"/>
    </font>
    <font>
      <b/>
      <sz val="8"/>
      <color theme="1"/>
      <name val="Arial"/>
      <family val="2"/>
    </font>
    <font>
      <sz val="8"/>
      <color rgb="FF002060"/>
      <name val="Arial"/>
      <family val="2"/>
    </font>
    <font>
      <sz val="8"/>
      <color indexed="8"/>
      <name val="Arial"/>
      <family val="2"/>
    </font>
    <font>
      <b/>
      <sz val="11"/>
      <color theme="1"/>
      <name val="Arial"/>
      <family val="2"/>
    </font>
    <font>
      <u/>
      <sz val="11"/>
      <color theme="10"/>
      <name val="宋体"/>
      <family val="2"/>
      <scheme val="minor"/>
    </font>
    <font>
      <u/>
      <sz val="11"/>
      <color theme="11"/>
      <name val="宋体"/>
      <family val="2"/>
      <scheme val="minor"/>
    </font>
    <font>
      <b/>
      <sz val="8"/>
      <color indexed="10"/>
      <name val="Arial"/>
      <family val="2"/>
    </font>
    <font>
      <sz val="8"/>
      <color indexed="10"/>
      <name val="Arial"/>
      <family val="2"/>
    </font>
    <font>
      <i/>
      <sz val="8"/>
      <color theme="1"/>
      <name val="Arial"/>
      <family val="2"/>
    </font>
    <font>
      <b/>
      <sz val="8"/>
      <color rgb="FF0000FF"/>
      <name val="Arial"/>
      <family val="2"/>
    </font>
    <font>
      <sz val="8"/>
      <color rgb="FF0000FF"/>
      <name val="Arial"/>
      <family val="2"/>
    </font>
    <font>
      <b/>
      <sz val="14"/>
      <color theme="1"/>
      <name val="Arial"/>
      <family val="2"/>
    </font>
    <font>
      <sz val="9"/>
      <color indexed="81"/>
      <name val="Tahoma"/>
      <family val="2"/>
    </font>
    <font>
      <b/>
      <sz val="9"/>
      <color indexed="81"/>
      <name val="Tahoma"/>
      <family val="2"/>
    </font>
    <font>
      <sz val="5"/>
      <color rgb="FF0000FF"/>
      <name val="Arial"/>
      <family val="2"/>
    </font>
    <font>
      <sz val="9"/>
      <color theme="1"/>
      <name val="Arial"/>
      <family val="2"/>
    </font>
    <font>
      <b/>
      <sz val="9"/>
      <color theme="1"/>
      <name val="Arial"/>
      <family val="2"/>
    </font>
    <font>
      <b/>
      <sz val="9"/>
      <name val="Arial"/>
      <family val="2"/>
    </font>
    <font>
      <sz val="9"/>
      <name val="Arial"/>
      <family val="2"/>
    </font>
    <font>
      <sz val="9"/>
      <color rgb="FFFF0000"/>
      <name val="Arial"/>
      <family val="2"/>
    </font>
    <font>
      <sz val="9"/>
      <name val="宋体"/>
      <family val="3"/>
      <charset val="134"/>
      <scheme val="minor"/>
    </font>
    <font>
      <sz val="11"/>
      <color theme="1"/>
      <name val="Calibri"/>
      <family val="2"/>
    </font>
    <font>
      <sz val="8"/>
      <name val="Arial Narrow"/>
      <family val="2"/>
    </font>
    <font>
      <sz val="8"/>
      <color indexed="12"/>
      <name val="Arial Narrow"/>
      <family val="2"/>
    </font>
    <font>
      <sz val="10"/>
      <name val="Arial Narrow"/>
      <family val="2"/>
    </font>
    <font>
      <b/>
      <sz val="8"/>
      <name val="Arial Narrow"/>
      <family val="2"/>
    </font>
    <font>
      <i/>
      <sz val="8"/>
      <color indexed="63"/>
      <name val="Arial Narrow"/>
      <family val="2"/>
    </font>
    <font>
      <sz val="11"/>
      <color theme="0"/>
      <name val="Calibri"/>
      <family val="2"/>
    </font>
    <font>
      <sz val="10"/>
      <color indexed="10"/>
      <name val="Arial Narrow"/>
      <family val="2"/>
    </font>
    <font>
      <b/>
      <sz val="9"/>
      <color theme="0"/>
      <name val="Arial"/>
      <family val="2"/>
    </font>
    <font>
      <sz val="9"/>
      <color theme="0"/>
      <name val="Arial"/>
      <family val="2"/>
    </font>
    <font>
      <sz val="8"/>
      <color indexed="8"/>
      <name val="Calibri"/>
      <family val="2"/>
    </font>
    <font>
      <sz val="8"/>
      <color rgb="FF0000FF"/>
      <name val="Calibri"/>
      <family val="2"/>
    </font>
    <font>
      <sz val="8"/>
      <color theme="1"/>
      <name val="Calibri"/>
      <family val="2"/>
    </font>
    <font>
      <b/>
      <sz val="8"/>
      <name val="Calibri"/>
      <family val="2"/>
    </font>
    <font>
      <sz val="8"/>
      <name val="Verdana"/>
      <family val="2"/>
    </font>
    <font>
      <sz val="11"/>
      <color theme="0"/>
      <name val="宋体"/>
      <family val="2"/>
      <scheme val="minor"/>
    </font>
    <font>
      <i/>
      <sz val="5"/>
      <color theme="1"/>
      <name val="Arial"/>
      <family val="2"/>
    </font>
    <font>
      <i/>
      <sz val="9"/>
      <color theme="3"/>
      <name val="Arial"/>
      <family val="2"/>
    </font>
    <font>
      <sz val="6"/>
      <color theme="1"/>
      <name val="Arial"/>
      <family val="2"/>
    </font>
    <font>
      <b/>
      <sz val="6"/>
      <color theme="1"/>
      <name val="Arial"/>
      <family val="2"/>
    </font>
    <font>
      <i/>
      <sz val="6"/>
      <color theme="1"/>
      <name val="Arial"/>
      <family val="2"/>
    </font>
    <font>
      <i/>
      <sz val="7"/>
      <color theme="1"/>
      <name val="Arial"/>
      <family val="2"/>
    </font>
    <font>
      <sz val="7"/>
      <color theme="1"/>
      <name val="Arial"/>
      <family val="2"/>
    </font>
    <font>
      <sz val="9"/>
      <color theme="3"/>
      <name val="Arial"/>
      <family val="2"/>
    </font>
    <font>
      <b/>
      <sz val="9"/>
      <color theme="3"/>
      <name val="Arial"/>
      <family val="2"/>
    </font>
    <font>
      <i/>
      <sz val="7"/>
      <name val="Arial"/>
      <family val="2"/>
    </font>
    <font>
      <sz val="7"/>
      <name val="Arial"/>
      <family val="2"/>
    </font>
    <font>
      <b/>
      <sz val="11"/>
      <color rgb="FFFF0000"/>
      <name val="Calibri"/>
      <family val="2"/>
    </font>
    <font>
      <i/>
      <sz val="5"/>
      <name val="Arial"/>
      <family val="2"/>
    </font>
    <font>
      <sz val="12"/>
      <name val="Arial"/>
      <family val="2"/>
    </font>
    <font>
      <sz val="9"/>
      <color theme="5"/>
      <name val="Arial"/>
      <family val="2"/>
    </font>
    <font>
      <b/>
      <sz val="11"/>
      <name val="Arial"/>
      <family val="2"/>
    </font>
    <font>
      <i/>
      <sz val="9"/>
      <name val="Arial"/>
      <family val="2"/>
    </font>
    <font>
      <b/>
      <i/>
      <sz val="9"/>
      <name val="Arial"/>
      <family val="2"/>
    </font>
    <font>
      <sz val="9"/>
      <color indexed="10"/>
      <name val="Arial"/>
      <family val="2"/>
    </font>
    <font>
      <b/>
      <sz val="9"/>
      <color indexed="10"/>
      <name val="Arial"/>
      <family val="2"/>
    </font>
    <font>
      <sz val="8"/>
      <color indexed="12"/>
      <name val="Arial"/>
      <family val="2"/>
    </font>
    <font>
      <sz val="11"/>
      <name val="Arial"/>
      <family val="2"/>
    </font>
    <font>
      <sz val="11"/>
      <color theme="1"/>
      <name val="Arial"/>
      <family val="2"/>
    </font>
    <font>
      <b/>
      <sz val="11"/>
      <color theme="1"/>
      <name val="Calibri"/>
      <family val="2"/>
    </font>
    <font>
      <i/>
      <sz val="6"/>
      <name val="Arial"/>
      <family val="2"/>
    </font>
    <font>
      <i/>
      <sz val="5"/>
      <color theme="1" tint="0.499984740745262"/>
      <name val="Arial"/>
      <family val="2"/>
    </font>
    <font>
      <sz val="5"/>
      <name val="Arial"/>
      <family val="2"/>
    </font>
    <font>
      <b/>
      <sz val="5"/>
      <color theme="1"/>
      <name val="Arial"/>
      <family val="2"/>
    </font>
    <font>
      <sz val="6"/>
      <name val="Arial"/>
      <family val="2"/>
    </font>
    <font>
      <sz val="12"/>
      <color theme="1"/>
      <name val="Arial"/>
      <family val="2"/>
    </font>
    <font>
      <sz val="8"/>
      <color theme="1"/>
      <name val="宋体"/>
      <family val="2"/>
      <scheme val="minor"/>
    </font>
    <font>
      <b/>
      <sz val="9"/>
      <color rgb="FF0000FF"/>
      <name val="Arial"/>
      <family val="2"/>
    </font>
    <font>
      <b/>
      <sz val="6"/>
      <color rgb="FF0000FF"/>
      <name val="Arial"/>
      <family val="2"/>
    </font>
    <font>
      <sz val="9"/>
      <color theme="1"/>
      <name val="Calibri"/>
      <family val="2"/>
    </font>
    <font>
      <sz val="11"/>
      <color theme="0"/>
      <name val="Arial"/>
      <family val="2"/>
    </font>
    <font>
      <sz val="10"/>
      <color theme="1"/>
      <name val="Calibri"/>
      <family val="2"/>
    </font>
    <font>
      <b/>
      <sz val="10"/>
      <name val="Calibri"/>
      <family val="2"/>
    </font>
    <font>
      <sz val="10"/>
      <name val="Calibri"/>
      <family val="2"/>
    </font>
    <font>
      <b/>
      <sz val="11"/>
      <name val="Calibri"/>
      <family val="2"/>
    </font>
    <font>
      <sz val="11"/>
      <name val="Calibri"/>
      <family val="2"/>
    </font>
    <font>
      <sz val="10"/>
      <color rgb="FFFF0000"/>
      <name val="Calibri"/>
      <family val="2"/>
    </font>
    <font>
      <b/>
      <sz val="11"/>
      <color theme="0"/>
      <name val="Calibri"/>
      <family val="2"/>
    </font>
    <font>
      <b/>
      <sz val="10"/>
      <color theme="1"/>
      <name val="Calibri"/>
      <family val="2"/>
    </font>
    <font>
      <b/>
      <sz val="10"/>
      <color rgb="FFFF0000"/>
      <name val="Calibri"/>
      <family val="2"/>
    </font>
    <font>
      <i/>
      <sz val="10"/>
      <color theme="1"/>
      <name val="Calibri"/>
      <family val="2"/>
    </font>
    <font>
      <sz val="9"/>
      <color theme="0"/>
      <name val="Calibri"/>
      <family val="2"/>
    </font>
    <font>
      <sz val="8"/>
      <color rgb="FFFF0000"/>
      <name val="Arial"/>
      <family val="2"/>
    </font>
    <font>
      <b/>
      <sz val="12"/>
      <color theme="1"/>
      <name val="Arial"/>
      <family val="2"/>
    </font>
  </fonts>
  <fills count="46">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99CCFF"/>
        <bgColor indexed="64"/>
      </patternFill>
    </fill>
    <fill>
      <patternFill patternType="solid">
        <fgColor rgb="FFD0FFB9"/>
        <bgColor indexed="64"/>
      </patternFill>
    </fill>
    <fill>
      <patternFill patternType="solid">
        <fgColor rgb="FFFFFFEB"/>
        <bgColor indexed="64"/>
      </patternFill>
    </fill>
    <fill>
      <patternFill patternType="solid">
        <fgColor rgb="FFEFF7FF"/>
        <bgColor indexed="64"/>
      </patternFill>
    </fill>
    <fill>
      <patternFill patternType="solid">
        <fgColor rgb="FFFFE1FF"/>
        <bgColor indexed="64"/>
      </patternFill>
    </fill>
    <fill>
      <patternFill patternType="solid">
        <fgColor rgb="FFFFEEFA"/>
        <bgColor indexed="64"/>
      </patternFill>
    </fill>
    <fill>
      <patternFill patternType="solid">
        <fgColor rgb="FFE2FFE2"/>
        <bgColor indexed="64"/>
      </patternFill>
    </fill>
    <fill>
      <patternFill patternType="solid">
        <fgColor rgb="FFFDFDE9"/>
        <bgColor indexed="64"/>
      </patternFill>
    </fill>
    <fill>
      <patternFill patternType="solid">
        <fgColor rgb="FFFFFF00"/>
        <bgColor indexed="64"/>
      </patternFill>
    </fill>
    <fill>
      <patternFill patternType="solid">
        <fgColor rgb="FF88BFFF"/>
        <bgColor indexed="64"/>
      </patternFill>
    </fill>
    <fill>
      <patternFill patternType="solid">
        <fgColor rgb="FFFDE9D9"/>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theme="3"/>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indexed="4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patternFill>
    </fill>
    <fill>
      <patternFill patternType="solid">
        <fgColor rgb="FFFFE9F9"/>
        <bgColor indexed="64"/>
      </patternFill>
    </fill>
    <fill>
      <patternFill patternType="solid">
        <fgColor theme="4"/>
        <bgColor indexed="64"/>
      </patternFill>
    </fill>
    <fill>
      <patternFill patternType="solid">
        <fgColor rgb="FFDCFFDB"/>
        <bgColor indexed="64"/>
      </patternFill>
    </fill>
    <fill>
      <patternFill patternType="solid">
        <fgColor rgb="FFFFEEFA"/>
        <bgColor indexed="8"/>
      </patternFill>
    </fill>
    <fill>
      <patternFill patternType="solid">
        <fgColor theme="0"/>
        <bgColor indexed="8"/>
      </patternFill>
    </fill>
    <fill>
      <patternFill patternType="solid">
        <fgColor indexed="9"/>
        <bgColor indexed="8"/>
      </patternFill>
    </fill>
    <fill>
      <patternFill patternType="solid">
        <fgColor rgb="FFEBFFE1"/>
        <bgColor indexed="8"/>
      </patternFill>
    </fill>
    <fill>
      <patternFill patternType="solid">
        <fgColor rgb="FFEBFFE1"/>
        <bgColor indexed="64"/>
      </patternFill>
    </fill>
    <fill>
      <patternFill patternType="solid">
        <fgColor rgb="FFE2FFE2"/>
        <bgColor indexed="8"/>
      </patternFill>
    </fill>
    <fill>
      <patternFill patternType="solid">
        <fgColor rgb="FFFDE9D9"/>
        <bgColor indexed="8"/>
      </patternFill>
    </fill>
    <fill>
      <patternFill patternType="solid">
        <fgColor theme="7" tint="0.59999389629810485"/>
        <bgColor rgb="FF000000"/>
      </patternFill>
    </fill>
    <fill>
      <patternFill patternType="solid">
        <fgColor theme="7" tint="0.59999389629810485"/>
        <bgColor indexed="64"/>
      </patternFill>
    </fill>
    <fill>
      <patternFill patternType="solid">
        <fgColor theme="6" tint="0.59999389629810485"/>
        <bgColor rgb="FF000000"/>
      </patternFill>
    </fill>
    <fill>
      <patternFill patternType="solid">
        <fgColor theme="6" tint="0.59999389629810485"/>
        <bgColor indexed="64"/>
      </patternFill>
    </fill>
    <fill>
      <patternFill patternType="solid">
        <fgColor theme="9" tint="0.59999389629810485"/>
        <bgColor rgb="FF000000"/>
      </patternFill>
    </fill>
    <fill>
      <patternFill patternType="solid">
        <fgColor theme="9" tint="0.59999389629810485"/>
        <bgColor indexed="64"/>
      </patternFill>
    </fill>
    <fill>
      <patternFill patternType="solid">
        <fgColor rgb="FFFFE9F9"/>
        <bgColor rgb="FF000000"/>
      </patternFill>
    </fill>
  </fills>
  <borders count="114">
    <border>
      <left/>
      <right/>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23"/>
      </top>
      <bottom style="thin">
        <color indexed="2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55"/>
      </right>
      <top/>
      <bottom style="thin">
        <color indexed="23"/>
      </bottom>
      <diagonal/>
    </border>
    <border>
      <left style="thin">
        <color indexed="55"/>
      </left>
      <right style="thin">
        <color indexed="55"/>
      </right>
      <top/>
      <bottom style="thin">
        <color indexed="23"/>
      </bottom>
      <diagonal/>
    </border>
    <border>
      <left style="thin">
        <color indexed="55"/>
      </left>
      <right style="thin">
        <color indexed="23"/>
      </right>
      <top/>
      <bottom style="thin">
        <color indexed="23"/>
      </bottom>
      <diagonal/>
    </border>
    <border>
      <left style="thin">
        <color indexed="55"/>
      </left>
      <right style="thin">
        <color indexed="55"/>
      </right>
      <top style="thin">
        <color indexed="23"/>
      </top>
      <bottom style="thin">
        <color indexed="23"/>
      </bottom>
      <diagonal/>
    </border>
    <border>
      <left/>
      <right style="thin">
        <color indexed="55"/>
      </right>
      <top style="thin">
        <color indexed="23"/>
      </top>
      <bottom style="thin">
        <color indexed="23"/>
      </bottom>
      <diagonal/>
    </border>
    <border>
      <left style="thin">
        <color indexed="55"/>
      </left>
      <right style="thin">
        <color indexed="23"/>
      </right>
      <top style="thin">
        <color indexed="23"/>
      </top>
      <bottom style="thin">
        <color indexed="23"/>
      </bottom>
      <diagonal/>
    </border>
    <border>
      <left style="thin">
        <color indexed="55"/>
      </left>
      <right/>
      <top style="thin">
        <color indexed="55"/>
      </top>
      <bottom style="thin">
        <color indexed="55"/>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indexed="23"/>
      </bottom>
      <diagonal/>
    </border>
    <border>
      <left/>
      <right/>
      <top style="hair">
        <color indexed="23"/>
      </top>
      <bottom style="hair">
        <color indexed="23"/>
      </bottom>
      <diagonal/>
    </border>
    <border>
      <left style="thin">
        <color indexed="64"/>
      </left>
      <right/>
      <top/>
      <bottom style="hair">
        <color indexed="23"/>
      </bottom>
      <diagonal/>
    </border>
    <border>
      <left style="thin">
        <color indexed="64"/>
      </left>
      <right/>
      <top style="hair">
        <color indexed="23"/>
      </top>
      <bottom style="hair">
        <color indexed="23"/>
      </bottom>
      <diagonal/>
    </border>
    <border>
      <left/>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55"/>
      </left>
      <right style="thin">
        <color indexed="55"/>
      </right>
      <top style="thin">
        <color indexed="55"/>
      </top>
      <bottom/>
      <diagonal/>
    </border>
    <border>
      <left style="thin">
        <color indexed="23"/>
      </left>
      <right/>
      <top/>
      <bottom/>
      <diagonal/>
    </border>
    <border>
      <left/>
      <right style="thin">
        <color indexed="23"/>
      </right>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indexed="64"/>
      </top>
      <bottom style="thin">
        <color indexed="64"/>
      </bottom>
      <diagonal/>
    </border>
    <border>
      <left style="thin">
        <color indexed="64"/>
      </left>
      <right style="thin">
        <color indexed="64"/>
      </right>
      <top/>
      <bottom/>
      <diagonal/>
    </border>
    <border>
      <left style="thin">
        <color indexed="55"/>
      </left>
      <right/>
      <top/>
      <bottom style="thin">
        <color indexed="23"/>
      </bottom>
      <diagonal/>
    </border>
    <border>
      <left style="thin">
        <color indexed="55"/>
      </left>
      <right style="thin">
        <color indexed="55"/>
      </right>
      <top style="thin">
        <color indexed="64"/>
      </top>
      <bottom/>
      <diagonal/>
    </border>
    <border>
      <left style="thin">
        <color indexed="23"/>
      </left>
      <right/>
      <top style="thin">
        <color indexed="64"/>
      </top>
      <bottom/>
      <diagonal/>
    </border>
    <border>
      <left/>
      <right style="thin">
        <color indexed="23"/>
      </right>
      <top style="thin">
        <color indexed="64"/>
      </top>
      <bottom/>
      <diagonal/>
    </border>
    <border>
      <left/>
      <right style="thin">
        <color indexed="55"/>
      </right>
      <top style="thin">
        <color indexed="64"/>
      </top>
      <bottom/>
      <diagonal/>
    </border>
    <border>
      <left style="thin">
        <color indexed="55"/>
      </left>
      <right style="thin">
        <color indexed="23"/>
      </right>
      <top style="thin">
        <color indexed="64"/>
      </top>
      <bottom/>
      <diagonal/>
    </border>
    <border>
      <left/>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499984740745262"/>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top style="thin">
        <color theme="0" tint="-0.499984740745262"/>
      </top>
      <bottom style="thin">
        <color theme="0" tint="-0.499984740745262"/>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499984740745262"/>
      </bottom>
      <diagonal/>
    </border>
    <border>
      <left style="thin">
        <color theme="0" tint="-0.499984740745262"/>
      </left>
      <right/>
      <top/>
      <bottom/>
      <diagonal/>
    </border>
    <border>
      <left/>
      <right/>
      <top style="thin">
        <color theme="0" tint="-0.499984740745262"/>
      </top>
      <bottom style="thin">
        <color theme="0" tint="-0.499984740745262"/>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249977111117893"/>
      </bottom>
      <diagonal/>
    </border>
    <border>
      <left/>
      <right/>
      <top style="thin">
        <color theme="0" tint="-0.499984740745262"/>
      </top>
      <bottom style="thin">
        <color theme="0" tint="-0.249977111117893"/>
      </bottom>
      <diagonal/>
    </border>
    <border>
      <left/>
      <right style="thin">
        <color theme="0" tint="-0.499984740745262"/>
      </right>
      <top style="thin">
        <color theme="0" tint="-0.499984740745262"/>
      </top>
      <bottom style="thin">
        <color theme="0" tint="-0.249977111117893"/>
      </bottom>
      <diagonal/>
    </border>
    <border>
      <left style="thin">
        <color theme="0" tint="-0.499984740745262"/>
      </left>
      <right/>
      <top style="thin">
        <color theme="0" tint="-0.249977111117893"/>
      </top>
      <bottom/>
      <diagonal/>
    </border>
    <border>
      <left/>
      <right style="thin">
        <color theme="0" tint="-0.499984740745262"/>
      </right>
      <top style="thin">
        <color theme="0" tint="-0.249977111117893"/>
      </top>
      <bottom/>
      <diagonal/>
    </border>
    <border>
      <left style="thin">
        <color theme="0" tint="-0.499984740745262"/>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499984740745262"/>
      </right>
      <top style="thin">
        <color theme="0" tint="-0.249977111117893"/>
      </top>
      <bottom style="thin">
        <color theme="0" tint="-0.249977111117893"/>
      </bottom>
      <diagonal/>
    </border>
    <border>
      <left style="thin">
        <color theme="0" tint="-0.499984740745262"/>
      </left>
      <right/>
      <top style="thin">
        <color theme="0" tint="-0.249977111117893"/>
      </top>
      <bottom style="thin">
        <color theme="0" tint="-0.499984740745262"/>
      </bottom>
      <diagonal/>
    </border>
    <border>
      <left/>
      <right/>
      <top style="thin">
        <color theme="0" tint="-0.249977111117893"/>
      </top>
      <bottom style="thin">
        <color theme="0" tint="-0.499984740745262"/>
      </bottom>
      <diagonal/>
    </border>
    <border>
      <left/>
      <right style="thin">
        <color theme="0" tint="-0.499984740745262"/>
      </right>
      <top style="thin">
        <color theme="0" tint="-0.249977111117893"/>
      </top>
      <bottom style="thin">
        <color theme="0" tint="-0.499984740745262"/>
      </bottom>
      <diagonal/>
    </border>
    <border>
      <left/>
      <right/>
      <top style="thin">
        <color indexed="64"/>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hair">
        <color indexed="23"/>
      </top>
      <bottom/>
      <diagonal/>
    </border>
    <border>
      <left/>
      <right/>
      <top style="hair">
        <color indexed="23"/>
      </top>
      <bottom/>
      <diagonal/>
    </border>
  </borders>
  <cellStyleXfs count="2048">
    <xf numFmtId="0" fontId="0" fillId="0" borderId="0"/>
    <xf numFmtId="176" fontId="5" fillId="0" borderId="0" applyFont="0" applyFill="0" applyBorder="0" applyAlignment="0" applyProtection="0"/>
    <xf numFmtId="0" fontId="2" fillId="0" borderId="0"/>
    <xf numFmtId="0" fontId="2" fillId="0" borderId="0"/>
    <xf numFmtId="0" fontId="2" fillId="0" borderId="0"/>
    <xf numFmtId="0" fontId="1"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47" fillId="28" borderId="0" applyNumberFormat="0" applyBorder="0" applyAlignment="0" applyProtection="0"/>
  </cellStyleXfs>
  <cellXfs count="839">
    <xf numFmtId="0" fontId="0" fillId="0" borderId="0" xfId="0"/>
    <xf numFmtId="0" fontId="3" fillId="0" borderId="2" xfId="0" applyFont="1" applyFill="1" applyBorder="1" applyAlignment="1" applyProtection="1">
      <alignment horizontal="center" vertical="center"/>
      <protection hidden="1"/>
    </xf>
    <xf numFmtId="0" fontId="10" fillId="12" borderId="0" xfId="0" applyFont="1" applyFill="1" applyAlignment="1" applyProtection="1">
      <alignment horizontal="center" vertical="center"/>
      <protection hidden="1"/>
    </xf>
    <xf numFmtId="0" fontId="10" fillId="12" borderId="0" xfId="0" applyFont="1" applyFill="1" applyAlignment="1" applyProtection="1">
      <alignment vertical="center"/>
      <protection hidden="1"/>
    </xf>
    <xf numFmtId="0" fontId="10" fillId="0" borderId="0" xfId="0" applyFont="1" applyAlignment="1" applyProtection="1">
      <alignment vertical="center"/>
      <protection hidden="1"/>
    </xf>
    <xf numFmtId="0" fontId="10" fillId="8" borderId="2" xfId="0" applyFont="1" applyFill="1" applyBorder="1" applyAlignment="1" applyProtection="1">
      <alignment horizontal="center" vertical="center" wrapText="1"/>
      <protection hidden="1"/>
    </xf>
    <xf numFmtId="0" fontId="11" fillId="4" borderId="2" xfId="0" applyFont="1" applyFill="1" applyBorder="1" applyAlignment="1" applyProtection="1">
      <alignment horizontal="center" vertical="center" wrapText="1"/>
      <protection hidden="1"/>
    </xf>
    <xf numFmtId="0" fontId="10" fillId="5" borderId="2" xfId="0" applyFont="1" applyFill="1" applyBorder="1" applyAlignment="1" applyProtection="1">
      <alignment horizontal="center" vertical="center" wrapText="1"/>
      <protection hidden="1"/>
    </xf>
    <xf numFmtId="0" fontId="10" fillId="4" borderId="2" xfId="0" applyFont="1" applyFill="1" applyBorder="1" applyAlignment="1" applyProtection="1">
      <alignment horizontal="center" vertical="center" wrapText="1"/>
      <protection hidden="1"/>
    </xf>
    <xf numFmtId="9" fontId="10" fillId="4" borderId="2" xfId="0" applyNumberFormat="1" applyFont="1" applyFill="1" applyBorder="1" applyAlignment="1" applyProtection="1">
      <alignment horizontal="center" vertical="center" wrapText="1"/>
      <protection hidden="1"/>
    </xf>
    <xf numFmtId="0" fontId="10" fillId="4" borderId="2" xfId="0" applyNumberFormat="1" applyFont="1" applyFill="1" applyBorder="1" applyAlignment="1" applyProtection="1">
      <alignment horizontal="center" vertical="center" wrapText="1"/>
      <protection hidden="1"/>
    </xf>
    <xf numFmtId="0" fontId="4" fillId="4" borderId="2" xfId="2" applyFont="1" applyFill="1" applyBorder="1" applyAlignment="1" applyProtection="1">
      <alignment horizontal="center" vertical="center" wrapText="1"/>
      <protection hidden="1"/>
    </xf>
    <xf numFmtId="0" fontId="4" fillId="4" borderId="2" xfId="2" applyFont="1" applyFill="1" applyBorder="1" applyAlignment="1" applyProtection="1">
      <alignment horizontal="left" vertical="center" wrapText="1"/>
      <protection hidden="1"/>
    </xf>
    <xf numFmtId="0" fontId="3" fillId="8" borderId="2" xfId="0" applyFont="1" applyFill="1" applyBorder="1" applyAlignment="1" applyProtection="1">
      <alignment horizontal="center" vertical="center" wrapText="1"/>
      <protection hidden="1"/>
    </xf>
    <xf numFmtId="0" fontId="3" fillId="8" borderId="2" xfId="0" applyFont="1" applyFill="1" applyBorder="1" applyAlignment="1" applyProtection="1">
      <alignment horizontal="left" vertical="center" wrapText="1"/>
      <protection hidden="1"/>
    </xf>
    <xf numFmtId="0" fontId="10" fillId="0" borderId="2" xfId="0" applyFont="1" applyFill="1" applyBorder="1" applyAlignment="1" applyProtection="1">
      <alignment horizontal="center" vertical="center" wrapText="1"/>
      <protection hidden="1"/>
    </xf>
    <xf numFmtId="9" fontId="10" fillId="7" borderId="2" xfId="0" applyNumberFormat="1" applyFont="1" applyFill="1" applyBorder="1" applyAlignment="1" applyProtection="1">
      <alignment horizontal="center" vertical="center" wrapText="1"/>
      <protection hidden="1"/>
    </xf>
    <xf numFmtId="0" fontId="13" fillId="8" borderId="2" xfId="0" applyFont="1" applyFill="1" applyBorder="1" applyAlignment="1" applyProtection="1">
      <alignment horizontal="center" vertical="center"/>
      <protection hidden="1"/>
    </xf>
    <xf numFmtId="0" fontId="10" fillId="0" borderId="2" xfId="0" applyFont="1" applyBorder="1" applyAlignment="1" applyProtection="1">
      <alignment horizontal="center" vertical="center" wrapText="1"/>
      <protection hidden="1"/>
    </xf>
    <xf numFmtId="0" fontId="10" fillId="2" borderId="2" xfId="0" applyFont="1" applyFill="1" applyBorder="1" applyAlignment="1" applyProtection="1">
      <alignment horizontal="center" vertical="center" wrapText="1"/>
      <protection hidden="1"/>
    </xf>
    <xf numFmtId="0" fontId="10" fillId="2" borderId="2" xfId="0" applyFont="1" applyFill="1" applyBorder="1" applyAlignment="1" applyProtection="1">
      <alignment vertical="center" wrapText="1"/>
      <protection hidden="1"/>
    </xf>
    <xf numFmtId="0" fontId="3" fillId="0" borderId="0" xfId="0" applyFont="1" applyAlignment="1" applyProtection="1">
      <alignment vertical="center"/>
      <protection hidden="1"/>
    </xf>
    <xf numFmtId="0" fontId="10" fillId="8" borderId="2" xfId="0" applyFont="1" applyFill="1" applyBorder="1" applyAlignment="1" applyProtection="1">
      <alignment vertical="center" wrapText="1"/>
      <protection hidden="1"/>
    </xf>
    <xf numFmtId="0" fontId="11" fillId="4" borderId="2" xfId="0" applyFont="1" applyFill="1" applyBorder="1" applyAlignment="1" applyProtection="1">
      <alignment vertical="center" wrapText="1"/>
      <protection hidden="1"/>
    </xf>
    <xf numFmtId="0" fontId="11" fillId="4" borderId="2" xfId="0" applyFont="1" applyFill="1" applyBorder="1" applyAlignment="1" applyProtection="1">
      <alignment horizontal="left" vertical="center" wrapText="1"/>
      <protection hidden="1"/>
    </xf>
    <xf numFmtId="0" fontId="10" fillId="2" borderId="2" xfId="0" applyFont="1" applyFill="1" applyBorder="1" applyAlignment="1" applyProtection="1">
      <alignment horizontal="left" vertical="center" wrapText="1"/>
      <protection hidden="1"/>
    </xf>
    <xf numFmtId="0" fontId="10" fillId="4" borderId="2" xfId="0" applyFont="1" applyFill="1" applyBorder="1" applyAlignment="1" applyProtection="1">
      <alignment horizontal="left" vertical="center" wrapText="1"/>
      <protection hidden="1"/>
    </xf>
    <xf numFmtId="0" fontId="10" fillId="4" borderId="2" xfId="0" applyFont="1" applyFill="1" applyBorder="1" applyAlignment="1" applyProtection="1">
      <alignment vertical="center" wrapText="1"/>
      <protection hidden="1"/>
    </xf>
    <xf numFmtId="0" fontId="12" fillId="2" borderId="2" xfId="0" applyFont="1" applyFill="1" applyBorder="1" applyAlignment="1" applyProtection="1">
      <alignment vertical="center" wrapText="1"/>
      <protection hidden="1"/>
    </xf>
    <xf numFmtId="0" fontId="10" fillId="2" borderId="2" xfId="0" applyFont="1" applyFill="1" applyBorder="1" applyAlignment="1" applyProtection="1">
      <alignment horizontal="center" vertical="center"/>
      <protection hidden="1"/>
    </xf>
    <xf numFmtId="0" fontId="10" fillId="8" borderId="2" xfId="0" applyFont="1" applyFill="1" applyBorder="1" applyAlignment="1" applyProtection="1">
      <alignment horizontal="center" vertical="center"/>
      <protection hidden="1"/>
    </xf>
    <xf numFmtId="0" fontId="12" fillId="2" borderId="2" xfId="0" quotePrefix="1" applyFont="1" applyFill="1" applyBorder="1" applyAlignment="1" applyProtection="1">
      <alignment vertical="center" wrapText="1"/>
      <protection hidden="1"/>
    </xf>
    <xf numFmtId="0" fontId="4" fillId="4" borderId="2" xfId="0" quotePrefix="1" applyFont="1" applyFill="1" applyBorder="1" applyAlignment="1" applyProtection="1">
      <alignment horizontal="left" vertical="center" wrapText="1"/>
      <protection hidden="1"/>
    </xf>
    <xf numFmtId="0" fontId="11" fillId="4" borderId="2" xfId="0" applyFont="1" applyFill="1" applyBorder="1" applyAlignment="1" applyProtection="1">
      <alignment horizontal="center" vertical="center"/>
      <protection hidden="1"/>
    </xf>
    <xf numFmtId="0" fontId="10" fillId="4" borderId="2" xfId="0" applyFont="1" applyFill="1" applyBorder="1" applyAlignment="1" applyProtection="1">
      <alignment horizontal="center" vertical="center"/>
      <protection hidden="1"/>
    </xf>
    <xf numFmtId="0" fontId="12" fillId="8" borderId="2" xfId="0" applyFont="1" applyFill="1" applyBorder="1" applyAlignment="1" applyProtection="1">
      <alignment vertical="center" wrapText="1"/>
      <protection hidden="1"/>
    </xf>
    <xf numFmtId="0" fontId="10" fillId="13" borderId="2" xfId="0" applyFont="1" applyFill="1" applyBorder="1" applyAlignment="1" applyProtection="1">
      <alignment horizontal="center" vertical="center" wrapText="1"/>
      <protection hidden="1"/>
    </xf>
    <xf numFmtId="0" fontId="3" fillId="2" borderId="2" xfId="0" applyFont="1" applyFill="1" applyBorder="1" applyAlignment="1" applyProtection="1">
      <alignment vertical="center" wrapText="1"/>
      <protection hidden="1"/>
    </xf>
    <xf numFmtId="0" fontId="10" fillId="0" borderId="0" xfId="0" applyFont="1" applyAlignment="1" applyProtection="1">
      <alignment horizontal="center" vertical="center"/>
      <protection hidden="1"/>
    </xf>
    <xf numFmtId="0" fontId="0" fillId="0" borderId="0" xfId="0" applyAlignment="1">
      <alignment horizontal="center" vertical="center"/>
    </xf>
    <xf numFmtId="0" fontId="25" fillId="10" borderId="1" xfId="0" applyFont="1" applyFill="1" applyBorder="1" applyAlignment="1" applyProtection="1">
      <alignment horizontal="center" vertical="center" wrapText="1"/>
      <protection locked="0"/>
    </xf>
    <xf numFmtId="0" fontId="32" fillId="21" borderId="17" xfId="0" applyFont="1" applyFill="1" applyBorder="1" applyAlignment="1">
      <alignment horizontal="center" vertical="center" wrapText="1"/>
    </xf>
    <xf numFmtId="0" fontId="38" fillId="20" borderId="17" xfId="0" applyFont="1" applyFill="1" applyBorder="1" applyAlignment="1">
      <alignment horizontal="center" vertical="center" wrapText="1"/>
    </xf>
    <xf numFmtId="0" fontId="21" fillId="10" borderId="4" xfId="0" applyFont="1" applyFill="1" applyBorder="1" applyAlignment="1" applyProtection="1">
      <alignment horizontal="center" vertical="center" wrapText="1"/>
      <protection locked="0"/>
    </xf>
    <xf numFmtId="0" fontId="32" fillId="21" borderId="3" xfId="0" applyFont="1" applyFill="1" applyBorder="1" applyAlignment="1">
      <alignment horizontal="left" vertical="center" wrapText="1"/>
    </xf>
    <xf numFmtId="0" fontId="13" fillId="9" borderId="4" xfId="0" applyFont="1" applyFill="1" applyBorder="1" applyAlignment="1" applyProtection="1">
      <alignment horizontal="center" vertical="center"/>
    </xf>
    <xf numFmtId="0" fontId="3" fillId="9" borderId="4" xfId="0" applyFont="1" applyFill="1" applyBorder="1" applyAlignment="1" applyProtection="1">
      <alignment horizontal="center" vertical="center" wrapText="1"/>
    </xf>
    <xf numFmtId="0" fontId="10" fillId="0" borderId="4" xfId="0" applyFont="1" applyBorder="1" applyAlignment="1" applyProtection="1">
      <alignment horizontal="center" vertical="center"/>
    </xf>
    <xf numFmtId="0" fontId="10" fillId="0" borderId="8" xfId="0" applyFont="1" applyBorder="1" applyAlignment="1" applyProtection="1">
      <alignment horizontal="center" vertical="center"/>
    </xf>
    <xf numFmtId="0" fontId="0" fillId="0" borderId="0" xfId="0" applyAlignment="1">
      <alignment horizontal="left" vertical="center" wrapText="1"/>
    </xf>
    <xf numFmtId="0" fontId="21" fillId="14" borderId="8" xfId="0" applyFont="1" applyFill="1" applyBorder="1" applyAlignment="1" applyProtection="1">
      <alignment horizontal="center" vertical="center"/>
      <protection locked="0"/>
    </xf>
    <xf numFmtId="0" fontId="0" fillId="0" borderId="4" xfId="0" applyBorder="1" applyAlignment="1">
      <alignment vertical="center"/>
    </xf>
    <xf numFmtId="0" fontId="32" fillId="0" borderId="4" xfId="0" applyFont="1" applyBorder="1" applyAlignment="1">
      <alignment vertical="center"/>
    </xf>
    <xf numFmtId="0" fontId="39" fillId="19" borderId="4" xfId="0" applyFont="1" applyFill="1" applyBorder="1" applyAlignment="1" applyProtection="1">
      <alignment horizontal="center" vertical="center" wrapText="1"/>
      <protection locked="0"/>
    </xf>
    <xf numFmtId="0" fontId="32" fillId="0" borderId="4" xfId="0" applyFont="1" applyBorder="1" applyAlignment="1">
      <alignment vertical="center" wrapText="1"/>
    </xf>
    <xf numFmtId="9" fontId="32" fillId="0" borderId="4" xfId="2044" applyFont="1" applyBorder="1" applyAlignment="1">
      <alignment vertical="center"/>
    </xf>
    <xf numFmtId="0" fontId="0" fillId="0" borderId="4" xfId="0" applyBorder="1"/>
    <xf numFmtId="9" fontId="32" fillId="0" borderId="4" xfId="2046" applyFont="1" applyBorder="1" applyAlignment="1">
      <alignment horizontal="center" vertical="center"/>
    </xf>
    <xf numFmtId="0" fontId="0" fillId="0" borderId="0" xfId="0" applyBorder="1"/>
    <xf numFmtId="9" fontId="32" fillId="0" borderId="0" xfId="2046" applyFont="1" applyBorder="1" applyAlignment="1">
      <alignment horizontal="center" vertical="center"/>
    </xf>
    <xf numFmtId="178" fontId="32" fillId="0" borderId="4" xfId="1" applyNumberFormat="1" applyFont="1" applyBorder="1" applyAlignment="1">
      <alignment vertical="center"/>
    </xf>
    <xf numFmtId="179" fontId="32" fillId="0" borderId="4" xfId="0" applyNumberFormat="1" applyFont="1" applyBorder="1" applyAlignment="1">
      <alignment horizontal="center" vertical="center"/>
    </xf>
    <xf numFmtId="0" fontId="32" fillId="0" borderId="4" xfId="0" applyFont="1" applyBorder="1" applyAlignment="1">
      <alignment horizontal="center" vertical="center"/>
    </xf>
    <xf numFmtId="178" fontId="32" fillId="0" borderId="4" xfId="0" applyNumberFormat="1" applyFont="1" applyBorder="1" applyAlignment="1">
      <alignment vertical="center"/>
    </xf>
    <xf numFmtId="9" fontId="32" fillId="0" borderId="0" xfId="2046" applyFont="1" applyBorder="1" applyAlignment="1">
      <alignment horizontal="center" vertical="center" wrapText="1"/>
    </xf>
    <xf numFmtId="9" fontId="32" fillId="0" borderId="0" xfId="2046" applyFont="1" applyBorder="1" applyAlignment="1">
      <alignment horizontal="center" wrapText="1"/>
    </xf>
    <xf numFmtId="0" fontId="32" fillId="0" borderId="0" xfId="0" applyFont="1" applyAlignment="1">
      <alignment horizontal="center" vertical="center" wrapText="1"/>
    </xf>
    <xf numFmtId="9" fontId="0" fillId="0" borderId="0" xfId="0" applyNumberFormat="1"/>
    <xf numFmtId="0" fontId="0" fillId="3" borderId="0" xfId="0" applyFill="1" applyBorder="1"/>
    <xf numFmtId="9" fontId="3" fillId="2" borderId="21" xfId="0" applyNumberFormat="1"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23" xfId="0" applyFont="1" applyFill="1" applyBorder="1" applyAlignment="1" applyProtection="1">
      <alignment horizontal="center" vertical="center"/>
    </xf>
    <xf numFmtId="0" fontId="3" fillId="2" borderId="23" xfId="0"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9" fontId="3" fillId="2" borderId="25" xfId="0" applyNumberFormat="1" applyFont="1" applyFill="1" applyBorder="1" applyAlignment="1" applyProtection="1">
      <alignment horizontal="center" vertical="center"/>
    </xf>
    <xf numFmtId="0" fontId="0" fillId="0" borderId="26" xfId="0" applyBorder="1" applyAlignment="1">
      <alignment vertical="center"/>
    </xf>
    <xf numFmtId="0" fontId="32" fillId="0" borderId="26" xfId="0" applyFont="1" applyBorder="1" applyAlignment="1">
      <alignment vertical="center" wrapText="1"/>
    </xf>
    <xf numFmtId="0" fontId="28" fillId="22" borderId="16" xfId="2" applyFont="1" applyFill="1" applyBorder="1" applyAlignment="1" applyProtection="1">
      <alignment horizontal="center" vertical="center"/>
    </xf>
    <xf numFmtId="0" fontId="4" fillId="22" borderId="4" xfId="2" applyFont="1" applyFill="1" applyBorder="1" applyAlignment="1" applyProtection="1">
      <alignment horizontal="center" vertical="center"/>
      <protection locked="0"/>
    </xf>
    <xf numFmtId="0" fontId="60" fillId="3" borderId="0" xfId="0" applyFont="1" applyFill="1" applyBorder="1" applyAlignment="1" applyProtection="1">
      <alignment horizontal="left" vertical="top"/>
    </xf>
    <xf numFmtId="0" fontId="60" fillId="3" borderId="0" xfId="0" applyFont="1" applyFill="1" applyBorder="1" applyAlignment="1" applyProtection="1">
      <alignment horizontal="left" vertical="top" wrapText="1"/>
    </xf>
    <xf numFmtId="0" fontId="60" fillId="3" borderId="0" xfId="0" applyFont="1" applyFill="1" applyAlignment="1" applyProtection="1">
      <alignment vertical="top"/>
    </xf>
    <xf numFmtId="0" fontId="60" fillId="3" borderId="0" xfId="0" applyFont="1" applyFill="1" applyAlignment="1" applyProtection="1">
      <alignment horizontal="right" vertical="top"/>
    </xf>
    <xf numFmtId="0" fontId="4" fillId="19" borderId="0" xfId="0" applyFont="1" applyFill="1" applyBorder="1" applyAlignment="1" applyProtection="1">
      <alignment horizontal="left" vertical="center" wrapText="1" indent="1"/>
    </xf>
    <xf numFmtId="0" fontId="3" fillId="19" borderId="0" xfId="0" applyFont="1" applyFill="1" applyBorder="1" applyAlignment="1" applyProtection="1">
      <alignment horizontal="left" vertical="center" wrapText="1" indent="1"/>
    </xf>
    <xf numFmtId="9" fontId="9" fillId="3" borderId="39" xfId="0" applyNumberFormat="1" applyFont="1" applyFill="1" applyBorder="1" applyAlignment="1" applyProtection="1">
      <alignment horizontal="center" vertical="center"/>
    </xf>
    <xf numFmtId="9" fontId="9" fillId="3" borderId="29" xfId="0" applyNumberFormat="1" applyFont="1" applyFill="1" applyBorder="1" applyAlignment="1" applyProtection="1">
      <alignment horizontal="center" vertical="center"/>
    </xf>
    <xf numFmtId="9" fontId="6" fillId="32" borderId="34" xfId="0" applyNumberFormat="1" applyFont="1" applyFill="1" applyBorder="1" applyAlignment="1" applyProtection="1">
      <alignment horizontal="center" vertical="center"/>
    </xf>
    <xf numFmtId="9" fontId="6" fillId="32" borderId="35" xfId="0" applyNumberFormat="1" applyFont="1" applyFill="1" applyBorder="1" applyAlignment="1" applyProtection="1">
      <alignment horizontal="center" vertical="center"/>
    </xf>
    <xf numFmtId="9" fontId="2" fillId="32" borderId="33" xfId="0" applyNumberFormat="1" applyFont="1" applyFill="1" applyBorder="1" applyAlignment="1" applyProtection="1">
      <alignment horizontal="left" vertical="center" indent="1"/>
    </xf>
    <xf numFmtId="9" fontId="2" fillId="32" borderId="34" xfId="0" applyNumberFormat="1" applyFont="1" applyFill="1" applyBorder="1" applyAlignment="1" applyProtection="1">
      <alignment horizontal="left" vertical="center" indent="1"/>
    </xf>
    <xf numFmtId="9" fontId="2" fillId="32" borderId="34" xfId="0" applyNumberFormat="1" applyFont="1" applyFill="1" applyBorder="1" applyAlignment="1" applyProtection="1">
      <alignment horizontal="left" vertical="center" wrapText="1" indent="1"/>
    </xf>
    <xf numFmtId="9" fontId="2" fillId="32" borderId="34" xfId="0" applyNumberFormat="1" applyFont="1" applyFill="1" applyBorder="1" applyAlignment="1" applyProtection="1">
      <alignment horizontal="center" vertical="center"/>
    </xf>
    <xf numFmtId="9" fontId="2" fillId="32" borderId="35" xfId="0" applyNumberFormat="1" applyFont="1" applyFill="1" applyBorder="1" applyAlignment="1" applyProtection="1">
      <alignment horizontal="center" vertical="center"/>
    </xf>
    <xf numFmtId="9" fontId="2" fillId="32" borderId="40" xfId="0" applyNumberFormat="1" applyFont="1" applyFill="1" applyBorder="1" applyAlignment="1" applyProtection="1">
      <alignment horizontal="left" vertical="center" indent="1"/>
    </xf>
    <xf numFmtId="9" fontId="2" fillId="32" borderId="0" xfId="0" applyNumberFormat="1" applyFont="1" applyFill="1" applyBorder="1" applyAlignment="1" applyProtection="1">
      <alignment horizontal="left" vertical="center" indent="1"/>
    </xf>
    <xf numFmtId="0" fontId="2" fillId="9" borderId="0" xfId="0" applyFont="1" applyFill="1" applyBorder="1" applyAlignment="1" applyProtection="1">
      <alignment horizontal="left" vertical="center" indent="1"/>
    </xf>
    <xf numFmtId="9" fontId="2" fillId="32" borderId="0" xfId="0" applyNumberFormat="1" applyFont="1" applyFill="1" applyBorder="1" applyAlignment="1" applyProtection="1">
      <alignment horizontal="center" vertical="center"/>
    </xf>
    <xf numFmtId="9" fontId="2" fillId="32" borderId="41" xfId="0" applyNumberFormat="1" applyFont="1" applyFill="1" applyBorder="1" applyAlignment="1" applyProtection="1">
      <alignment horizontal="center" vertical="center"/>
    </xf>
    <xf numFmtId="9" fontId="2" fillId="32" borderId="36" xfId="0" applyNumberFormat="1" applyFont="1" applyFill="1" applyBorder="1" applyAlignment="1" applyProtection="1">
      <alignment horizontal="left" vertical="center" indent="1"/>
    </xf>
    <xf numFmtId="9" fontId="2" fillId="32" borderId="37" xfId="0" applyNumberFormat="1" applyFont="1" applyFill="1" applyBorder="1" applyAlignment="1" applyProtection="1">
      <alignment horizontal="left" vertical="center" indent="1"/>
    </xf>
    <xf numFmtId="0" fontId="2" fillId="9" borderId="37" xfId="0" applyFont="1" applyFill="1" applyBorder="1" applyAlignment="1" applyProtection="1">
      <alignment horizontal="left" vertical="center" indent="1"/>
    </xf>
    <xf numFmtId="9" fontId="2" fillId="32" borderId="37" xfId="0" applyNumberFormat="1" applyFont="1" applyFill="1" applyBorder="1" applyAlignment="1" applyProtection="1">
      <alignment horizontal="center" vertical="center"/>
    </xf>
    <xf numFmtId="9" fontId="2" fillId="32" borderId="38" xfId="0" applyNumberFormat="1" applyFont="1" applyFill="1" applyBorder="1" applyAlignment="1" applyProtection="1">
      <alignment horizontal="center" vertical="center"/>
    </xf>
    <xf numFmtId="0" fontId="36" fillId="19" borderId="0" xfId="0" applyFont="1" applyFill="1" applyBorder="1" applyAlignment="1" applyProtection="1">
      <alignment horizontal="left" vertical="center" wrapText="1" indent="1"/>
    </xf>
    <xf numFmtId="0" fontId="33" fillId="19" borderId="0" xfId="0" applyFont="1" applyFill="1" applyBorder="1" applyAlignment="1" applyProtection="1">
      <alignment horizontal="left" vertical="center" wrapText="1" indent="1"/>
    </xf>
    <xf numFmtId="0" fontId="64" fillId="34" borderId="40" xfId="0" applyFont="1" applyFill="1" applyBorder="1" applyAlignment="1" applyProtection="1">
      <alignment horizontal="left" vertical="center" indent="1"/>
    </xf>
    <xf numFmtId="0" fontId="29" fillId="34" borderId="0" xfId="0" applyFont="1" applyFill="1" applyBorder="1" applyAlignment="1" applyProtection="1">
      <alignment horizontal="left" vertical="center" indent="1"/>
    </xf>
    <xf numFmtId="0" fontId="29" fillId="19" borderId="0" xfId="0" applyFont="1" applyFill="1" applyBorder="1" applyAlignment="1" applyProtection="1">
      <alignment horizontal="left" vertical="center" indent="1"/>
    </xf>
    <xf numFmtId="0" fontId="64" fillId="34" borderId="0" xfId="0" applyFont="1" applyFill="1" applyBorder="1" applyAlignment="1" applyProtection="1">
      <alignment horizontal="left" vertical="center" indent="1"/>
    </xf>
    <xf numFmtId="0" fontId="29" fillId="19" borderId="41" xfId="0" applyFont="1" applyFill="1" applyBorder="1" applyAlignment="1" applyProtection="1">
      <alignment horizontal="left" vertical="center" indent="1"/>
    </xf>
    <xf numFmtId="0" fontId="3" fillId="19" borderId="41" xfId="0" applyNumberFormat="1" applyFont="1" applyFill="1" applyBorder="1" applyAlignment="1" applyProtection="1">
      <alignment horizontal="left" vertical="center"/>
    </xf>
    <xf numFmtId="9" fontId="64" fillId="34" borderId="40" xfId="0" applyNumberFormat="1" applyFont="1" applyFill="1" applyBorder="1" applyAlignment="1" applyProtection="1">
      <alignment horizontal="left" vertical="center" indent="1"/>
    </xf>
    <xf numFmtId="9" fontId="66" fillId="34" borderId="0" xfId="0" applyNumberFormat="1" applyFont="1" applyFill="1" applyBorder="1" applyAlignment="1" applyProtection="1">
      <alignment horizontal="left" vertical="center" indent="1"/>
    </xf>
    <xf numFmtId="0" fontId="29" fillId="0" borderId="0" xfId="0" applyFont="1" applyBorder="1" applyAlignment="1" applyProtection="1">
      <alignment horizontal="left" vertical="center" indent="1"/>
    </xf>
    <xf numFmtId="0" fontId="29" fillId="0" borderId="41" xfId="0" applyFont="1" applyBorder="1" applyAlignment="1" applyProtection="1">
      <alignment horizontal="left" vertical="center" indent="1"/>
    </xf>
    <xf numFmtId="9" fontId="65" fillId="19" borderId="40" xfId="0" applyNumberFormat="1" applyFont="1" applyFill="1" applyBorder="1" applyAlignment="1" applyProtection="1">
      <alignment horizontal="left" vertical="top" indent="1"/>
    </xf>
    <xf numFmtId="9" fontId="67" fillId="19" borderId="0" xfId="0" applyNumberFormat="1" applyFont="1" applyFill="1" applyBorder="1" applyAlignment="1" applyProtection="1">
      <alignment horizontal="left" vertical="top" indent="1"/>
    </xf>
    <xf numFmtId="0" fontId="66" fillId="19" borderId="0" xfId="0" applyFont="1" applyFill="1" applyBorder="1" applyAlignment="1" applyProtection="1">
      <alignment horizontal="left" vertical="top" indent="1"/>
    </xf>
    <xf numFmtId="0" fontId="29" fillId="19" borderId="0" xfId="0" applyFont="1" applyFill="1" applyBorder="1" applyAlignment="1" applyProtection="1">
      <alignment horizontal="left" vertical="top" indent="1"/>
    </xf>
    <xf numFmtId="0" fontId="29" fillId="19" borderId="41" xfId="0" applyFont="1" applyFill="1" applyBorder="1" applyAlignment="1" applyProtection="1">
      <alignment horizontal="left" vertical="top" indent="1"/>
    </xf>
    <xf numFmtId="0" fontId="29" fillId="3" borderId="40" xfId="0" applyFont="1" applyFill="1" applyBorder="1" applyProtection="1">
      <protection locked="0"/>
    </xf>
    <xf numFmtId="0" fontId="29" fillId="3" borderId="0" xfId="0" applyFont="1" applyFill="1" applyBorder="1" applyProtection="1">
      <protection locked="0"/>
    </xf>
    <xf numFmtId="0" fontId="29" fillId="3" borderId="40" xfId="0" applyFont="1" applyFill="1" applyBorder="1" applyAlignment="1" applyProtection="1">
      <protection locked="0"/>
    </xf>
    <xf numFmtId="0" fontId="29" fillId="3" borderId="0" xfId="0" applyFont="1" applyFill="1" applyBorder="1" applyAlignment="1" applyProtection="1">
      <protection locked="0"/>
    </xf>
    <xf numFmtId="0" fontId="29" fillId="3" borderId="41" xfId="0" applyFont="1" applyFill="1" applyBorder="1" applyProtection="1">
      <protection locked="0"/>
    </xf>
    <xf numFmtId="0" fontId="0" fillId="3" borderId="40" xfId="0" applyFill="1" applyBorder="1"/>
    <xf numFmtId="0" fontId="0" fillId="3" borderId="41" xfId="0" applyFill="1" applyBorder="1"/>
    <xf numFmtId="0" fontId="0" fillId="3" borderId="36" xfId="0" applyFill="1" applyBorder="1"/>
    <xf numFmtId="0" fontId="0" fillId="3" borderId="37" xfId="0" applyFill="1" applyBorder="1"/>
    <xf numFmtId="0" fontId="0" fillId="3" borderId="38" xfId="0" applyFill="1" applyBorder="1"/>
    <xf numFmtId="0" fontId="4" fillId="6" borderId="0" xfId="0" applyFont="1" applyFill="1" applyBorder="1" applyAlignment="1" applyProtection="1">
      <alignment horizontal="left" vertical="center" wrapText="1" indent="1"/>
    </xf>
    <xf numFmtId="0" fontId="3" fillId="6" borderId="0" xfId="0" applyFont="1" applyFill="1" applyBorder="1" applyAlignment="1" applyProtection="1">
      <alignment horizontal="left" vertical="center" wrapText="1" indent="1"/>
    </xf>
    <xf numFmtId="9" fontId="9" fillId="3" borderId="47" xfId="0" applyNumberFormat="1" applyFont="1" applyFill="1" applyBorder="1" applyAlignment="1" applyProtection="1">
      <alignment horizontal="center" vertical="center"/>
    </xf>
    <xf numFmtId="9" fontId="9" fillId="3" borderId="46" xfId="0" applyNumberFormat="1" applyFont="1" applyFill="1" applyBorder="1" applyAlignment="1" applyProtection="1">
      <alignment horizontal="center" vertical="center"/>
    </xf>
    <xf numFmtId="9" fontId="7" fillId="37" borderId="28" xfId="0" applyNumberFormat="1" applyFont="1" applyFill="1" applyBorder="1" applyAlignment="1" applyProtection="1">
      <alignment horizontal="center" vertical="center"/>
    </xf>
    <xf numFmtId="9" fontId="7" fillId="37" borderId="29" xfId="0" applyNumberFormat="1" applyFont="1" applyFill="1" applyBorder="1" applyAlignment="1" applyProtection="1">
      <alignment horizontal="center" vertical="center"/>
    </xf>
    <xf numFmtId="9" fontId="2" fillId="37" borderId="34" xfId="0" quotePrefix="1" applyNumberFormat="1" applyFont="1" applyFill="1" applyBorder="1" applyAlignment="1" applyProtection="1">
      <alignment horizontal="center" vertical="center"/>
    </xf>
    <xf numFmtId="9" fontId="2" fillId="37" borderId="35" xfId="0" applyNumberFormat="1" applyFont="1" applyFill="1" applyBorder="1" applyAlignment="1" applyProtection="1">
      <alignment horizontal="center" vertical="center"/>
    </xf>
    <xf numFmtId="9" fontId="2" fillId="37" borderId="0" xfId="0" applyNumberFormat="1" applyFont="1" applyFill="1" applyBorder="1" applyAlignment="1" applyProtection="1">
      <alignment horizontal="center" vertical="center"/>
    </xf>
    <xf numFmtId="9" fontId="2" fillId="37" borderId="41" xfId="0" applyNumberFormat="1" applyFont="1" applyFill="1" applyBorder="1" applyAlignment="1" applyProtection="1">
      <alignment horizontal="center" vertical="center"/>
    </xf>
    <xf numFmtId="9" fontId="2" fillId="37" borderId="37" xfId="0" applyNumberFormat="1" applyFont="1" applyFill="1" applyBorder="1" applyAlignment="1" applyProtection="1">
      <alignment horizontal="center" vertical="center"/>
    </xf>
    <xf numFmtId="9" fontId="2" fillId="37" borderId="38" xfId="0" applyNumberFormat="1" applyFont="1" applyFill="1" applyBorder="1" applyAlignment="1" applyProtection="1">
      <alignment horizontal="center" vertical="center"/>
    </xf>
    <xf numFmtId="0" fontId="64" fillId="33" borderId="40" xfId="0" applyFont="1" applyFill="1" applyBorder="1" applyAlignment="1" applyProtection="1">
      <alignment horizontal="left" vertical="center" indent="1"/>
    </xf>
    <xf numFmtId="0" fontId="29" fillId="33" borderId="0" xfId="0" applyFont="1" applyFill="1" applyBorder="1" applyAlignment="1" applyProtection="1">
      <alignment horizontal="left" vertical="center" indent="1"/>
    </xf>
    <xf numFmtId="0" fontId="29" fillId="3" borderId="0" xfId="0" applyFont="1" applyFill="1" applyBorder="1" applyAlignment="1" applyProtection="1">
      <alignment horizontal="left" vertical="center" indent="1"/>
    </xf>
    <xf numFmtId="9" fontId="64" fillId="33" borderId="40" xfId="0" applyNumberFormat="1" applyFont="1" applyFill="1" applyBorder="1" applyAlignment="1" applyProtection="1">
      <alignment horizontal="left" vertical="center" indent="1"/>
    </xf>
    <xf numFmtId="9" fontId="66" fillId="33" borderId="0" xfId="0" applyNumberFormat="1" applyFont="1" applyFill="1" applyBorder="1" applyAlignment="1" applyProtection="1">
      <alignment horizontal="left" vertical="center" indent="1"/>
    </xf>
    <xf numFmtId="9" fontId="65" fillId="3" borderId="40" xfId="0" applyNumberFormat="1" applyFont="1" applyFill="1" applyBorder="1" applyAlignment="1" applyProtection="1">
      <alignment horizontal="left" vertical="center" indent="1"/>
    </xf>
    <xf numFmtId="9" fontId="67" fillId="3" borderId="0" xfId="0" applyNumberFormat="1" applyFont="1" applyFill="1" applyBorder="1" applyAlignment="1" applyProtection="1">
      <alignment horizontal="left" vertical="center" indent="1"/>
    </xf>
    <xf numFmtId="0" fontId="66" fillId="3" borderId="0" xfId="0" applyFont="1" applyFill="1" applyBorder="1" applyAlignment="1" applyProtection="1">
      <alignment horizontal="left" vertical="center" indent="1"/>
    </xf>
    <xf numFmtId="0" fontId="70" fillId="3" borderId="40" xfId="0" applyFont="1" applyFill="1" applyBorder="1"/>
    <xf numFmtId="0" fontId="70" fillId="3" borderId="0" xfId="0" applyFont="1" applyFill="1" applyBorder="1"/>
    <xf numFmtId="0" fontId="70" fillId="3" borderId="41" xfId="0" applyFont="1" applyFill="1" applyBorder="1"/>
    <xf numFmtId="0" fontId="70" fillId="3" borderId="36" xfId="0" applyFont="1" applyFill="1" applyBorder="1"/>
    <xf numFmtId="0" fontId="70" fillId="3" borderId="37" xfId="0" applyFont="1" applyFill="1" applyBorder="1"/>
    <xf numFmtId="0" fontId="70" fillId="3" borderId="38" xfId="0" applyFont="1" applyFill="1" applyBorder="1"/>
    <xf numFmtId="9" fontId="7" fillId="38" borderId="28" xfId="0" applyNumberFormat="1" applyFont="1" applyFill="1" applyBorder="1" applyAlignment="1" applyProtection="1">
      <alignment horizontal="center" vertical="center"/>
    </xf>
    <xf numFmtId="9" fontId="7" fillId="38" borderId="29" xfId="0" applyNumberFormat="1" applyFont="1" applyFill="1" applyBorder="1" applyAlignment="1" applyProtection="1">
      <alignment horizontal="center" vertical="center"/>
    </xf>
    <xf numFmtId="9" fontId="2" fillId="38" borderId="34" xfId="0" quotePrefix="1" applyNumberFormat="1" applyFont="1" applyFill="1" applyBorder="1" applyAlignment="1" applyProtection="1">
      <alignment horizontal="center" vertical="center"/>
    </xf>
    <xf numFmtId="9" fontId="2" fillId="38" borderId="35" xfId="0" applyNumberFormat="1" applyFont="1" applyFill="1" applyBorder="1" applyAlignment="1" applyProtection="1">
      <alignment horizontal="center" vertical="center"/>
    </xf>
    <xf numFmtId="9" fontId="2" fillId="38" borderId="34" xfId="0" applyNumberFormat="1" applyFont="1" applyFill="1" applyBorder="1" applyAlignment="1" applyProtection="1">
      <alignment horizontal="center" vertical="center"/>
    </xf>
    <xf numFmtId="9" fontId="2" fillId="38" borderId="0" xfId="0" applyNumberFormat="1" applyFont="1" applyFill="1" applyBorder="1" applyAlignment="1" applyProtection="1">
      <alignment horizontal="center" vertical="center"/>
    </xf>
    <xf numFmtId="9" fontId="2" fillId="38" borderId="41" xfId="0" applyNumberFormat="1" applyFont="1" applyFill="1" applyBorder="1" applyAlignment="1" applyProtection="1">
      <alignment horizontal="center" vertical="center"/>
    </xf>
    <xf numFmtId="9" fontId="2" fillId="37" borderId="33" xfId="0" applyNumberFormat="1" applyFont="1" applyFill="1" applyBorder="1" applyAlignment="1" applyProtection="1">
      <alignment horizontal="center" vertical="center"/>
    </xf>
    <xf numFmtId="9" fontId="2" fillId="37" borderId="40" xfId="0" applyNumberFormat="1" applyFont="1" applyFill="1" applyBorder="1" applyAlignment="1" applyProtection="1">
      <alignment horizontal="center" vertical="center"/>
    </xf>
    <xf numFmtId="9" fontId="2" fillId="37" borderId="36" xfId="0"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wrapText="1"/>
      <protection hidden="1"/>
    </xf>
    <xf numFmtId="0" fontId="60" fillId="3" borderId="0" xfId="0" applyFont="1" applyFill="1" applyBorder="1" applyAlignment="1" applyProtection="1">
      <alignment horizontal="left" vertical="center"/>
    </xf>
    <xf numFmtId="0" fontId="60"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left" vertical="center" wrapText="1" indent="3"/>
    </xf>
    <xf numFmtId="0" fontId="72" fillId="3" borderId="0" xfId="0" applyFont="1" applyFill="1" applyBorder="1" applyAlignment="1" applyProtection="1">
      <alignment horizontal="left" vertical="center" wrapText="1" indent="1"/>
    </xf>
    <xf numFmtId="0" fontId="73" fillId="3" borderId="0" xfId="0" applyFont="1" applyFill="1" applyBorder="1" applyAlignment="1" applyProtection="1">
      <alignment horizontal="center" vertical="center" wrapText="1"/>
    </xf>
    <xf numFmtId="0" fontId="74" fillId="3" borderId="0" xfId="0" applyFont="1" applyFill="1" applyBorder="1" applyAlignment="1" applyProtection="1">
      <alignment vertical="center"/>
    </xf>
    <xf numFmtId="0" fontId="72" fillId="3" borderId="0" xfId="0" applyFont="1" applyFill="1" applyBorder="1" applyAlignment="1" applyProtection="1">
      <alignment horizontal="right" vertical="center"/>
    </xf>
    <xf numFmtId="0" fontId="76" fillId="0" borderId="0" xfId="0" applyFont="1" applyBorder="1" applyAlignment="1" applyProtection="1">
      <alignment vertical="center"/>
    </xf>
    <xf numFmtId="0" fontId="53" fillId="3" borderId="0" xfId="0" applyFont="1" applyFill="1" applyBorder="1" applyProtection="1"/>
    <xf numFmtId="0" fontId="0" fillId="3" borderId="0" xfId="0" applyFill="1" applyBorder="1" applyProtection="1"/>
    <xf numFmtId="0" fontId="53" fillId="3" borderId="0" xfId="0" applyFont="1" applyFill="1" applyBorder="1" applyAlignment="1" applyProtection="1">
      <alignment horizontal="right"/>
    </xf>
    <xf numFmtId="0" fontId="48" fillId="3" borderId="0" xfId="0" applyFont="1" applyFill="1" applyBorder="1" applyAlignment="1" applyProtection="1">
      <alignment horizontal="right"/>
    </xf>
    <xf numFmtId="0" fontId="0" fillId="3" borderId="0" xfId="0" applyFill="1" applyBorder="1" applyAlignment="1" applyProtection="1">
      <alignment horizontal="right"/>
    </xf>
    <xf numFmtId="0" fontId="48" fillId="3" borderId="0" xfId="0" applyFont="1" applyFill="1" applyBorder="1" applyProtection="1"/>
    <xf numFmtId="0" fontId="0" fillId="0" borderId="0" xfId="0" applyBorder="1" applyProtection="1"/>
    <xf numFmtId="0" fontId="0" fillId="0" borderId="0" xfId="0" applyProtection="1"/>
    <xf numFmtId="0" fontId="53" fillId="3" borderId="0" xfId="0" applyFont="1" applyFill="1" applyProtection="1"/>
    <xf numFmtId="0" fontId="0" fillId="3" borderId="0" xfId="0" applyFill="1" applyProtection="1"/>
    <xf numFmtId="0" fontId="47" fillId="3" borderId="0" xfId="2047" applyFill="1" applyBorder="1" applyProtection="1"/>
    <xf numFmtId="0" fontId="49" fillId="3" borderId="0" xfId="0" applyFont="1" applyFill="1" applyBorder="1" applyProtection="1"/>
    <xf numFmtId="0" fontId="51" fillId="3" borderId="0" xfId="0" applyFont="1" applyFill="1" applyBorder="1" applyAlignment="1" applyProtection="1">
      <alignment vertical="center"/>
    </xf>
    <xf numFmtId="0" fontId="0" fillId="0" borderId="0" xfId="0" applyAlignment="1" applyProtection="1">
      <alignment vertical="center"/>
    </xf>
    <xf numFmtId="0" fontId="50" fillId="3" borderId="0" xfId="0" applyFont="1" applyFill="1" applyBorder="1" applyAlignment="1" applyProtection="1">
      <alignment vertical="center"/>
    </xf>
    <xf numFmtId="0" fontId="50" fillId="0" borderId="0" xfId="0" applyFont="1" applyAlignment="1" applyProtection="1">
      <alignment vertical="top" wrapText="1"/>
    </xf>
    <xf numFmtId="0" fontId="0" fillId="3" borderId="0" xfId="0" applyFill="1" applyBorder="1" applyAlignment="1" applyProtection="1">
      <alignment vertical="center"/>
    </xf>
    <xf numFmtId="0" fontId="56" fillId="3" borderId="0" xfId="0" applyFont="1" applyFill="1" applyBorder="1" applyAlignment="1" applyProtection="1">
      <alignment vertical="center"/>
    </xf>
    <xf numFmtId="0" fontId="55" fillId="3" borderId="0" xfId="0" applyFont="1" applyFill="1" applyBorder="1" applyAlignment="1" applyProtection="1">
      <alignment vertical="center"/>
    </xf>
    <xf numFmtId="0" fontId="26" fillId="0" borderId="0" xfId="0" applyFont="1" applyAlignment="1" applyProtection="1">
      <alignment wrapText="1"/>
    </xf>
    <xf numFmtId="0" fontId="55" fillId="3" borderId="0" xfId="0" applyFont="1" applyFill="1" applyBorder="1" applyAlignment="1" applyProtection="1"/>
    <xf numFmtId="0" fontId="27" fillId="3" borderId="0" xfId="0" applyFont="1" applyFill="1" applyBorder="1" applyAlignment="1" applyProtection="1">
      <alignment vertical="center"/>
    </xf>
    <xf numFmtId="0" fontId="26" fillId="3" borderId="0" xfId="0" applyFont="1" applyFill="1" applyBorder="1" applyAlignment="1" applyProtection="1"/>
    <xf numFmtId="0" fontId="10" fillId="3" borderId="0" xfId="0" applyFont="1" applyFill="1" applyBorder="1" applyAlignment="1" applyProtection="1"/>
    <xf numFmtId="0" fontId="10" fillId="3" borderId="0" xfId="0" applyFont="1" applyFill="1" applyBorder="1" applyAlignment="1" applyProtection="1">
      <alignment vertical="center" wrapText="1"/>
    </xf>
    <xf numFmtId="0" fontId="10" fillId="3" borderId="0" xfId="0" applyFont="1" applyFill="1" applyBorder="1" applyAlignment="1" applyProtection="1">
      <alignment vertical="center"/>
    </xf>
    <xf numFmtId="0" fontId="33" fillId="0" borderId="0" xfId="0"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3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0" xfId="0" applyFont="1" applyFill="1" applyBorder="1" applyAlignment="1" applyProtection="1">
      <alignment horizontal="center" vertical="center" wrapText="1"/>
    </xf>
    <xf numFmtId="1" fontId="36" fillId="0" borderId="0" xfId="0" applyNumberFormat="1" applyFont="1" applyFill="1" applyBorder="1" applyAlignment="1" applyProtection="1">
      <alignment horizontal="center" vertical="center"/>
    </xf>
    <xf numFmtId="0" fontId="37" fillId="0" borderId="0" xfId="0" applyNumberFormat="1" applyFont="1" applyFill="1" applyBorder="1" applyAlignment="1">
      <alignment horizontal="center" vertical="center" wrapText="1"/>
    </xf>
    <xf numFmtId="49" fontId="36" fillId="0" borderId="0" xfId="0" applyNumberFormat="1" applyFont="1" applyFill="1" applyBorder="1" applyAlignment="1" applyProtection="1">
      <alignment horizontal="center" vertical="center" wrapText="1"/>
    </xf>
    <xf numFmtId="9" fontId="36" fillId="0" borderId="0" xfId="0" applyNumberFormat="1"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center"/>
    </xf>
    <xf numFmtId="9" fontId="36" fillId="0"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Protection="1">
      <protection locked="0"/>
    </xf>
    <xf numFmtId="9" fontId="21" fillId="2" borderId="22" xfId="0" applyNumberFormat="1"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xf>
    <xf numFmtId="0" fontId="77" fillId="0" borderId="0" xfId="0" applyFont="1" applyBorder="1" applyAlignment="1">
      <alignment vertical="center" wrapText="1"/>
    </xf>
    <xf numFmtId="0" fontId="70" fillId="0" borderId="0" xfId="0" applyFont="1" applyBorder="1" applyAlignment="1">
      <alignment vertical="center" wrapText="1"/>
    </xf>
    <xf numFmtId="0" fontId="44" fillId="0" borderId="26" xfId="0" applyFont="1" applyBorder="1" applyAlignment="1">
      <alignment horizontal="center" vertical="center" wrapText="1"/>
    </xf>
    <xf numFmtId="9" fontId="78" fillId="0" borderId="26" xfId="0" applyNumberFormat="1" applyFont="1" applyBorder="1" applyAlignment="1">
      <alignment horizontal="center" vertical="center"/>
    </xf>
    <xf numFmtId="9" fontId="78" fillId="0" borderId="26" xfId="0" applyNumberFormat="1" applyFont="1" applyBorder="1" applyAlignment="1">
      <alignment horizontal="center"/>
    </xf>
    <xf numFmtId="0" fontId="0" fillId="0" borderId="0" xfId="0" applyAlignment="1"/>
    <xf numFmtId="0" fontId="0" fillId="0" borderId="0" xfId="0" applyAlignment="1">
      <alignment wrapText="1"/>
    </xf>
    <xf numFmtId="0" fontId="22" fillId="3" borderId="0" xfId="0" applyFont="1" applyFill="1" applyBorder="1" applyAlignment="1" applyProtection="1">
      <alignment vertical="center" wrapText="1"/>
    </xf>
    <xf numFmtId="0" fontId="0" fillId="0" borderId="0" xfId="0" applyAlignment="1">
      <alignment vertical="center"/>
    </xf>
    <xf numFmtId="0" fontId="30" fillId="0" borderId="0" xfId="0" applyFont="1" applyBorder="1" applyAlignment="1" applyProtection="1">
      <alignment vertical="center" wrapText="1"/>
    </xf>
    <xf numFmtId="0" fontId="33" fillId="0" borderId="52" xfId="0" applyFont="1" applyBorder="1" applyAlignment="1" applyProtection="1">
      <alignment horizontal="center" vertical="center" wrapText="1"/>
    </xf>
    <xf numFmtId="0" fontId="34" fillId="0" borderId="58" xfId="0" applyNumberFormat="1" applyFont="1" applyBorder="1" applyAlignment="1" applyProtection="1">
      <alignment horizontal="center" vertical="center"/>
    </xf>
    <xf numFmtId="0" fontId="33" fillId="0" borderId="58" xfId="0" applyFont="1" applyBorder="1" applyAlignment="1" applyProtection="1">
      <alignment horizontal="center" vertical="center"/>
    </xf>
    <xf numFmtId="0" fontId="33" fillId="15" borderId="59" xfId="0" applyFont="1" applyFill="1" applyBorder="1" applyAlignment="1" applyProtection="1">
      <alignment horizontal="center" vertical="center" wrapText="1"/>
    </xf>
    <xf numFmtId="0" fontId="33" fillId="15" borderId="52" xfId="0" applyFont="1" applyFill="1" applyBorder="1" applyAlignment="1" applyProtection="1">
      <alignment horizontal="center" vertical="center"/>
    </xf>
    <xf numFmtId="178" fontId="32" fillId="0" borderId="5" xfId="0" applyNumberFormat="1" applyFont="1" applyBorder="1" applyAlignment="1">
      <alignment vertical="center"/>
    </xf>
    <xf numFmtId="179" fontId="32" fillId="0" borderId="5" xfId="0" applyNumberFormat="1" applyFont="1" applyBorder="1" applyAlignment="1">
      <alignment horizontal="center" vertical="center"/>
    </xf>
    <xf numFmtId="178" fontId="32" fillId="0" borderId="58" xfId="0" applyNumberFormat="1" applyFont="1" applyBorder="1" applyAlignment="1">
      <alignment vertical="center"/>
    </xf>
    <xf numFmtId="179" fontId="32" fillId="0" borderId="58" xfId="0" applyNumberFormat="1" applyFont="1" applyBorder="1" applyAlignment="1">
      <alignment horizontal="center" vertical="center"/>
    </xf>
    <xf numFmtId="0" fontId="75" fillId="3" borderId="50" xfId="0" applyFont="1" applyFill="1" applyBorder="1" applyAlignment="1" applyProtection="1">
      <alignment horizontal="center" vertical="center" wrapText="1"/>
    </xf>
    <xf numFmtId="0" fontId="10" fillId="9" borderId="61" xfId="0" applyFont="1" applyFill="1" applyBorder="1" applyAlignment="1" applyProtection="1">
      <alignment horizontal="center" vertical="center" wrapText="1"/>
    </xf>
    <xf numFmtId="0" fontId="10" fillId="10" borderId="61" xfId="0" applyFont="1" applyFill="1" applyBorder="1" applyAlignment="1" applyProtection="1">
      <alignment horizontal="center" vertical="center" wrapText="1"/>
    </xf>
    <xf numFmtId="0" fontId="83" fillId="21" borderId="3" xfId="0" applyFont="1" applyFill="1" applyBorder="1" applyAlignment="1">
      <alignment horizontal="left" vertical="center" wrapText="1"/>
    </xf>
    <xf numFmtId="0" fontId="10" fillId="14" borderId="59" xfId="0" applyFont="1" applyFill="1" applyBorder="1" applyAlignment="1" applyProtection="1">
      <alignment horizontal="center" vertical="center" wrapText="1"/>
    </xf>
    <xf numFmtId="179" fontId="42" fillId="24" borderId="63" xfId="0" applyNumberFormat="1" applyFont="1" applyFill="1" applyBorder="1" applyAlignment="1" applyProtection="1">
      <alignment horizontal="center" vertical="center" wrapText="1"/>
    </xf>
    <xf numFmtId="0" fontId="42" fillId="24" borderId="63" xfId="0" applyFont="1" applyFill="1" applyBorder="1" applyAlignment="1" applyProtection="1">
      <alignment horizontal="center" vertical="center" wrapText="1"/>
    </xf>
    <xf numFmtId="179" fontId="44" fillId="14" borderId="63" xfId="0" applyNumberFormat="1" applyFont="1" applyFill="1" applyBorder="1" applyAlignment="1" applyProtection="1">
      <alignment horizontal="center" vertical="center" wrapText="1"/>
    </xf>
    <xf numFmtId="0" fontId="10" fillId="14" borderId="51" xfId="0" applyFont="1" applyFill="1" applyBorder="1" applyAlignment="1" applyProtection="1">
      <alignment horizontal="center" vertical="center" wrapText="1"/>
    </xf>
    <xf numFmtId="9" fontId="44" fillId="14" borderId="51" xfId="2046" applyFont="1" applyFill="1" applyBorder="1" applyAlignment="1" applyProtection="1">
      <alignment horizontal="center" vertical="center" wrapText="1"/>
    </xf>
    <xf numFmtId="0" fontId="4" fillId="22" borderId="54" xfId="2" applyFont="1" applyFill="1" applyBorder="1" applyAlignment="1" applyProtection="1">
      <alignment vertical="center"/>
    </xf>
    <xf numFmtId="0" fontId="33" fillId="0" borderId="54" xfId="0" applyFont="1" applyBorder="1" applyAlignment="1" applyProtection="1">
      <alignment horizontal="center" vertical="center"/>
    </xf>
    <xf numFmtId="0" fontId="34" fillId="0" borderId="54" xfId="0" applyNumberFormat="1" applyFont="1" applyBorder="1" applyAlignment="1" applyProtection="1">
      <alignment horizontal="center" vertical="center"/>
    </xf>
    <xf numFmtId="0" fontId="36" fillId="19" borderId="54" xfId="0" applyFont="1" applyFill="1" applyBorder="1" applyAlignment="1" applyProtection="1">
      <alignment horizontal="center" vertical="center" wrapText="1"/>
    </xf>
    <xf numFmtId="0" fontId="33" fillId="19" borderId="54" xfId="0" applyFont="1" applyFill="1" applyBorder="1" applyAlignment="1" applyProtection="1">
      <alignment horizontal="center" vertical="center" wrapText="1"/>
    </xf>
    <xf numFmtId="0" fontId="4" fillId="22" borderId="55" xfId="2" applyFont="1" applyFill="1" applyBorder="1" applyAlignment="1" applyProtection="1">
      <alignment vertical="center"/>
    </xf>
    <xf numFmtId="0" fontId="4" fillId="22" borderId="68" xfId="2" applyFont="1" applyFill="1" applyBorder="1" applyAlignment="1" applyProtection="1">
      <alignment vertical="center"/>
    </xf>
    <xf numFmtId="0" fontId="33" fillId="0" borderId="68" xfId="0" applyFont="1" applyBorder="1" applyAlignment="1" applyProtection="1">
      <alignment horizontal="center" vertical="center"/>
    </xf>
    <xf numFmtId="0" fontId="34" fillId="0" borderId="68" xfId="0" applyNumberFormat="1" applyFont="1" applyBorder="1" applyAlignment="1" applyProtection="1">
      <alignment horizontal="center" vertical="center"/>
    </xf>
    <xf numFmtId="0" fontId="36" fillId="19" borderId="68" xfId="0" applyFont="1" applyFill="1" applyBorder="1" applyAlignment="1" applyProtection="1">
      <alignment horizontal="center" vertical="center" wrapText="1"/>
    </xf>
    <xf numFmtId="0" fontId="33" fillId="19" borderId="68" xfId="0" applyFont="1" applyFill="1" applyBorder="1" applyAlignment="1" applyProtection="1">
      <alignment horizontal="center" vertical="center" wrapText="1"/>
    </xf>
    <xf numFmtId="0" fontId="4" fillId="22" borderId="52" xfId="2" applyFont="1" applyFill="1" applyBorder="1" applyAlignment="1" applyProtection="1">
      <alignment vertical="center"/>
    </xf>
    <xf numFmtId="0" fontId="39" fillId="19" borderId="5" xfId="0" applyFont="1" applyFill="1" applyBorder="1" applyAlignment="1" applyProtection="1">
      <alignment horizontal="center" vertical="center" wrapText="1"/>
      <protection locked="0"/>
    </xf>
    <xf numFmtId="0" fontId="32" fillId="0" borderId="5" xfId="0" applyFont="1" applyBorder="1" applyAlignment="1">
      <alignment vertical="center"/>
    </xf>
    <xf numFmtId="9" fontId="32" fillId="0" borderId="5" xfId="2044" applyFont="1" applyBorder="1" applyAlignment="1">
      <alignment vertical="center"/>
    </xf>
    <xf numFmtId="178" fontId="32" fillId="0" borderId="5" xfId="1" applyNumberFormat="1" applyFont="1" applyBorder="1" applyAlignment="1">
      <alignment vertical="center"/>
    </xf>
    <xf numFmtId="9" fontId="32" fillId="0" borderId="5" xfId="2046" applyFont="1" applyBorder="1" applyAlignment="1">
      <alignment horizontal="center" vertical="center"/>
    </xf>
    <xf numFmtId="0" fontId="63" fillId="22" borderId="26" xfId="2" applyFont="1" applyFill="1" applyBorder="1" applyAlignment="1" applyProtection="1">
      <alignment horizontal="center" vertical="center"/>
    </xf>
    <xf numFmtId="0" fontId="28" fillId="22" borderId="26" xfId="2" applyFont="1" applyFill="1" applyBorder="1" applyAlignment="1" applyProtection="1">
      <alignment horizontal="center" vertical="center"/>
    </xf>
    <xf numFmtId="0" fontId="32" fillId="21" borderId="58" xfId="0" applyFont="1" applyFill="1" applyBorder="1" applyAlignment="1">
      <alignment horizontal="center" vertical="center" wrapText="1"/>
    </xf>
    <xf numFmtId="0" fontId="83" fillId="21" borderId="59" xfId="0" applyFont="1" applyFill="1" applyBorder="1" applyAlignment="1">
      <alignment horizontal="left" vertical="center" wrapText="1"/>
    </xf>
    <xf numFmtId="0" fontId="21" fillId="10" borderId="58" xfId="0" applyFont="1" applyFill="1" applyBorder="1" applyAlignment="1" applyProtection="1">
      <alignment horizontal="center" vertical="center" wrapText="1"/>
      <protection locked="0"/>
    </xf>
    <xf numFmtId="0" fontId="21" fillId="14" borderId="59" xfId="0" applyFont="1" applyFill="1" applyBorder="1" applyAlignment="1" applyProtection="1">
      <alignment horizontal="center" vertical="center"/>
      <protection locked="0"/>
    </xf>
    <xf numFmtId="0" fontId="32" fillId="0" borderId="58" xfId="0" applyFont="1" applyBorder="1" applyAlignment="1">
      <alignment vertical="center"/>
    </xf>
    <xf numFmtId="0" fontId="32" fillId="0" borderId="58" xfId="0" applyFont="1" applyBorder="1" applyAlignment="1">
      <alignment vertical="center" wrapText="1"/>
    </xf>
    <xf numFmtId="9" fontId="32" fillId="0" borderId="58" xfId="2044" applyFont="1" applyBorder="1" applyAlignment="1">
      <alignment vertical="center"/>
    </xf>
    <xf numFmtId="9" fontId="32" fillId="0" borderId="58" xfId="2046" applyFont="1" applyBorder="1" applyAlignment="1">
      <alignment horizontal="center" vertical="center"/>
    </xf>
    <xf numFmtId="0" fontId="38" fillId="20" borderId="5" xfId="0" applyFont="1" applyFill="1" applyBorder="1" applyAlignment="1">
      <alignment horizontal="center" vertical="center" wrapText="1"/>
    </xf>
    <xf numFmtId="0" fontId="32" fillId="0" borderId="5" xfId="0" applyFont="1" applyBorder="1" applyAlignment="1">
      <alignment vertical="center" wrapText="1"/>
    </xf>
    <xf numFmtId="0" fontId="3" fillId="9" borderId="58" xfId="0" applyFont="1" applyFill="1" applyBorder="1" applyAlignment="1" applyProtection="1">
      <alignment horizontal="center" vertical="center" wrapText="1"/>
    </xf>
    <xf numFmtId="0" fontId="32" fillId="21" borderId="70" xfId="0" applyFont="1" applyFill="1" applyBorder="1" applyAlignment="1">
      <alignment horizontal="center" vertical="center" wrapText="1"/>
    </xf>
    <xf numFmtId="0" fontId="83" fillId="21" borderId="71" xfId="0" applyFont="1" applyFill="1" applyBorder="1" applyAlignment="1">
      <alignment horizontal="left" vertical="center" wrapText="1"/>
    </xf>
    <xf numFmtId="0" fontId="3" fillId="9" borderId="70" xfId="0" applyFont="1" applyFill="1" applyBorder="1" applyAlignment="1" applyProtection="1">
      <alignment horizontal="center" vertical="center" wrapText="1"/>
    </xf>
    <xf numFmtId="0" fontId="21" fillId="10" borderId="70" xfId="0" applyFont="1" applyFill="1" applyBorder="1" applyAlignment="1" applyProtection="1">
      <alignment horizontal="center" vertical="center" wrapText="1"/>
      <protection locked="0"/>
    </xf>
    <xf numFmtId="0" fontId="21" fillId="14" borderId="71" xfId="0" applyFont="1" applyFill="1" applyBorder="1" applyAlignment="1" applyProtection="1">
      <alignment horizontal="center" vertical="center"/>
      <protection locked="0"/>
    </xf>
    <xf numFmtId="0" fontId="39" fillId="19" borderId="70" xfId="0" applyFont="1" applyFill="1" applyBorder="1" applyAlignment="1" applyProtection="1">
      <alignment horizontal="center" vertical="center" wrapText="1"/>
      <protection locked="0"/>
    </xf>
    <xf numFmtId="0" fontId="32" fillId="0" borderId="70" xfId="0" applyFont="1" applyBorder="1" applyAlignment="1">
      <alignment vertical="center"/>
    </xf>
    <xf numFmtId="0" fontId="32" fillId="0" borderId="70" xfId="0" applyFont="1" applyBorder="1" applyAlignment="1">
      <alignment vertical="center" wrapText="1"/>
    </xf>
    <xf numFmtId="9" fontId="32" fillId="0" borderId="70" xfId="2044" applyFont="1" applyBorder="1" applyAlignment="1">
      <alignment vertical="center"/>
    </xf>
    <xf numFmtId="178" fontId="32" fillId="0" borderId="70" xfId="0" applyNumberFormat="1" applyFont="1" applyBorder="1" applyAlignment="1">
      <alignment vertical="center"/>
    </xf>
    <xf numFmtId="9" fontId="32" fillId="0" borderId="70" xfId="2046" applyFont="1" applyBorder="1" applyAlignment="1">
      <alignment horizontal="center" vertical="center"/>
    </xf>
    <xf numFmtId="179" fontId="32" fillId="0" borderId="70" xfId="0" applyNumberFormat="1" applyFont="1" applyBorder="1" applyAlignment="1">
      <alignment horizontal="center" vertical="center"/>
    </xf>
    <xf numFmtId="0" fontId="28" fillId="22" borderId="60" xfId="2" applyFont="1" applyFill="1" applyBorder="1" applyAlignment="1" applyProtection="1">
      <alignment horizontal="center" vertical="center"/>
    </xf>
    <xf numFmtId="0" fontId="13" fillId="9" borderId="70" xfId="0" applyFont="1" applyFill="1" applyBorder="1" applyAlignment="1" applyProtection="1">
      <alignment horizontal="center" vertical="center"/>
    </xf>
    <xf numFmtId="0" fontId="63" fillId="22" borderId="60" xfId="2" applyFont="1" applyFill="1" applyBorder="1" applyAlignment="1" applyProtection="1">
      <alignment horizontal="center" vertical="center"/>
    </xf>
    <xf numFmtId="0" fontId="83" fillId="21" borderId="3" xfId="0" applyFont="1" applyFill="1" applyBorder="1" applyAlignment="1">
      <alignment vertical="center" wrapText="1"/>
    </xf>
    <xf numFmtId="0" fontId="83" fillId="21" borderId="17" xfId="0" applyFont="1" applyFill="1" applyBorder="1" applyAlignment="1">
      <alignment horizontal="center" vertical="center" wrapText="1"/>
    </xf>
    <xf numFmtId="0" fontId="32" fillId="0" borderId="0" xfId="0" applyFont="1"/>
    <xf numFmtId="0" fontId="38" fillId="20" borderId="74" xfId="0" applyFont="1" applyFill="1" applyBorder="1" applyAlignment="1">
      <alignment horizontal="center" vertical="center" wrapText="1"/>
    </xf>
    <xf numFmtId="0" fontId="39" fillId="19" borderId="74" xfId="0" applyFont="1" applyFill="1" applyBorder="1" applyAlignment="1" applyProtection="1">
      <alignment horizontal="center" vertical="center" wrapText="1"/>
      <protection locked="0"/>
    </xf>
    <xf numFmtId="0" fontId="32" fillId="0" borderId="74" xfId="0" applyFont="1" applyBorder="1" applyAlignment="1">
      <alignment vertical="center"/>
    </xf>
    <xf numFmtId="0" fontId="32" fillId="0" borderId="74" xfId="0" applyFont="1" applyBorder="1" applyAlignment="1">
      <alignment vertical="center" wrapText="1"/>
    </xf>
    <xf numFmtId="9" fontId="32" fillId="0" borderId="74" xfId="2044" applyFont="1" applyBorder="1" applyAlignment="1">
      <alignment vertical="center"/>
    </xf>
    <xf numFmtId="178" fontId="32" fillId="0" borderId="74" xfId="0" applyNumberFormat="1" applyFont="1" applyBorder="1" applyAlignment="1">
      <alignment vertical="center"/>
    </xf>
    <xf numFmtId="9" fontId="32" fillId="0" borderId="74" xfId="2046" applyFont="1" applyBorder="1" applyAlignment="1">
      <alignment horizontal="center" vertical="center"/>
    </xf>
    <xf numFmtId="179" fontId="32" fillId="0" borderId="74" xfId="0" applyNumberFormat="1" applyFont="1" applyBorder="1" applyAlignment="1">
      <alignment horizontal="center" vertical="center"/>
    </xf>
    <xf numFmtId="0" fontId="28" fillId="22" borderId="73" xfId="2" applyFont="1" applyFill="1" applyBorder="1" applyAlignment="1" applyProtection="1">
      <alignment horizontal="center" vertical="center"/>
    </xf>
    <xf numFmtId="0" fontId="85" fillId="21" borderId="71" xfId="0" applyFont="1" applyFill="1" applyBorder="1" applyAlignment="1">
      <alignment horizontal="left" vertical="center" wrapText="1"/>
    </xf>
    <xf numFmtId="0" fontId="83" fillId="21" borderId="70" xfId="0" applyFont="1" applyFill="1" applyBorder="1" applyAlignment="1">
      <alignment horizontal="center" vertical="center" wrapText="1"/>
    </xf>
    <xf numFmtId="0" fontId="4" fillId="22" borderId="73" xfId="2" applyFont="1" applyFill="1" applyBorder="1" applyAlignment="1" applyProtection="1">
      <alignment horizontal="center" vertical="center"/>
      <protection locked="0"/>
    </xf>
    <xf numFmtId="0" fontId="83" fillId="21" borderId="73" xfId="0" applyFont="1" applyFill="1" applyBorder="1" applyAlignment="1">
      <alignment horizontal="center" vertical="center" wrapText="1"/>
    </xf>
    <xf numFmtId="0" fontId="83" fillId="21" borderId="73" xfId="0" applyFont="1" applyFill="1" applyBorder="1" applyAlignment="1">
      <alignment horizontal="left" vertical="center" wrapText="1"/>
    </xf>
    <xf numFmtId="0" fontId="3" fillId="9" borderId="73" xfId="0" applyFont="1" applyFill="1" applyBorder="1" applyAlignment="1" applyProtection="1">
      <alignment horizontal="center" vertical="center" wrapText="1"/>
    </xf>
    <xf numFmtId="0" fontId="21" fillId="10" borderId="73" xfId="0" applyFont="1" applyFill="1" applyBorder="1" applyAlignment="1" applyProtection="1">
      <alignment horizontal="center" vertical="center" wrapText="1"/>
      <protection locked="0"/>
    </xf>
    <xf numFmtId="0" fontId="21" fillId="14" borderId="73" xfId="0" applyFont="1" applyFill="1" applyBorder="1" applyAlignment="1" applyProtection="1">
      <alignment horizontal="center" vertical="center"/>
      <protection locked="0"/>
    </xf>
    <xf numFmtId="0" fontId="39" fillId="19" borderId="73" xfId="0" applyFont="1" applyFill="1" applyBorder="1" applyAlignment="1" applyProtection="1">
      <alignment horizontal="center" vertical="center" wrapText="1"/>
      <protection locked="0"/>
    </xf>
    <xf numFmtId="0" fontId="32" fillId="0" borderId="73" xfId="0" applyFont="1" applyBorder="1" applyAlignment="1">
      <alignment vertical="center"/>
    </xf>
    <xf numFmtId="0" fontId="32" fillId="0" borderId="73" xfId="0" applyFont="1" applyBorder="1" applyAlignment="1">
      <alignment vertical="center" wrapText="1"/>
    </xf>
    <xf numFmtId="9" fontId="32" fillId="0" borderId="73" xfId="2044" applyFont="1" applyBorder="1" applyAlignment="1">
      <alignment vertical="center"/>
    </xf>
    <xf numFmtId="178" fontId="32" fillId="0" borderId="73" xfId="0" applyNumberFormat="1" applyFont="1" applyBorder="1" applyAlignment="1">
      <alignment vertical="center"/>
    </xf>
    <xf numFmtId="9" fontId="32" fillId="0" borderId="73" xfId="2046" applyFont="1" applyBorder="1" applyAlignment="1">
      <alignment horizontal="center" vertical="center"/>
    </xf>
    <xf numFmtId="179" fontId="32" fillId="0" borderId="73" xfId="0" applyNumberFormat="1" applyFont="1" applyBorder="1" applyAlignment="1">
      <alignment horizontal="center" vertical="center"/>
    </xf>
    <xf numFmtId="9" fontId="32" fillId="0" borderId="73" xfId="2046" applyFont="1" applyBorder="1" applyAlignment="1">
      <alignment horizontal="center" vertical="center" wrapText="1"/>
    </xf>
    <xf numFmtId="0" fontId="0" fillId="0" borderId="73" xfId="0" applyBorder="1"/>
    <xf numFmtId="0" fontId="0" fillId="0" borderId="0" xfId="0" applyBorder="1" applyAlignment="1">
      <alignment horizontal="left" vertical="center" wrapText="1"/>
    </xf>
    <xf numFmtId="0" fontId="10" fillId="0" borderId="0" xfId="0" applyFont="1" applyBorder="1" applyAlignment="1" applyProtection="1">
      <alignment horizontal="center" vertical="center"/>
    </xf>
    <xf numFmtId="0" fontId="0" fillId="0" borderId="0" xfId="0" applyBorder="1" applyAlignment="1">
      <alignment vertical="center"/>
    </xf>
    <xf numFmtId="178" fontId="32" fillId="0" borderId="0" xfId="0" applyNumberFormat="1" applyFont="1" applyBorder="1" applyAlignment="1">
      <alignment vertical="center"/>
    </xf>
    <xf numFmtId="179" fontId="32" fillId="0" borderId="0" xfId="0" applyNumberFormat="1" applyFont="1" applyBorder="1" applyAlignment="1">
      <alignment horizontal="center" vertical="center"/>
    </xf>
    <xf numFmtId="0" fontId="32" fillId="0" borderId="0" xfId="0" applyFont="1" applyBorder="1" applyAlignment="1">
      <alignment horizontal="center" vertical="center"/>
    </xf>
    <xf numFmtId="0" fontId="38" fillId="20" borderId="73" xfId="0" applyFont="1" applyFill="1" applyBorder="1" applyAlignment="1">
      <alignment horizontal="center" vertical="center" wrapText="1"/>
    </xf>
    <xf numFmtId="0" fontId="32" fillId="21" borderId="74" xfId="0" applyFont="1" applyFill="1" applyBorder="1" applyAlignment="1">
      <alignment horizontal="center" vertical="center" wrapText="1"/>
    </xf>
    <xf numFmtId="0" fontId="83" fillId="21" borderId="75" xfId="0" applyFont="1" applyFill="1" applyBorder="1" applyAlignment="1">
      <alignment horizontal="left" vertical="center" wrapText="1"/>
    </xf>
    <xf numFmtId="0" fontId="13" fillId="9" borderId="74" xfId="0" applyFont="1" applyFill="1" applyBorder="1" applyAlignment="1" applyProtection="1">
      <alignment horizontal="center" vertical="center"/>
    </xf>
    <xf numFmtId="0" fontId="21" fillId="10" borderId="74" xfId="0" applyFont="1" applyFill="1" applyBorder="1" applyAlignment="1" applyProtection="1">
      <alignment horizontal="center" vertical="center" wrapText="1"/>
      <protection locked="0"/>
    </xf>
    <xf numFmtId="0" fontId="21" fillId="14" borderId="75" xfId="0" applyFont="1" applyFill="1" applyBorder="1" applyAlignment="1" applyProtection="1">
      <alignment horizontal="center" vertical="center"/>
      <protection locked="0"/>
    </xf>
    <xf numFmtId="0" fontId="83" fillId="21" borderId="78" xfId="0" applyFont="1" applyFill="1" applyBorder="1" applyAlignment="1">
      <alignment horizontal="left" vertical="center" wrapText="1"/>
    </xf>
    <xf numFmtId="0" fontId="63" fillId="22" borderId="77" xfId="2" applyFont="1" applyFill="1" applyBorder="1" applyAlignment="1" applyProtection="1">
      <alignment horizontal="center" vertical="center"/>
    </xf>
    <xf numFmtId="0" fontId="28" fillId="22" borderId="77" xfId="2" applyFont="1" applyFill="1" applyBorder="1" applyAlignment="1" applyProtection="1">
      <alignment horizontal="center" vertical="center"/>
    </xf>
    <xf numFmtId="0" fontId="32" fillId="0" borderId="0" xfId="0" applyFont="1" applyFill="1" applyAlignment="1">
      <alignment vertical="center" wrapText="1"/>
    </xf>
    <xf numFmtId="0" fontId="32" fillId="0" borderId="0" xfId="0" applyFont="1" applyFill="1" applyAlignment="1">
      <alignment horizontal="center" vertical="center" wrapText="1"/>
    </xf>
    <xf numFmtId="0" fontId="14" fillId="0" borderId="0" xfId="0" applyFont="1" applyFill="1" applyBorder="1" applyAlignment="1">
      <alignment horizontal="center" vertical="center" wrapText="1"/>
    </xf>
    <xf numFmtId="0" fontId="32" fillId="0" borderId="0" xfId="0" applyFont="1" applyFill="1" applyAlignment="1">
      <alignment vertical="center"/>
    </xf>
    <xf numFmtId="0" fontId="0" fillId="0" borderId="0" xfId="0" applyFill="1" applyAlignment="1">
      <alignment vertical="center"/>
    </xf>
    <xf numFmtId="0" fontId="0" fillId="0" borderId="0" xfId="0" applyFill="1"/>
    <xf numFmtId="0" fontId="14" fillId="0" borderId="0" xfId="0" applyFont="1" applyFill="1" applyBorder="1" applyAlignment="1">
      <alignment vertical="top" wrapText="1"/>
    </xf>
    <xf numFmtId="0" fontId="14" fillId="3" borderId="80" xfId="0" applyFont="1" applyFill="1" applyBorder="1" applyAlignment="1">
      <alignment vertical="top" wrapText="1"/>
    </xf>
    <xf numFmtId="0" fontId="20" fillId="40" borderId="80" xfId="0" applyFont="1" applyFill="1" applyBorder="1" applyAlignment="1">
      <alignment horizontal="center" vertical="center" wrapText="1"/>
    </xf>
    <xf numFmtId="0" fontId="21" fillId="40" borderId="80" xfId="0" applyFont="1" applyFill="1" applyBorder="1" applyAlignment="1">
      <alignment horizontal="center" vertical="center" wrapText="1"/>
    </xf>
    <xf numFmtId="0" fontId="0" fillId="0" borderId="0" xfId="0" applyBorder="1" applyAlignment="1"/>
    <xf numFmtId="0" fontId="20" fillId="40" borderId="81" xfId="0" applyFont="1" applyFill="1" applyBorder="1" applyAlignment="1">
      <alignment horizontal="center" vertical="center" wrapText="1"/>
    </xf>
    <xf numFmtId="0" fontId="0" fillId="0" borderId="94" xfId="0" applyBorder="1" applyAlignment="1">
      <alignment wrapText="1"/>
    </xf>
    <xf numFmtId="0" fontId="0" fillId="0" borderId="94" xfId="0" applyBorder="1"/>
    <xf numFmtId="0" fontId="71" fillId="25" borderId="80" xfId="0" applyFont="1" applyFill="1" applyBorder="1" applyAlignment="1">
      <alignment vertical="center"/>
    </xf>
    <xf numFmtId="0" fontId="71" fillId="0" borderId="0" xfId="0" applyFont="1" applyFill="1" applyBorder="1" applyAlignment="1">
      <alignment vertical="center"/>
    </xf>
    <xf numFmtId="0" fontId="32" fillId="0" borderId="0" xfId="0" applyFont="1" applyFill="1" applyBorder="1" applyAlignment="1">
      <alignment horizontal="center" vertical="center"/>
    </xf>
    <xf numFmtId="0" fontId="20" fillId="29" borderId="80" xfId="0" applyFont="1" applyFill="1" applyBorder="1" applyAlignment="1">
      <alignment horizontal="center" vertical="center" wrapText="1"/>
    </xf>
    <xf numFmtId="0" fontId="21" fillId="29" borderId="80" xfId="0" applyFont="1" applyFill="1" applyBorder="1" applyAlignment="1">
      <alignment horizontal="center" vertical="center" wrapText="1"/>
    </xf>
    <xf numFmtId="0" fontId="20" fillId="42" borderId="80" xfId="0" applyFont="1" applyFill="1" applyBorder="1" applyAlignment="1">
      <alignment horizontal="center" vertical="center" wrapText="1"/>
    </xf>
    <xf numFmtId="0" fontId="21" fillId="42" borderId="80" xfId="0" applyFont="1" applyFill="1" applyBorder="1" applyAlignment="1">
      <alignment horizontal="center" vertical="center" wrapText="1"/>
    </xf>
    <xf numFmtId="0" fontId="20" fillId="44" borderId="80" xfId="0" applyFont="1" applyFill="1" applyBorder="1" applyAlignment="1">
      <alignment horizontal="center" vertical="center" wrapText="1"/>
    </xf>
    <xf numFmtId="0" fontId="21" fillId="44" borderId="80" xfId="0" applyFont="1" applyFill="1" applyBorder="1" applyAlignment="1">
      <alignment horizontal="center" vertical="center" wrapText="1"/>
    </xf>
    <xf numFmtId="9" fontId="78" fillId="0" borderId="79" xfId="0" applyNumberFormat="1" applyFont="1" applyBorder="1" applyAlignment="1">
      <alignment horizontal="center"/>
    </xf>
    <xf numFmtId="9" fontId="78" fillId="0" borderId="110" xfId="0" applyNumberFormat="1" applyFont="1" applyBorder="1" applyAlignment="1">
      <alignment horizontal="center"/>
    </xf>
    <xf numFmtId="9" fontId="78" fillId="0" borderId="68" xfId="0" applyNumberFormat="1" applyFont="1" applyBorder="1" applyAlignment="1">
      <alignment horizontal="center"/>
    </xf>
    <xf numFmtId="0" fontId="28" fillId="22" borderId="111" xfId="2" applyFont="1" applyFill="1" applyBorder="1" applyAlignment="1" applyProtection="1">
      <alignment horizontal="center" vertical="center"/>
    </xf>
    <xf numFmtId="0" fontId="85" fillId="21" borderId="3" xfId="0" applyFont="1" applyFill="1" applyBorder="1" applyAlignment="1">
      <alignment horizontal="left" vertical="center" wrapText="1"/>
    </xf>
    <xf numFmtId="0" fontId="3" fillId="2" borderId="112" xfId="0" applyFont="1" applyFill="1" applyBorder="1" applyAlignment="1" applyProtection="1">
      <alignment horizontal="center" vertical="center" wrapText="1"/>
    </xf>
    <xf numFmtId="9" fontId="3" fillId="2" borderId="113" xfId="0" applyNumberFormat="1" applyFont="1" applyFill="1" applyBorder="1" applyAlignment="1" applyProtection="1">
      <alignment horizontal="center" vertical="center"/>
    </xf>
    <xf numFmtId="0" fontId="3" fillId="2" borderId="57"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9" fontId="21" fillId="2" borderId="56" xfId="0" applyNumberFormat="1" applyFont="1" applyFill="1" applyBorder="1" applyAlignment="1" applyProtection="1">
      <alignment horizontal="center" vertical="center"/>
    </xf>
    <xf numFmtId="0" fontId="10" fillId="2" borderId="56" xfId="0" applyFont="1" applyFill="1" applyBorder="1" applyAlignment="1" applyProtection="1">
      <alignment vertical="center" wrapText="1"/>
    </xf>
    <xf numFmtId="0" fontId="10" fillId="2" borderId="76" xfId="0" applyFont="1" applyFill="1" applyBorder="1" applyAlignment="1" applyProtection="1">
      <alignment vertical="center" wrapText="1"/>
    </xf>
    <xf numFmtId="0" fontId="0" fillId="3" borderId="57" xfId="0" applyFill="1" applyBorder="1" applyProtection="1"/>
    <xf numFmtId="0" fontId="0" fillId="3" borderId="53" xfId="0" applyFill="1" applyBorder="1" applyProtection="1"/>
    <xf numFmtId="49" fontId="56" fillId="3" borderId="52" xfId="0" applyNumberFormat="1" applyFont="1" applyFill="1" applyBorder="1" applyAlignment="1" applyProtection="1">
      <alignment horizontal="center" vertical="center"/>
      <protection locked="0"/>
    </xf>
    <xf numFmtId="49" fontId="55" fillId="3" borderId="53" xfId="0" applyNumberFormat="1" applyFont="1" applyFill="1" applyBorder="1" applyAlignment="1" applyProtection="1">
      <alignment horizontal="center" vertical="center"/>
      <protection locked="0"/>
    </xf>
    <xf numFmtId="49" fontId="15" fillId="3" borderId="53" xfId="886" applyNumberFormat="1" applyFill="1" applyBorder="1" applyAlignment="1" applyProtection="1">
      <alignment horizontal="center" vertical="center"/>
      <protection locked="0"/>
    </xf>
    <xf numFmtId="49" fontId="55" fillId="3" borderId="53" xfId="0" applyNumberFormat="1" applyFont="1" applyFill="1" applyBorder="1" applyAlignment="1" applyProtection="1">
      <alignment horizontal="center"/>
      <protection locked="0"/>
    </xf>
    <xf numFmtId="0" fontId="55" fillId="3" borderId="76" xfId="0" applyFont="1" applyFill="1" applyBorder="1" applyAlignment="1" applyProtection="1">
      <alignment horizontal="center"/>
      <protection locked="0"/>
    </xf>
    <xf numFmtId="0" fontId="4" fillId="2" borderId="57" xfId="0" applyFont="1" applyFill="1" applyBorder="1" applyAlignment="1" applyProtection="1">
      <alignment horizontal="center" vertical="center" wrapText="1"/>
    </xf>
    <xf numFmtId="0" fontId="10" fillId="4" borderId="2" xfId="0" applyNumberFormat="1" applyFont="1" applyFill="1" applyBorder="1" applyAlignment="1" applyProtection="1">
      <alignment horizontal="center" vertical="center" wrapText="1"/>
      <protection hidden="1"/>
    </xf>
    <xf numFmtId="0" fontId="10" fillId="2" borderId="2" xfId="0" applyFont="1" applyFill="1" applyBorder="1" applyAlignment="1" applyProtection="1">
      <alignment horizontal="center" vertical="center" wrapText="1"/>
      <protection hidden="1"/>
    </xf>
    <xf numFmtId="0" fontId="10" fillId="13" borderId="2" xfId="0" applyFont="1" applyFill="1" applyBorder="1" applyAlignment="1" applyProtection="1">
      <alignment horizontal="center" vertical="center" wrapText="1"/>
      <protection hidden="1"/>
    </xf>
    <xf numFmtId="0" fontId="10" fillId="4" borderId="2" xfId="0" applyFont="1" applyFill="1" applyBorder="1" applyAlignment="1" applyProtection="1">
      <alignment horizontal="center" vertical="center" wrapText="1"/>
      <protection hidden="1"/>
    </xf>
    <xf numFmtId="0" fontId="10" fillId="2" borderId="2" xfId="0" applyFont="1" applyFill="1" applyBorder="1" applyAlignment="1" applyProtection="1">
      <alignment horizontal="center" vertical="center"/>
      <protection hidden="1"/>
    </xf>
    <xf numFmtId="0" fontId="27" fillId="30" borderId="78" xfId="0" applyFont="1" applyFill="1" applyBorder="1" applyAlignment="1" applyProtection="1">
      <alignment horizontal="center" vertical="center"/>
    </xf>
    <xf numFmtId="0" fontId="27" fillId="30" borderId="68" xfId="0" applyFont="1" applyFill="1" applyBorder="1" applyAlignment="1" applyProtection="1">
      <alignment horizontal="center" vertical="center"/>
    </xf>
    <xf numFmtId="0" fontId="27" fillId="30" borderId="52" xfId="0" applyFont="1" applyFill="1" applyBorder="1" applyAlignment="1" applyProtection="1">
      <alignment horizontal="center" vertical="center"/>
    </xf>
    <xf numFmtId="0" fontId="10" fillId="2" borderId="57" xfId="0" applyFont="1" applyFill="1" applyBorder="1" applyAlignment="1" applyProtection="1">
      <alignment horizontal="left"/>
    </xf>
    <xf numFmtId="0" fontId="10" fillId="2" borderId="0" xfId="0" applyFont="1" applyFill="1" applyBorder="1" applyAlignment="1" applyProtection="1">
      <alignment horizontal="left"/>
    </xf>
    <xf numFmtId="0" fontId="10" fillId="2" borderId="53" xfId="0" applyFont="1" applyFill="1" applyBorder="1" applyAlignment="1" applyProtection="1">
      <alignment horizontal="left"/>
    </xf>
    <xf numFmtId="0" fontId="10" fillId="2" borderId="57" xfId="0" applyFont="1" applyFill="1" applyBorder="1" applyAlignment="1" applyProtection="1">
      <alignment horizontal="left" wrapText="1"/>
    </xf>
    <xf numFmtId="0" fontId="10" fillId="2" borderId="0" xfId="0" applyFont="1" applyFill="1" applyBorder="1" applyAlignment="1" applyProtection="1">
      <alignment horizontal="left" wrapText="1"/>
    </xf>
    <xf numFmtId="0" fontId="10" fillId="2" borderId="53" xfId="0" applyFont="1" applyFill="1" applyBorder="1" applyAlignment="1" applyProtection="1">
      <alignment horizontal="left" wrapText="1"/>
    </xf>
    <xf numFmtId="0" fontId="26" fillId="2" borderId="0" xfId="0"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0" fontId="26" fillId="2" borderId="56" xfId="0" applyFont="1" applyFill="1" applyBorder="1" applyAlignment="1" applyProtection="1">
      <alignment horizontal="left" vertical="center"/>
    </xf>
    <xf numFmtId="0" fontId="26" fillId="2" borderId="76" xfId="0" applyFont="1" applyFill="1" applyBorder="1" applyAlignment="1" applyProtection="1">
      <alignment horizontal="left" vertical="center"/>
    </xf>
    <xf numFmtId="0" fontId="58" fillId="2" borderId="57"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4" fillId="2" borderId="57"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57" fillId="2" borderId="75"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26" fillId="2" borderId="57" xfId="0" applyFont="1" applyFill="1" applyBorder="1" applyAlignment="1" applyProtection="1">
      <alignment horizontal="center"/>
    </xf>
    <xf numFmtId="0" fontId="26" fillId="2" borderId="0" xfId="0" applyFont="1" applyFill="1" applyBorder="1" applyAlignment="1" applyProtection="1">
      <alignment horizontal="center"/>
    </xf>
    <xf numFmtId="0" fontId="26" fillId="2" borderId="53" xfId="0" applyFont="1" applyFill="1" applyBorder="1" applyAlignment="1" applyProtection="1">
      <alignment horizontal="center"/>
    </xf>
    <xf numFmtId="0" fontId="27" fillId="2" borderId="0" xfId="0" applyFont="1" applyFill="1" applyBorder="1" applyAlignment="1" applyProtection="1">
      <alignment horizontal="center" vertical="center"/>
    </xf>
    <xf numFmtId="0" fontId="27" fillId="2" borderId="53" xfId="0" applyFont="1" applyFill="1" applyBorder="1" applyAlignment="1" applyProtection="1">
      <alignment horizontal="center" vertical="center"/>
    </xf>
    <xf numFmtId="0" fontId="10" fillId="2" borderId="0" xfId="0" applyFont="1" applyFill="1" applyBorder="1" applyAlignment="1" applyProtection="1">
      <alignment horizontal="left" vertical="center" wrapText="1"/>
    </xf>
    <xf numFmtId="0" fontId="10" fillId="2" borderId="53" xfId="0" applyFont="1" applyFill="1" applyBorder="1" applyAlignment="1" applyProtection="1">
      <alignment horizontal="left" vertical="center" wrapText="1"/>
    </xf>
    <xf numFmtId="0" fontId="10" fillId="2" borderId="0" xfId="0" applyFont="1" applyFill="1" applyBorder="1" applyAlignment="1" applyProtection="1">
      <alignment horizontal="center" vertical="center" wrapText="1"/>
    </xf>
    <xf numFmtId="0" fontId="10" fillId="2" borderId="53" xfId="0" applyFont="1" applyFill="1" applyBorder="1" applyAlignment="1" applyProtection="1">
      <alignment horizontal="center" vertical="center" wrapText="1"/>
    </xf>
    <xf numFmtId="0" fontId="10" fillId="2" borderId="56" xfId="0" applyFont="1" applyFill="1" applyBorder="1" applyAlignment="1" applyProtection="1">
      <alignment horizontal="left" vertical="center" wrapText="1"/>
    </xf>
    <xf numFmtId="0" fontId="10" fillId="2" borderId="76" xfId="0" applyFont="1" applyFill="1" applyBorder="1" applyAlignment="1" applyProtection="1">
      <alignment horizontal="left" vertical="center" wrapText="1"/>
    </xf>
    <xf numFmtId="0" fontId="0" fillId="0" borderId="70" xfId="0" applyBorder="1" applyAlignment="1" applyProtection="1">
      <alignment horizontal="center"/>
    </xf>
    <xf numFmtId="0" fontId="0" fillId="0" borderId="74" xfId="0" applyBorder="1" applyAlignment="1" applyProtection="1">
      <alignment horizontal="center"/>
    </xf>
    <xf numFmtId="0" fontId="54" fillId="2" borderId="57" xfId="0" applyFont="1" applyFill="1" applyBorder="1" applyAlignment="1" applyProtection="1">
      <alignment horizontal="left" wrapText="1"/>
    </xf>
    <xf numFmtId="0" fontId="54" fillId="2" borderId="53" xfId="0" applyFont="1" applyFill="1" applyBorder="1" applyAlignment="1" applyProtection="1">
      <alignment horizontal="left"/>
    </xf>
    <xf numFmtId="0" fontId="27" fillId="2" borderId="78" xfId="0" applyFont="1" applyFill="1" applyBorder="1" applyAlignment="1" applyProtection="1">
      <alignment horizontal="center" vertical="center"/>
    </xf>
    <xf numFmtId="0" fontId="27" fillId="2" borderId="68" xfId="0" applyFont="1" applyFill="1" applyBorder="1" applyAlignment="1" applyProtection="1">
      <alignment horizontal="center" vertical="center"/>
    </xf>
    <xf numFmtId="0" fontId="10" fillId="2" borderId="57"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27" fillId="2" borderId="52" xfId="0" applyFont="1" applyFill="1" applyBorder="1" applyAlignment="1" applyProtection="1">
      <alignment horizontal="center" vertical="center"/>
    </xf>
    <xf numFmtId="0" fontId="54" fillId="2" borderId="57" xfId="0" applyFont="1" applyFill="1" applyBorder="1" applyAlignment="1" applyProtection="1">
      <alignment horizontal="left" vertical="center" wrapText="1"/>
    </xf>
    <xf numFmtId="0" fontId="54" fillId="2" borderId="53" xfId="0" applyFont="1" applyFill="1" applyBorder="1" applyAlignment="1" applyProtection="1">
      <alignment horizontal="left" vertical="center"/>
    </xf>
    <xf numFmtId="0" fontId="27" fillId="2" borderId="57" xfId="0" applyFont="1" applyFill="1" applyBorder="1" applyAlignment="1" applyProtection="1">
      <alignment horizontal="center" vertical="center"/>
    </xf>
    <xf numFmtId="0" fontId="10" fillId="2" borderId="57" xfId="0" applyFont="1" applyFill="1" applyBorder="1" applyAlignment="1" applyProtection="1">
      <alignment horizontal="center"/>
    </xf>
    <xf numFmtId="0" fontId="10" fillId="2" borderId="0" xfId="0" applyFont="1" applyFill="1" applyBorder="1" applyAlignment="1" applyProtection="1">
      <alignment horizontal="center"/>
    </xf>
    <xf numFmtId="0" fontId="51" fillId="29" borderId="78" xfId="0" applyFont="1" applyFill="1" applyBorder="1" applyAlignment="1" applyProtection="1">
      <alignment horizontal="center" vertical="center"/>
    </xf>
    <xf numFmtId="0" fontId="51" fillId="29" borderId="68" xfId="0" applyFont="1" applyFill="1" applyBorder="1" applyAlignment="1" applyProtection="1">
      <alignment horizontal="center" vertical="center"/>
    </xf>
    <xf numFmtId="0" fontId="51" fillId="29" borderId="52" xfId="0" applyFont="1" applyFill="1" applyBorder="1" applyAlignment="1" applyProtection="1">
      <alignment horizontal="center" vertical="center"/>
    </xf>
    <xf numFmtId="0" fontId="40" fillId="28" borderId="78" xfId="2047" applyFont="1" applyBorder="1" applyAlignment="1" applyProtection="1">
      <alignment horizontal="center"/>
    </xf>
    <xf numFmtId="0" fontId="40" fillId="28" borderId="68" xfId="2047" applyFont="1" applyBorder="1" applyAlignment="1" applyProtection="1">
      <alignment horizontal="center"/>
    </xf>
    <xf numFmtId="0" fontId="40" fillId="28" borderId="52" xfId="2047" applyFont="1" applyBorder="1" applyAlignment="1" applyProtection="1">
      <alignment horizontal="center"/>
    </xf>
    <xf numFmtId="0" fontId="40" fillId="28" borderId="75" xfId="2047" applyFont="1" applyBorder="1" applyAlignment="1" applyProtection="1">
      <alignment horizontal="center" vertical="center"/>
    </xf>
    <xf numFmtId="0" fontId="40" fillId="28" borderId="56" xfId="2047" applyFont="1" applyBorder="1" applyAlignment="1" applyProtection="1">
      <alignment horizontal="center" vertical="center"/>
    </xf>
    <xf numFmtId="0" fontId="40" fillId="28" borderId="76" xfId="2047" applyFont="1" applyBorder="1" applyAlignment="1" applyProtection="1">
      <alignment horizontal="center" vertical="center"/>
    </xf>
    <xf numFmtId="0" fontId="10" fillId="2" borderId="53" xfId="0" applyFont="1" applyFill="1" applyBorder="1" applyAlignment="1" applyProtection="1">
      <alignment horizontal="center"/>
    </xf>
    <xf numFmtId="0" fontId="50" fillId="31" borderId="57" xfId="0" applyFont="1" applyFill="1" applyBorder="1" applyAlignment="1" applyProtection="1">
      <alignment horizontal="center" vertical="center" wrapText="1"/>
    </xf>
    <xf numFmtId="0" fontId="50" fillId="31" borderId="0" xfId="0" applyFont="1" applyFill="1" applyBorder="1" applyAlignment="1" applyProtection="1">
      <alignment horizontal="center" vertical="center" wrapText="1"/>
    </xf>
    <xf numFmtId="0" fontId="50" fillId="31" borderId="53" xfId="0" applyFont="1" applyFill="1" applyBorder="1" applyAlignment="1" applyProtection="1">
      <alignment horizontal="center" vertical="center" wrapText="1"/>
    </xf>
    <xf numFmtId="0" fontId="57" fillId="2" borderId="57"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0" fillId="27" borderId="75" xfId="0" applyFont="1" applyFill="1" applyBorder="1" applyAlignment="1" applyProtection="1">
      <alignment horizontal="center" vertical="center" wrapText="1"/>
    </xf>
    <xf numFmtId="0" fontId="50" fillId="27" borderId="56" xfId="0" applyFont="1" applyFill="1" applyBorder="1" applyAlignment="1" applyProtection="1">
      <alignment horizontal="center" vertical="center" wrapText="1"/>
    </xf>
    <xf numFmtId="0" fontId="50" fillId="27" borderId="76" xfId="0" applyFont="1" applyFill="1" applyBorder="1" applyAlignment="1" applyProtection="1">
      <alignment horizontal="center" vertical="center" wrapText="1"/>
    </xf>
    <xf numFmtId="0" fontId="26" fillId="2" borderId="0" xfId="0" applyFont="1" applyFill="1" applyBorder="1" applyAlignment="1" applyProtection="1">
      <alignment vertical="center"/>
    </xf>
    <xf numFmtId="0" fontId="26" fillId="2" borderId="53" xfId="0" applyFont="1" applyFill="1" applyBorder="1" applyAlignment="1" applyProtection="1">
      <alignment vertical="center"/>
    </xf>
    <xf numFmtId="0" fontId="57" fillId="2" borderId="57"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77" fillId="0" borderId="0" xfId="0" applyFont="1" applyBorder="1" applyAlignment="1">
      <alignment horizontal="center" vertical="center" wrapText="1"/>
    </xf>
    <xf numFmtId="0" fontId="0" fillId="0" borderId="78" xfId="0" applyBorder="1" applyAlignment="1" applyProtection="1">
      <alignment horizontal="center"/>
    </xf>
    <xf numFmtId="0" fontId="0" fillId="0" borderId="75" xfId="0" applyBorder="1" applyAlignment="1" applyProtection="1">
      <alignment horizontal="center"/>
    </xf>
    <xf numFmtId="0" fontId="95" fillId="13" borderId="75" xfId="0" applyFont="1" applyFill="1" applyBorder="1" applyAlignment="1">
      <alignment horizontal="center" vertical="center" wrapText="1"/>
    </xf>
    <xf numFmtId="0" fontId="95" fillId="13" borderId="56" xfId="0" applyFont="1" applyFill="1" applyBorder="1" applyAlignment="1">
      <alignment horizontal="center" vertical="center" wrapText="1"/>
    </xf>
    <xf numFmtId="0" fontId="95" fillId="13" borderId="76" xfId="0" applyFont="1" applyFill="1" applyBorder="1" applyAlignment="1">
      <alignment horizontal="center" vertical="center" wrapText="1"/>
    </xf>
    <xf numFmtId="0" fontId="95" fillId="13" borderId="78" xfId="0" applyFont="1" applyFill="1" applyBorder="1" applyAlignment="1">
      <alignment horizontal="center" vertical="center" wrapText="1"/>
    </xf>
    <xf numFmtId="0" fontId="95" fillId="13" borderId="68" xfId="0" applyFont="1" applyFill="1" applyBorder="1" applyAlignment="1">
      <alignment horizontal="center" vertical="center" wrapText="1"/>
    </xf>
    <xf numFmtId="0" fontId="95" fillId="13" borderId="52" xfId="0" applyFont="1" applyFill="1" applyBorder="1" applyAlignment="1">
      <alignment horizontal="center" vertical="center" wrapText="1"/>
    </xf>
    <xf numFmtId="0" fontId="61" fillId="0" borderId="0" xfId="0" applyFont="1" applyFill="1" applyBorder="1" applyAlignment="1" applyProtection="1">
      <alignment horizontal="center" vertical="center" wrapText="1"/>
    </xf>
    <xf numFmtId="0" fontId="37"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8" fillId="20" borderId="69" xfId="0" applyFont="1" applyFill="1" applyBorder="1" applyAlignment="1">
      <alignment horizontal="left" vertical="center" wrapText="1"/>
    </xf>
    <xf numFmtId="0" fontId="38" fillId="20" borderId="54" xfId="0" applyFont="1" applyFill="1" applyBorder="1" applyAlignment="1">
      <alignment horizontal="left" vertical="center" wrapText="1"/>
    </xf>
    <xf numFmtId="0" fontId="38" fillId="20" borderId="55" xfId="0" applyFont="1" applyFill="1" applyBorder="1" applyAlignment="1">
      <alignment horizontal="left" vertical="center" wrapText="1"/>
    </xf>
    <xf numFmtId="0" fontId="29" fillId="22" borderId="73" xfId="2" applyFont="1" applyFill="1" applyBorder="1" applyAlignment="1" applyProtection="1">
      <alignment horizontal="left" vertical="center" wrapText="1"/>
    </xf>
    <xf numFmtId="0" fontId="38" fillId="20" borderId="75" xfId="0" applyFont="1" applyFill="1" applyBorder="1" applyAlignment="1">
      <alignment horizontal="left" vertical="center" wrapText="1"/>
    </xf>
    <xf numFmtId="0" fontId="38" fillId="20" borderId="56" xfId="0" applyFont="1" applyFill="1" applyBorder="1" applyAlignment="1">
      <alignment horizontal="left" vertical="center" wrapText="1"/>
    </xf>
    <xf numFmtId="0" fontId="38" fillId="20" borderId="76" xfId="0" applyFont="1" applyFill="1" applyBorder="1" applyAlignment="1">
      <alignment horizontal="left" vertical="center" wrapText="1"/>
    </xf>
    <xf numFmtId="0" fontId="63" fillId="22" borderId="73" xfId="2" applyFont="1" applyFill="1" applyBorder="1" applyAlignment="1" applyProtection="1">
      <alignment horizontal="left" vertical="center" wrapText="1"/>
    </xf>
    <xf numFmtId="0" fontId="63" fillId="22" borderId="77" xfId="2" applyFont="1" applyFill="1" applyBorder="1" applyAlignment="1" applyProtection="1">
      <alignment horizontal="left" vertical="center" wrapText="1"/>
    </xf>
    <xf numFmtId="0" fontId="29" fillId="22" borderId="77" xfId="2" applyFont="1" applyFill="1" applyBorder="1" applyAlignment="1" applyProtection="1">
      <alignment horizontal="left" vertical="center" wrapText="1"/>
    </xf>
    <xf numFmtId="0" fontId="29" fillId="22" borderId="42" xfId="2" applyFont="1" applyFill="1" applyBorder="1" applyAlignment="1" applyProtection="1">
      <alignment horizontal="left" vertical="center" wrapText="1"/>
    </xf>
    <xf numFmtId="0" fontId="29" fillId="22" borderId="0" xfId="2" applyFont="1" applyFill="1" applyBorder="1" applyAlignment="1" applyProtection="1">
      <alignment horizontal="left" vertical="center" wrapText="1"/>
    </xf>
    <xf numFmtId="0" fontId="29" fillId="22" borderId="26" xfId="2" applyFont="1" applyFill="1" applyBorder="1" applyAlignment="1" applyProtection="1">
      <alignment horizontal="left" vertical="center" wrapText="1"/>
    </xf>
    <xf numFmtId="0" fontId="38" fillId="20" borderId="19" xfId="0" applyFont="1" applyFill="1" applyBorder="1" applyAlignment="1">
      <alignment horizontal="left" vertical="center" wrapText="1"/>
    </xf>
    <xf numFmtId="0" fontId="38" fillId="20" borderId="18" xfId="0" applyFont="1" applyFill="1" applyBorder="1" applyAlignment="1">
      <alignment horizontal="left" vertical="center" wrapText="1"/>
    </xf>
    <xf numFmtId="0" fontId="38" fillId="20" borderId="20" xfId="0" applyFont="1" applyFill="1" applyBorder="1" applyAlignment="1">
      <alignment horizontal="left" vertical="center" wrapText="1"/>
    </xf>
    <xf numFmtId="0" fontId="38" fillId="20" borderId="50" xfId="0" applyFont="1" applyFill="1" applyBorder="1" applyAlignment="1">
      <alignment horizontal="left" vertical="center" wrapText="1"/>
    </xf>
    <xf numFmtId="0" fontId="29" fillId="22" borderId="111" xfId="2" applyFont="1" applyFill="1" applyBorder="1" applyAlignment="1" applyProtection="1">
      <alignment horizontal="left" vertical="center" wrapText="1"/>
    </xf>
    <xf numFmtId="0" fontId="29" fillId="22" borderId="60" xfId="2" applyFont="1" applyFill="1" applyBorder="1" applyAlignment="1" applyProtection="1">
      <alignment horizontal="left" vertical="center" wrapText="1"/>
    </xf>
    <xf numFmtId="0" fontId="63" fillId="22" borderId="26" xfId="2" applyFont="1" applyFill="1" applyBorder="1" applyAlignment="1" applyProtection="1">
      <alignment horizontal="left" vertical="center" wrapText="1"/>
    </xf>
    <xf numFmtId="0" fontId="22" fillId="13" borderId="54" xfId="0" applyFont="1" applyFill="1" applyBorder="1" applyAlignment="1" applyProtection="1">
      <alignment horizontal="center" vertical="center" wrapText="1"/>
    </xf>
    <xf numFmtId="0" fontId="22" fillId="13" borderId="55" xfId="0" applyFont="1" applyFill="1" applyBorder="1" applyAlignment="1" applyProtection="1">
      <alignment horizontal="center" vertical="center" wrapText="1"/>
    </xf>
    <xf numFmtId="0" fontId="30" fillId="0" borderId="19" xfId="0" applyFont="1" applyBorder="1" applyAlignment="1" applyProtection="1">
      <alignment horizontal="center" vertical="center" wrapText="1"/>
    </xf>
    <xf numFmtId="0" fontId="30" fillId="0" borderId="18" xfId="0" applyFont="1" applyBorder="1" applyAlignment="1" applyProtection="1">
      <alignment horizontal="center" vertical="center" wrapText="1"/>
    </xf>
    <xf numFmtId="0" fontId="30" fillId="0" borderId="20" xfId="0" applyFont="1" applyBorder="1" applyAlignment="1" applyProtection="1">
      <alignment horizontal="center" vertical="center" wrapText="1"/>
    </xf>
    <xf numFmtId="0" fontId="29" fillId="10" borderId="57" xfId="0" applyFont="1" applyFill="1" applyBorder="1" applyAlignment="1" applyProtection="1">
      <alignment horizontal="center" vertical="center" wrapText="1"/>
    </xf>
    <xf numFmtId="0" fontId="29" fillId="10" borderId="0" xfId="0" applyFont="1" applyFill="1" applyBorder="1" applyAlignment="1" applyProtection="1">
      <alignment horizontal="center" vertical="center" wrapText="1"/>
    </xf>
    <xf numFmtId="0" fontId="29" fillId="14" borderId="19" xfId="0" applyFont="1" applyFill="1" applyBorder="1" applyAlignment="1" applyProtection="1">
      <alignment horizontal="center" vertical="center" wrapText="1"/>
    </xf>
    <xf numFmtId="0" fontId="29" fillId="14" borderId="18" xfId="0" applyFont="1" applyFill="1" applyBorder="1" applyAlignment="1" applyProtection="1">
      <alignment horizontal="center" vertical="center" wrapText="1"/>
    </xf>
    <xf numFmtId="0" fontId="29" fillId="9" borderId="57" xfId="0" applyFont="1" applyFill="1" applyBorder="1" applyAlignment="1" applyProtection="1">
      <alignment horizontal="center" vertical="center" wrapText="1"/>
    </xf>
    <xf numFmtId="0" fontId="29" fillId="9" borderId="0" xfId="0" applyFont="1" applyFill="1" applyBorder="1" applyAlignment="1" applyProtection="1">
      <alignment horizontal="center" vertical="center" wrapText="1"/>
    </xf>
    <xf numFmtId="0" fontId="4" fillId="11" borderId="59" xfId="0" applyFont="1" applyFill="1" applyBorder="1" applyAlignment="1" applyProtection="1">
      <alignment horizontal="center" vertical="center" wrapText="1"/>
    </xf>
    <xf numFmtId="0" fontId="4" fillId="11" borderId="52" xfId="0" applyFont="1" applyFill="1" applyBorder="1" applyAlignment="1" applyProtection="1">
      <alignment horizontal="center" vertical="center" wrapText="1"/>
    </xf>
    <xf numFmtId="0" fontId="4" fillId="11" borderId="57" xfId="0" applyFont="1" applyFill="1" applyBorder="1" applyAlignment="1" applyProtection="1">
      <alignment horizontal="center" vertical="center" wrapText="1"/>
    </xf>
    <xf numFmtId="0" fontId="4" fillId="11" borderId="53" xfId="0" applyFont="1" applyFill="1" applyBorder="1" applyAlignment="1" applyProtection="1">
      <alignment horizontal="center" vertical="center" wrapText="1"/>
    </xf>
    <xf numFmtId="0" fontId="4" fillId="11" borderId="19" xfId="0" applyFont="1" applyFill="1" applyBorder="1" applyAlignment="1" applyProtection="1">
      <alignment horizontal="center" vertical="center" wrapText="1"/>
    </xf>
    <xf numFmtId="0" fontId="4" fillId="11" borderId="20" xfId="0" applyFont="1" applyFill="1" applyBorder="1" applyAlignment="1" applyProtection="1">
      <alignment horizontal="center" vertical="center" wrapText="1"/>
    </xf>
    <xf numFmtId="0" fontId="63" fillId="22" borderId="60" xfId="2" applyFont="1" applyFill="1" applyBorder="1" applyAlignment="1" applyProtection="1">
      <alignment horizontal="left" vertical="center" wrapText="1"/>
    </xf>
    <xf numFmtId="0" fontId="29" fillId="22" borderId="60" xfId="886" applyFont="1" applyFill="1" applyBorder="1" applyAlignment="1" applyProtection="1">
      <alignment horizontal="left" vertical="center" wrapText="1"/>
    </xf>
    <xf numFmtId="0" fontId="38" fillId="20" borderId="73" xfId="0" applyFont="1" applyFill="1" applyBorder="1" applyAlignment="1">
      <alignment vertical="center" wrapText="1"/>
    </xf>
    <xf numFmtId="0" fontId="38" fillId="20" borderId="73" xfId="0" applyFont="1" applyFill="1" applyBorder="1" applyAlignment="1">
      <alignment horizontal="left" vertical="center" wrapText="1"/>
    </xf>
    <xf numFmtId="0" fontId="41" fillId="20" borderId="54" xfId="0" applyFont="1" applyFill="1" applyBorder="1" applyAlignment="1">
      <alignment horizontal="left" vertical="center" wrapText="1"/>
    </xf>
    <xf numFmtId="0" fontId="41" fillId="20" borderId="55" xfId="0" applyFont="1" applyFill="1" applyBorder="1" applyAlignment="1">
      <alignment horizontal="left" vertical="center" wrapText="1"/>
    </xf>
    <xf numFmtId="0" fontId="38" fillId="20" borderId="69" xfId="0" applyFont="1" applyFill="1" applyBorder="1" applyAlignment="1">
      <alignment vertical="center" wrapText="1"/>
    </xf>
    <xf numFmtId="0" fontId="38" fillId="20" borderId="54" xfId="0" applyFont="1" applyFill="1" applyBorder="1" applyAlignment="1">
      <alignment vertical="center" wrapText="1"/>
    </xf>
    <xf numFmtId="0" fontId="38" fillId="20" borderId="55" xfId="0" applyFont="1" applyFill="1" applyBorder="1" applyAlignment="1">
      <alignment vertical="center" wrapText="1"/>
    </xf>
    <xf numFmtId="0" fontId="93" fillId="20" borderId="56" xfId="0" applyFont="1" applyFill="1" applyBorder="1" applyAlignment="1">
      <alignment horizontal="left" vertical="center" wrapText="1"/>
    </xf>
    <xf numFmtId="0" fontId="93" fillId="20" borderId="76" xfId="0" applyFont="1" applyFill="1" applyBorder="1" applyAlignment="1">
      <alignment horizontal="left" vertical="center" wrapText="1"/>
    </xf>
    <xf numFmtId="0" fontId="82" fillId="20" borderId="56" xfId="0" applyFont="1" applyFill="1" applyBorder="1" applyAlignment="1">
      <alignment horizontal="left" vertical="center" wrapText="1"/>
    </xf>
    <xf numFmtId="0" fontId="82" fillId="20" borderId="76" xfId="0" applyFont="1" applyFill="1" applyBorder="1" applyAlignment="1">
      <alignment horizontal="left" vertical="center" wrapText="1"/>
    </xf>
    <xf numFmtId="0" fontId="22" fillId="13" borderId="80" xfId="0" applyFont="1" applyFill="1" applyBorder="1" applyAlignment="1">
      <alignment horizontal="center" vertical="center" wrapText="1"/>
    </xf>
    <xf numFmtId="0" fontId="32" fillId="29" borderId="90" xfId="0" applyFont="1" applyFill="1" applyBorder="1" applyAlignment="1">
      <alignment horizontal="center" vertical="center"/>
    </xf>
    <xf numFmtId="0" fontId="32" fillId="29" borderId="95" xfId="0" applyFont="1" applyFill="1" applyBorder="1" applyAlignment="1">
      <alignment horizontal="center" vertical="center"/>
    </xf>
    <xf numFmtId="0" fontId="32" fillId="29" borderId="84" xfId="0" applyFont="1" applyFill="1" applyBorder="1" applyAlignment="1">
      <alignment horizontal="center" vertical="center"/>
    </xf>
    <xf numFmtId="0" fontId="32" fillId="26" borderId="0" xfId="0" applyFont="1" applyFill="1" applyAlignment="1">
      <alignment horizontal="center" vertical="center" wrapText="1"/>
    </xf>
    <xf numFmtId="0" fontId="59" fillId="0" borderId="0" xfId="0" applyFont="1" applyAlignment="1">
      <alignment horizontal="left"/>
    </xf>
    <xf numFmtId="0" fontId="32" fillId="0" borderId="0" xfId="0" applyFont="1" applyAlignment="1">
      <alignment horizontal="left"/>
    </xf>
    <xf numFmtId="0" fontId="79" fillId="39" borderId="80" xfId="0" applyFont="1" applyFill="1" applyBorder="1" applyAlignment="1">
      <alignment horizontal="center" vertical="center" wrapText="1"/>
    </xf>
    <xf numFmtId="0" fontId="79" fillId="39" borderId="90" xfId="0" applyFont="1" applyFill="1" applyBorder="1" applyAlignment="1">
      <alignment horizontal="center" vertical="center" wrapText="1"/>
    </xf>
    <xf numFmtId="0" fontId="79" fillId="45" borderId="90" xfId="0" applyFont="1" applyFill="1" applyBorder="1" applyAlignment="1">
      <alignment horizontal="center" vertical="center" wrapText="1"/>
    </xf>
    <xf numFmtId="0" fontId="79" fillId="45" borderId="95" xfId="0" applyFont="1" applyFill="1" applyBorder="1" applyAlignment="1">
      <alignment horizontal="center" vertical="center" wrapText="1"/>
    </xf>
    <xf numFmtId="0" fontId="79" fillId="45" borderId="84" xfId="0" applyFont="1" applyFill="1" applyBorder="1" applyAlignment="1">
      <alignment horizontal="center" vertical="center" wrapText="1"/>
    </xf>
    <xf numFmtId="0" fontId="20" fillId="3" borderId="99" xfId="0" applyFont="1" applyFill="1" applyBorder="1" applyAlignment="1" applyProtection="1">
      <alignment horizontal="center" vertical="center" wrapText="1"/>
      <protection locked="0"/>
    </xf>
    <xf numFmtId="0" fontId="20" fillId="3" borderId="100" xfId="0" applyFont="1" applyFill="1" applyBorder="1" applyAlignment="1" applyProtection="1">
      <alignment horizontal="center" vertical="center" wrapText="1"/>
      <protection locked="0"/>
    </xf>
    <xf numFmtId="0" fontId="20" fillId="3" borderId="101" xfId="0"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wrapText="1"/>
      <protection locked="0"/>
    </xf>
    <xf numFmtId="0" fontId="21" fillId="3" borderId="96" xfId="0" applyFont="1" applyFill="1" applyBorder="1" applyAlignment="1" applyProtection="1">
      <alignment horizontal="center" vertical="center" wrapText="1"/>
      <protection locked="0"/>
    </xf>
    <xf numFmtId="0" fontId="21" fillId="3" borderId="104" xfId="0" applyFont="1" applyFill="1" applyBorder="1" applyAlignment="1" applyProtection="1">
      <alignment horizontal="center" vertical="center" wrapText="1"/>
      <protection locked="0"/>
    </xf>
    <xf numFmtId="0" fontId="21" fillId="3" borderId="105" xfId="0" applyFont="1" applyFill="1" applyBorder="1" applyAlignment="1" applyProtection="1">
      <alignment horizontal="center" vertical="center" wrapText="1"/>
      <protection locked="0"/>
    </xf>
    <xf numFmtId="0" fontId="21" fillId="3" borderId="106" xfId="0" applyFont="1" applyFill="1" applyBorder="1" applyAlignment="1" applyProtection="1">
      <alignment horizontal="center" vertical="center" wrapText="1"/>
      <protection locked="0"/>
    </xf>
    <xf numFmtId="0" fontId="20" fillId="3" borderId="88" xfId="0" applyFont="1" applyFill="1" applyBorder="1" applyAlignment="1" applyProtection="1">
      <alignment horizontal="center" vertical="center" wrapText="1"/>
      <protection locked="0"/>
    </xf>
    <xf numFmtId="0" fontId="20" fillId="3" borderId="89" xfId="0" applyFont="1" applyFill="1" applyBorder="1" applyAlignment="1" applyProtection="1">
      <alignment horizontal="center" vertical="center" wrapText="1"/>
      <protection locked="0"/>
    </xf>
    <xf numFmtId="0" fontId="20" fillId="3" borderId="91" xfId="0" applyFont="1" applyFill="1" applyBorder="1" applyAlignment="1" applyProtection="1">
      <alignment horizontal="center" vertical="center" wrapText="1"/>
      <protection locked="0"/>
    </xf>
    <xf numFmtId="0" fontId="21" fillId="3" borderId="86" xfId="0" applyFont="1" applyFill="1" applyBorder="1" applyAlignment="1" applyProtection="1">
      <alignment horizontal="center" vertical="center" wrapText="1"/>
      <protection locked="0"/>
    </xf>
    <xf numFmtId="0" fontId="21" fillId="3" borderId="83" xfId="0" applyFont="1" applyFill="1" applyBorder="1" applyAlignment="1" applyProtection="1">
      <alignment horizontal="center" vertical="center" wrapText="1"/>
      <protection locked="0"/>
    </xf>
    <xf numFmtId="0" fontId="21" fillId="3" borderId="92" xfId="0" applyFont="1" applyFill="1" applyBorder="1" applyAlignment="1" applyProtection="1">
      <alignment horizontal="center" vertical="center" wrapText="1"/>
      <protection locked="0"/>
    </xf>
    <xf numFmtId="0" fontId="21" fillId="3" borderId="87" xfId="0" applyFont="1" applyFill="1" applyBorder="1" applyAlignment="1" applyProtection="1">
      <alignment horizontal="center" vertical="center" wrapText="1"/>
      <protection locked="0"/>
    </xf>
    <xf numFmtId="0" fontId="21" fillId="3" borderId="85" xfId="0" applyFont="1" applyFill="1" applyBorder="1" applyAlignment="1" applyProtection="1">
      <alignment horizontal="center" vertical="center" wrapText="1"/>
      <protection locked="0"/>
    </xf>
    <xf numFmtId="0" fontId="21" fillId="3" borderId="93" xfId="0" applyFont="1" applyFill="1" applyBorder="1" applyAlignment="1" applyProtection="1">
      <alignment horizontal="center" vertical="center" wrapText="1"/>
      <protection locked="0"/>
    </xf>
    <xf numFmtId="0" fontId="21" fillId="3" borderId="97" xfId="0" applyFont="1" applyFill="1" applyBorder="1" applyAlignment="1" applyProtection="1">
      <alignment horizontal="center" vertical="center" wrapText="1"/>
      <protection locked="0"/>
    </xf>
    <xf numFmtId="0" fontId="21" fillId="3" borderId="98" xfId="0" applyFont="1" applyFill="1" applyBorder="1" applyAlignment="1" applyProtection="1">
      <alignment horizontal="center" vertical="center" wrapText="1"/>
      <protection locked="0"/>
    </xf>
    <xf numFmtId="0" fontId="79" fillId="43" borderId="90" xfId="0" applyFont="1" applyFill="1" applyBorder="1" applyAlignment="1">
      <alignment horizontal="center" vertical="center" wrapText="1"/>
    </xf>
    <xf numFmtId="0" fontId="79" fillId="43" borderId="95" xfId="0" applyFont="1" applyFill="1" applyBorder="1" applyAlignment="1">
      <alignment horizontal="center" vertical="center" wrapText="1"/>
    </xf>
    <xf numFmtId="0" fontId="79" fillId="43" borderId="84" xfId="0" applyFont="1" applyFill="1" applyBorder="1" applyAlignment="1">
      <alignment horizontal="center" vertical="center" wrapText="1"/>
    </xf>
    <xf numFmtId="0" fontId="79" fillId="41" borderId="80" xfId="0" applyFont="1" applyFill="1" applyBorder="1" applyAlignment="1">
      <alignment horizontal="center" vertical="center" wrapText="1"/>
    </xf>
    <xf numFmtId="0" fontId="20" fillId="3" borderId="0" xfId="0" applyFont="1" applyFill="1" applyBorder="1" applyAlignment="1" applyProtection="1">
      <alignment horizontal="center" vertical="center" wrapText="1"/>
      <protection locked="0"/>
    </xf>
    <xf numFmtId="0" fontId="20" fillId="3" borderId="96" xfId="0" applyFont="1" applyFill="1" applyBorder="1" applyAlignment="1" applyProtection="1">
      <alignment horizontal="center" vertical="center" wrapText="1"/>
      <protection locked="0"/>
    </xf>
    <xf numFmtId="0" fontId="32" fillId="44" borderId="90" xfId="0" applyFont="1" applyFill="1" applyBorder="1" applyAlignment="1">
      <alignment horizontal="center" vertical="center"/>
    </xf>
    <xf numFmtId="0" fontId="0" fillId="44" borderId="95" xfId="0" applyFill="1" applyBorder="1" applyAlignment="1">
      <alignment horizontal="center" vertical="center"/>
    </xf>
    <xf numFmtId="0" fontId="0" fillId="44" borderId="84" xfId="0" applyFill="1" applyBorder="1" applyAlignment="1">
      <alignment horizontal="center" vertical="center"/>
    </xf>
    <xf numFmtId="0" fontId="44" fillId="0" borderId="79" xfId="0" applyFont="1" applyBorder="1" applyAlignment="1">
      <alignment horizontal="center" vertical="center" wrapText="1"/>
    </xf>
    <xf numFmtId="9" fontId="78" fillId="0" borderId="79" xfId="0" applyNumberFormat="1" applyFont="1" applyBorder="1" applyAlignment="1">
      <alignment horizontal="center"/>
    </xf>
    <xf numFmtId="0" fontId="21" fillId="3" borderId="102" xfId="0" applyFont="1" applyFill="1" applyBorder="1" applyAlignment="1" applyProtection="1">
      <alignment horizontal="center" vertical="center" wrapText="1"/>
      <protection locked="0"/>
    </xf>
    <xf numFmtId="0" fontId="21" fillId="3" borderId="82" xfId="0" applyFont="1" applyFill="1" applyBorder="1" applyAlignment="1" applyProtection="1">
      <alignment horizontal="center" vertical="center" wrapText="1"/>
      <protection locked="0"/>
    </xf>
    <xf numFmtId="0" fontId="21" fillId="3" borderId="103" xfId="0" applyFont="1" applyFill="1" applyBorder="1" applyAlignment="1" applyProtection="1">
      <alignment horizontal="center" vertical="center" wrapText="1"/>
      <protection locked="0"/>
    </xf>
    <xf numFmtId="0" fontId="21" fillId="3" borderId="107" xfId="0" applyFont="1" applyFill="1" applyBorder="1" applyAlignment="1" applyProtection="1">
      <alignment horizontal="center" vertical="center" wrapText="1"/>
      <protection locked="0"/>
    </xf>
    <xf numFmtId="0" fontId="21" fillId="3" borderId="108" xfId="0" applyFont="1" applyFill="1" applyBorder="1" applyAlignment="1" applyProtection="1">
      <alignment horizontal="center" vertical="center" wrapText="1"/>
      <protection locked="0"/>
    </xf>
    <xf numFmtId="0" fontId="21" fillId="3" borderId="109" xfId="0" applyFont="1" applyFill="1" applyBorder="1" applyAlignment="1" applyProtection="1">
      <alignment horizontal="center" vertical="center" wrapText="1"/>
      <protection locked="0"/>
    </xf>
    <xf numFmtId="14" fontId="21" fillId="33" borderId="40" xfId="0" applyNumberFormat="1" applyFont="1" applyFill="1" applyBorder="1" applyAlignment="1" applyProtection="1">
      <alignment horizontal="center" vertical="center" wrapText="1"/>
      <protection locked="0"/>
    </xf>
    <xf numFmtId="14" fontId="21" fillId="33" borderId="0" xfId="0" applyNumberFormat="1" applyFont="1" applyFill="1" applyBorder="1" applyAlignment="1" applyProtection="1">
      <alignment horizontal="center" vertical="center" wrapText="1"/>
      <protection locked="0"/>
    </xf>
    <xf numFmtId="9" fontId="7" fillId="38" borderId="48" xfId="0" applyNumberFormat="1" applyFont="1" applyFill="1" applyBorder="1" applyAlignment="1" applyProtection="1">
      <alignment horizontal="center" vertical="center" wrapText="1"/>
    </xf>
    <xf numFmtId="9" fontId="7" fillId="38" borderId="49" xfId="0" applyNumberFormat="1" applyFont="1" applyFill="1" applyBorder="1" applyAlignment="1" applyProtection="1">
      <alignment horizontal="center" vertical="center" wrapText="1"/>
    </xf>
    <xf numFmtId="9" fontId="7" fillId="38" borderId="33" xfId="0" applyNumberFormat="1" applyFont="1" applyFill="1" applyBorder="1" applyAlignment="1" applyProtection="1">
      <alignment horizontal="center" vertical="center" wrapText="1"/>
    </xf>
    <xf numFmtId="9" fontId="7" fillId="38" borderId="34" xfId="0" applyNumberFormat="1" applyFont="1" applyFill="1" applyBorder="1" applyAlignment="1" applyProtection="1">
      <alignment horizontal="center" vertical="center" wrapText="1"/>
    </xf>
    <xf numFmtId="9" fontId="7" fillId="38" borderId="40" xfId="0" applyNumberFormat="1" applyFont="1" applyFill="1" applyBorder="1" applyAlignment="1" applyProtection="1">
      <alignment horizontal="center" vertical="center" wrapText="1"/>
    </xf>
    <xf numFmtId="9" fontId="7" fillId="38" borderId="0" xfId="0" applyNumberFormat="1" applyFont="1" applyFill="1" applyBorder="1" applyAlignment="1" applyProtection="1">
      <alignment horizontal="center" vertical="center" wrapText="1"/>
    </xf>
    <xf numFmtId="49" fontId="21" fillId="33" borderId="40" xfId="0" applyNumberFormat="1" applyFont="1" applyFill="1" applyBorder="1" applyAlignment="1" applyProtection="1">
      <alignment horizontal="left" vertical="center" wrapText="1" indent="2"/>
      <protection locked="0"/>
    </xf>
    <xf numFmtId="49" fontId="21" fillId="3" borderId="0" xfId="0" applyNumberFormat="1" applyFont="1" applyFill="1" applyBorder="1" applyAlignment="1" applyProtection="1">
      <alignment horizontal="left" vertical="center" wrapText="1" indent="2"/>
      <protection locked="0"/>
    </xf>
    <xf numFmtId="49" fontId="21" fillId="34" borderId="40" xfId="0" applyNumberFormat="1" applyFont="1" applyFill="1" applyBorder="1" applyAlignment="1" applyProtection="1">
      <alignment horizontal="left" vertical="center" indent="2"/>
      <protection locked="0"/>
    </xf>
    <xf numFmtId="49" fontId="21" fillId="19" borderId="0" xfId="0" applyNumberFormat="1" applyFont="1" applyFill="1" applyBorder="1" applyAlignment="1" applyProtection="1">
      <alignment horizontal="left" vertical="center" indent="2"/>
      <protection locked="0"/>
    </xf>
    <xf numFmtId="49" fontId="21" fillId="19" borderId="41" xfId="0" applyNumberFormat="1" applyFont="1" applyFill="1" applyBorder="1" applyAlignment="1" applyProtection="1">
      <alignment horizontal="left" vertical="center" indent="2"/>
      <protection locked="0"/>
    </xf>
    <xf numFmtId="0" fontId="21" fillId="33" borderId="40" xfId="0" applyNumberFormat="1" applyFont="1" applyFill="1" applyBorder="1" applyAlignment="1" applyProtection="1">
      <alignment horizontal="left" vertical="center" wrapText="1" indent="2"/>
      <protection locked="0"/>
    </xf>
    <xf numFmtId="0" fontId="21" fillId="3" borderId="0" xfId="0" applyNumberFormat="1" applyFont="1" applyFill="1" applyBorder="1" applyAlignment="1" applyProtection="1">
      <alignment horizontal="left" vertical="center" wrapText="1" indent="2"/>
      <protection locked="0"/>
    </xf>
    <xf numFmtId="9" fontId="21" fillId="34" borderId="40" xfId="0" applyNumberFormat="1" applyFont="1" applyFill="1" applyBorder="1" applyAlignment="1" applyProtection="1">
      <alignment horizontal="left" vertical="center" indent="2"/>
      <protection locked="0"/>
    </xf>
    <xf numFmtId="0" fontId="21" fillId="19" borderId="0" xfId="0" applyFont="1" applyFill="1" applyBorder="1" applyAlignment="1" applyProtection="1">
      <alignment horizontal="left" vertical="center" indent="2"/>
      <protection locked="0"/>
    </xf>
    <xf numFmtId="0" fontId="21" fillId="19" borderId="41" xfId="0" applyFont="1" applyFill="1" applyBorder="1" applyAlignment="1" applyProtection="1">
      <alignment horizontal="left" vertical="center" indent="2"/>
      <protection locked="0"/>
    </xf>
    <xf numFmtId="9" fontId="21" fillId="33" borderId="40" xfId="0" applyNumberFormat="1" applyFont="1" applyFill="1" applyBorder="1" applyAlignment="1" applyProtection="1">
      <alignment horizontal="left" vertical="center" wrapText="1" indent="2"/>
      <protection locked="0"/>
    </xf>
    <xf numFmtId="9" fontId="21" fillId="33" borderId="0" xfId="0" applyNumberFormat="1" applyFont="1" applyFill="1" applyBorder="1" applyAlignment="1" applyProtection="1">
      <alignment horizontal="left" vertical="center" wrapText="1" indent="2"/>
      <protection locked="0"/>
    </xf>
    <xf numFmtId="0" fontId="21" fillId="3" borderId="0" xfId="0" applyFont="1" applyFill="1" applyBorder="1" applyAlignment="1" applyProtection="1">
      <alignment horizontal="left" vertical="center" wrapText="1" indent="2"/>
      <protection locked="0"/>
    </xf>
    <xf numFmtId="0" fontId="3" fillId="34" borderId="40" xfId="0" applyNumberFormat="1" applyFont="1" applyFill="1" applyBorder="1" applyAlignment="1" applyProtection="1">
      <alignment horizontal="left" vertical="center" indent="2"/>
    </xf>
    <xf numFmtId="0" fontId="3" fillId="34" borderId="0" xfId="0" applyNumberFormat="1" applyFont="1" applyFill="1" applyBorder="1" applyAlignment="1" applyProtection="1">
      <alignment horizontal="left" vertical="center" indent="2"/>
    </xf>
    <xf numFmtId="0" fontId="4" fillId="3" borderId="42" xfId="0" applyFont="1" applyFill="1" applyBorder="1" applyAlignment="1" applyProtection="1">
      <alignment horizontal="left" vertical="center" wrapText="1" indent="1"/>
    </xf>
    <xf numFmtId="0" fontId="3" fillId="3" borderId="0" xfId="0" applyFont="1" applyFill="1" applyBorder="1" applyAlignment="1" applyProtection="1">
      <alignment horizontal="left" vertical="center" wrapText="1" indent="1"/>
    </xf>
    <xf numFmtId="0" fontId="20" fillId="3" borderId="0" xfId="0" applyFont="1" applyFill="1" applyBorder="1" applyAlignment="1" applyProtection="1">
      <alignment horizontal="left" vertical="center" wrapText="1" indent="1"/>
      <protection locked="0"/>
    </xf>
    <xf numFmtId="0" fontId="21" fillId="3" borderId="0" xfId="0" applyFont="1" applyFill="1" applyBorder="1" applyAlignment="1" applyProtection="1">
      <alignment horizontal="left" vertical="center" wrapText="1" indent="1"/>
      <protection locked="0"/>
    </xf>
    <xf numFmtId="0" fontId="21" fillId="3" borderId="43" xfId="0" applyFont="1" applyFill="1" applyBorder="1" applyAlignment="1" applyProtection="1">
      <alignment horizontal="left" vertical="center" wrapText="1" indent="1"/>
      <protection locked="0"/>
    </xf>
    <xf numFmtId="0" fontId="4" fillId="3" borderId="30" xfId="0" applyFont="1" applyFill="1" applyBorder="1" applyAlignment="1" applyProtection="1">
      <alignment horizontal="left" vertical="center" wrapText="1" indent="1"/>
    </xf>
    <xf numFmtId="0" fontId="3" fillId="3" borderId="31" xfId="0" applyFont="1" applyFill="1" applyBorder="1" applyAlignment="1" applyProtection="1">
      <alignment horizontal="left" vertical="center" wrapText="1" indent="1"/>
    </xf>
    <xf numFmtId="0" fontId="68" fillId="3" borderId="31" xfId="0" applyFont="1" applyFill="1" applyBorder="1" applyAlignment="1" applyProtection="1">
      <alignment horizontal="left" vertical="center" wrapText="1" indent="1"/>
      <protection locked="0"/>
    </xf>
    <xf numFmtId="0" fontId="68" fillId="3" borderId="32" xfId="0" applyFont="1" applyFill="1" applyBorder="1" applyAlignment="1" applyProtection="1">
      <alignment horizontal="left" vertical="center" wrapText="1" indent="1"/>
      <protection locked="0"/>
    </xf>
    <xf numFmtId="0" fontId="63" fillId="14" borderId="33" xfId="0" applyFont="1" applyFill="1" applyBorder="1" applyAlignment="1" applyProtection="1">
      <alignment horizontal="center" vertical="center" wrapText="1"/>
    </xf>
    <xf numFmtId="0" fontId="63" fillId="14" borderId="34" xfId="0" applyFont="1" applyFill="1" applyBorder="1" applyAlignment="1" applyProtection="1">
      <alignment horizontal="center" vertical="center"/>
    </xf>
    <xf numFmtId="0" fontId="69" fillId="14" borderId="34" xfId="0" applyFont="1" applyFill="1" applyBorder="1" applyAlignment="1" applyProtection="1">
      <alignment horizontal="center" vertical="center"/>
    </xf>
    <xf numFmtId="0" fontId="69" fillId="14" borderId="35" xfId="0" applyFont="1" applyFill="1" applyBorder="1" applyAlignment="1" applyProtection="1">
      <alignment horizontal="center" vertical="center"/>
    </xf>
    <xf numFmtId="9" fontId="28" fillId="34" borderId="40" xfId="0" applyNumberFormat="1" applyFont="1" applyFill="1" applyBorder="1" applyAlignment="1" applyProtection="1">
      <alignment horizontal="left" vertical="center" wrapText="1" indent="2"/>
    </xf>
    <xf numFmtId="0" fontId="29" fillId="19" borderId="0" xfId="0" applyNumberFormat="1" applyFont="1" applyFill="1" applyBorder="1" applyAlignment="1" applyProtection="1">
      <alignment horizontal="left" vertical="center" wrapText="1" indent="2"/>
    </xf>
    <xf numFmtId="0" fontId="29" fillId="19" borderId="41" xfId="0" applyNumberFormat="1" applyFont="1" applyFill="1" applyBorder="1" applyAlignment="1" applyProtection="1">
      <alignment horizontal="left" vertical="center" wrapText="1" indent="2"/>
    </xf>
    <xf numFmtId="177" fontId="29" fillId="34" borderId="40" xfId="0" applyNumberFormat="1" applyFont="1" applyFill="1" applyBorder="1" applyAlignment="1" applyProtection="1">
      <alignment horizontal="center" vertical="center"/>
    </xf>
    <xf numFmtId="177" fontId="29" fillId="34" borderId="0" xfId="0" applyNumberFormat="1" applyFont="1" applyFill="1" applyBorder="1" applyAlignment="1" applyProtection="1">
      <alignment horizontal="center" vertical="center"/>
    </xf>
    <xf numFmtId="177" fontId="29" fillId="34" borderId="41" xfId="0" applyNumberFormat="1" applyFont="1" applyFill="1" applyBorder="1" applyAlignment="1" applyProtection="1">
      <alignment horizontal="center" vertical="center"/>
    </xf>
    <xf numFmtId="0" fontId="3" fillId="3" borderId="0" xfId="0" applyNumberFormat="1" applyFont="1" applyFill="1" applyBorder="1" applyAlignment="1" applyProtection="1">
      <alignment horizontal="center" vertical="top"/>
    </xf>
    <xf numFmtId="0" fontId="29" fillId="14" borderId="33" xfId="0" applyFont="1" applyFill="1" applyBorder="1" applyAlignment="1" applyProtection="1">
      <alignment horizontal="center" vertical="center"/>
    </xf>
    <xf numFmtId="0" fontId="28" fillId="14" borderId="34" xfId="0" applyFont="1" applyFill="1" applyBorder="1" applyAlignment="1" applyProtection="1">
      <alignment horizontal="center" vertical="center"/>
    </xf>
    <xf numFmtId="0" fontId="29" fillId="14" borderId="34" xfId="0" applyFont="1" applyFill="1" applyBorder="1" applyAlignment="1" applyProtection="1"/>
    <xf numFmtId="0" fontId="29" fillId="14" borderId="35" xfId="0" applyFont="1" applyFill="1" applyBorder="1" applyAlignment="1" applyProtection="1"/>
    <xf numFmtId="49" fontId="6" fillId="38" borderId="36" xfId="0" applyNumberFormat="1" applyFont="1" applyFill="1" applyBorder="1" applyAlignment="1" applyProtection="1">
      <alignment horizontal="center" vertical="center" wrapText="1"/>
    </xf>
    <xf numFmtId="9" fontId="6" fillId="38" borderId="37" xfId="0" applyNumberFormat="1" applyFont="1" applyFill="1" applyBorder="1" applyAlignment="1" applyProtection="1">
      <alignment horizontal="center" vertical="center" wrapText="1"/>
    </xf>
    <xf numFmtId="0" fontId="61" fillId="14" borderId="37" xfId="0" applyFont="1" applyFill="1" applyBorder="1" applyAlignment="1" applyProtection="1">
      <alignment horizontal="center" vertical="center" wrapText="1"/>
    </xf>
    <xf numFmtId="0" fontId="61" fillId="14" borderId="38" xfId="0" applyFont="1" applyFill="1" applyBorder="1" applyAlignment="1" applyProtection="1">
      <alignment horizontal="center" vertical="center" wrapText="1"/>
    </xf>
    <xf numFmtId="0" fontId="3" fillId="33" borderId="0" xfId="0" applyFont="1" applyFill="1" applyBorder="1" applyAlignment="1" applyProtection="1">
      <alignment horizontal="left" wrapText="1"/>
    </xf>
    <xf numFmtId="0" fontId="3" fillId="3" borderId="0" xfId="0" applyFont="1" applyFill="1" applyBorder="1" applyAlignment="1" applyProtection="1">
      <alignment horizontal="left" wrapText="1"/>
    </xf>
    <xf numFmtId="0" fontId="3" fillId="33" borderId="0" xfId="0" applyFont="1" applyFill="1" applyBorder="1" applyAlignment="1" applyProtection="1">
      <alignment horizontal="left" vertical="top" wrapText="1"/>
    </xf>
    <xf numFmtId="0" fontId="3" fillId="3" borderId="0" xfId="0" applyFont="1" applyFill="1" applyBorder="1" applyAlignment="1" applyProtection="1">
      <alignment horizontal="left" vertical="top" wrapText="1"/>
    </xf>
    <xf numFmtId="0" fontId="9" fillId="3" borderId="44" xfId="0"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46" xfId="0"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0" fontId="3" fillId="3" borderId="28" xfId="0" applyFont="1" applyFill="1" applyBorder="1" applyAlignment="1" applyProtection="1"/>
    <xf numFmtId="0" fontId="3" fillId="3" borderId="29" xfId="0" applyFont="1" applyFill="1" applyBorder="1" applyAlignment="1" applyProtection="1"/>
    <xf numFmtId="0" fontId="63" fillId="10" borderId="33" xfId="0" applyFont="1" applyFill="1" applyBorder="1" applyAlignment="1" applyProtection="1">
      <alignment horizontal="center" vertical="center" wrapText="1"/>
    </xf>
    <xf numFmtId="0" fontId="63" fillId="10" borderId="34" xfId="0" applyFont="1" applyFill="1" applyBorder="1" applyAlignment="1" applyProtection="1">
      <alignment horizontal="center" vertical="center"/>
    </xf>
    <xf numFmtId="0" fontId="69" fillId="10" borderId="34" xfId="0" applyFont="1" applyFill="1" applyBorder="1" applyAlignment="1" applyProtection="1">
      <alignment horizontal="center" vertical="center"/>
    </xf>
    <xf numFmtId="0" fontId="69" fillId="10" borderId="35" xfId="0" applyFont="1" applyFill="1" applyBorder="1" applyAlignment="1" applyProtection="1">
      <alignment horizontal="center" vertical="center"/>
    </xf>
    <xf numFmtId="9" fontId="2" fillId="37" borderId="0" xfId="0" applyNumberFormat="1" applyFont="1" applyFill="1" applyBorder="1" applyAlignment="1" applyProtection="1">
      <alignment horizontal="center" vertical="center"/>
    </xf>
    <xf numFmtId="9" fontId="2" fillId="37" borderId="37" xfId="0" applyNumberFormat="1" applyFont="1" applyFill="1" applyBorder="1" applyAlignment="1" applyProtection="1">
      <alignment horizontal="center" vertical="center"/>
    </xf>
    <xf numFmtId="0" fontId="63" fillId="3" borderId="27"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28" xfId="0" applyFont="1" applyFill="1" applyBorder="1" applyAlignment="1" applyProtection="1"/>
    <xf numFmtId="0" fontId="63" fillId="3" borderId="29" xfId="0" applyFont="1" applyFill="1" applyBorder="1" applyAlignment="1" applyProtection="1"/>
    <xf numFmtId="0" fontId="64" fillId="3" borderId="42" xfId="0" applyFont="1" applyFill="1" applyBorder="1" applyAlignment="1" applyProtection="1">
      <alignment horizontal="center" vertical="center"/>
    </xf>
    <xf numFmtId="0" fontId="64" fillId="3" borderId="0" xfId="0" applyFont="1" applyFill="1" applyBorder="1" applyAlignment="1" applyProtection="1">
      <alignment horizontal="center" vertical="center"/>
    </xf>
    <xf numFmtId="0" fontId="64" fillId="3" borderId="0" xfId="0" applyFont="1" applyFill="1" applyBorder="1" applyAlignment="1" applyProtection="1"/>
    <xf numFmtId="0" fontId="64" fillId="3" borderId="43" xfId="0" applyFont="1" applyFill="1" applyBorder="1" applyAlignment="1" applyProtection="1"/>
    <xf numFmtId="0" fontId="7" fillId="3" borderId="42"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2" fillId="3" borderId="0" xfId="0" applyFont="1" applyFill="1" applyBorder="1" applyAlignment="1" applyProtection="1">
      <alignment horizontal="center"/>
    </xf>
    <xf numFmtId="0" fontId="2" fillId="3" borderId="43" xfId="0" applyFont="1" applyFill="1" applyBorder="1" applyAlignment="1" applyProtection="1">
      <alignment horizontal="center"/>
    </xf>
    <xf numFmtId="0" fontId="2" fillId="3" borderId="43" xfId="0" applyFont="1" applyFill="1" applyBorder="1" applyAlignment="1" applyProtection="1">
      <alignment horizontal="center" vertical="center"/>
    </xf>
    <xf numFmtId="0" fontId="3" fillId="3" borderId="0" xfId="0" applyFont="1" applyFill="1" applyBorder="1" applyAlignment="1" applyProtection="1">
      <alignment horizontal="center"/>
    </xf>
    <xf numFmtId="180" fontId="3" fillId="3" borderId="0" xfId="0" applyNumberFormat="1" applyFont="1" applyFill="1" applyBorder="1" applyAlignment="1" applyProtection="1">
      <alignment horizontal="center" vertical="top"/>
    </xf>
    <xf numFmtId="0" fontId="3" fillId="3" borderId="0" xfId="0" applyFont="1" applyFill="1" applyBorder="1" applyAlignment="1" applyProtection="1">
      <alignment vertical="top"/>
    </xf>
    <xf numFmtId="0" fontId="29" fillId="10" borderId="33" xfId="0" applyFont="1" applyFill="1" applyBorder="1" applyAlignment="1" applyProtection="1">
      <alignment horizontal="center" vertical="center"/>
    </xf>
    <xf numFmtId="0" fontId="28" fillId="10" borderId="34" xfId="0" applyFont="1" applyFill="1" applyBorder="1" applyAlignment="1" applyProtection="1">
      <alignment horizontal="center" vertical="center"/>
    </xf>
    <xf numFmtId="0" fontId="29" fillId="10" borderId="34" xfId="0" applyFont="1" applyFill="1" applyBorder="1" applyAlignment="1" applyProtection="1"/>
    <xf numFmtId="0" fontId="29" fillId="10" borderId="35" xfId="0" applyFont="1" applyFill="1" applyBorder="1" applyAlignment="1" applyProtection="1"/>
    <xf numFmtId="49" fontId="6" fillId="35" borderId="36" xfId="0" applyNumberFormat="1" applyFont="1" applyFill="1" applyBorder="1" applyAlignment="1" applyProtection="1">
      <alignment horizontal="center" vertical="center" wrapText="1"/>
    </xf>
    <xf numFmtId="9" fontId="6" fillId="35" borderId="37" xfId="0" applyNumberFormat="1" applyFont="1" applyFill="1" applyBorder="1" applyAlignment="1" applyProtection="1">
      <alignment horizontal="center" vertical="center" wrapText="1"/>
    </xf>
    <xf numFmtId="0" fontId="61" fillId="36" borderId="37" xfId="0" applyFont="1" applyFill="1" applyBorder="1" applyAlignment="1" applyProtection="1">
      <alignment horizontal="center" vertical="center" wrapText="1"/>
    </xf>
    <xf numFmtId="0" fontId="61" fillId="36" borderId="38" xfId="0" applyFont="1" applyFill="1" applyBorder="1" applyAlignment="1" applyProtection="1">
      <alignment horizontal="center" vertical="center" wrapText="1"/>
    </xf>
    <xf numFmtId="0" fontId="21" fillId="34" borderId="40" xfId="0" applyNumberFormat="1" applyFont="1" applyFill="1" applyBorder="1" applyAlignment="1" applyProtection="1">
      <alignment horizontal="left" vertical="center" wrapText="1" indent="2"/>
      <protection locked="0"/>
    </xf>
    <xf numFmtId="0" fontId="21" fillId="19" borderId="0" xfId="0" applyNumberFormat="1" applyFont="1" applyFill="1" applyBorder="1" applyAlignment="1" applyProtection="1">
      <alignment horizontal="left" vertical="center" wrapText="1" indent="2"/>
      <protection locked="0"/>
    </xf>
    <xf numFmtId="9" fontId="21" fillId="34" borderId="40" xfId="0" applyNumberFormat="1" applyFont="1" applyFill="1" applyBorder="1" applyAlignment="1" applyProtection="1">
      <alignment horizontal="left" vertical="center" wrapText="1" indent="2"/>
      <protection locked="0"/>
    </xf>
    <xf numFmtId="9" fontId="21" fillId="34" borderId="0" xfId="0" applyNumberFormat="1" applyFont="1" applyFill="1" applyBorder="1" applyAlignment="1" applyProtection="1">
      <alignment horizontal="left" vertical="center" wrapText="1" indent="2"/>
      <protection locked="0"/>
    </xf>
    <xf numFmtId="0" fontId="21" fillId="19" borderId="0" xfId="0" applyFont="1" applyFill="1" applyBorder="1" applyAlignment="1" applyProtection="1">
      <alignment horizontal="left" vertical="center" wrapText="1" indent="2"/>
      <protection locked="0"/>
    </xf>
    <xf numFmtId="14" fontId="21" fillId="34" borderId="40" xfId="0" applyNumberFormat="1" applyFont="1" applyFill="1" applyBorder="1" applyAlignment="1" applyProtection="1">
      <alignment horizontal="center" vertical="center" wrapText="1"/>
      <protection locked="0"/>
    </xf>
    <xf numFmtId="14" fontId="21" fillId="34" borderId="0" xfId="0" applyNumberFormat="1" applyFont="1" applyFill="1" applyBorder="1" applyAlignment="1" applyProtection="1">
      <alignment horizontal="center" vertical="center" wrapText="1"/>
      <protection locked="0"/>
    </xf>
    <xf numFmtId="0" fontId="4" fillId="3" borderId="30"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3" borderId="31" xfId="0" applyFont="1" applyFill="1" applyBorder="1" applyAlignment="1" applyProtection="1"/>
    <xf numFmtId="0" fontId="4" fillId="3" borderId="32" xfId="0" applyFont="1" applyFill="1" applyBorder="1" applyAlignment="1" applyProtection="1"/>
    <xf numFmtId="0" fontId="4" fillId="3" borderId="0" xfId="0" applyFont="1" applyFill="1" applyBorder="1" applyAlignment="1" applyProtection="1">
      <alignment horizontal="center"/>
    </xf>
    <xf numFmtId="180" fontId="4" fillId="3" borderId="0" xfId="0" applyNumberFormat="1" applyFont="1" applyFill="1" applyBorder="1" applyAlignment="1" applyProtection="1">
      <alignment horizontal="center" vertical="top"/>
    </xf>
    <xf numFmtId="0" fontId="4" fillId="3" borderId="0" xfId="0" applyFont="1" applyFill="1" applyBorder="1" applyAlignment="1" applyProtection="1">
      <alignment vertical="top"/>
    </xf>
    <xf numFmtId="0" fontId="4" fillId="3" borderId="0" xfId="0" applyNumberFormat="1" applyFont="1" applyFill="1" applyBorder="1" applyAlignment="1" applyProtection="1">
      <alignment horizontal="center" vertical="top"/>
    </xf>
    <xf numFmtId="0" fontId="29" fillId="9" borderId="33" xfId="0" applyFont="1" applyFill="1" applyBorder="1" applyAlignment="1" applyProtection="1">
      <alignment horizontal="center" vertical="center" wrapText="1"/>
    </xf>
    <xf numFmtId="0" fontId="28" fillId="9" borderId="34" xfId="0" applyFont="1" applyFill="1" applyBorder="1" applyAlignment="1" applyProtection="1">
      <alignment horizontal="center" vertical="center" wrapText="1"/>
    </xf>
    <xf numFmtId="0" fontId="29" fillId="9" borderId="34" xfId="0" applyFont="1" applyFill="1" applyBorder="1" applyAlignment="1" applyProtection="1">
      <alignment wrapText="1"/>
    </xf>
    <xf numFmtId="0" fontId="29" fillId="9" borderId="35" xfId="0" applyFont="1" applyFill="1" applyBorder="1" applyAlignment="1" applyProtection="1">
      <alignment wrapText="1"/>
    </xf>
    <xf numFmtId="9" fontId="29" fillId="34" borderId="40" xfId="0" applyNumberFormat="1" applyFont="1" applyFill="1" applyBorder="1" applyAlignment="1" applyProtection="1">
      <alignment horizontal="left" vertical="center" indent="2"/>
    </xf>
    <xf numFmtId="0" fontId="29" fillId="19" borderId="0" xfId="0" applyNumberFormat="1" applyFont="1" applyFill="1" applyBorder="1" applyAlignment="1" applyProtection="1">
      <alignment horizontal="left" vertical="center" indent="2"/>
    </xf>
    <xf numFmtId="0" fontId="29" fillId="19" borderId="41" xfId="0" applyNumberFormat="1" applyFont="1" applyFill="1" applyBorder="1" applyAlignment="1" applyProtection="1">
      <alignment horizontal="left" vertical="center" indent="2"/>
    </xf>
    <xf numFmtId="0" fontId="7" fillId="38" borderId="27" xfId="0" applyFont="1" applyFill="1" applyBorder="1" applyAlignment="1" applyProtection="1">
      <alignment horizontal="center" vertical="center" wrapText="1"/>
    </xf>
    <xf numFmtId="0" fontId="7" fillId="38" borderId="28" xfId="0" applyFont="1" applyFill="1" applyBorder="1" applyAlignment="1" applyProtection="1">
      <alignment horizontal="center" vertical="center" wrapText="1"/>
    </xf>
    <xf numFmtId="0" fontId="7" fillId="37" borderId="27" xfId="0" applyFont="1" applyFill="1" applyBorder="1" applyAlignment="1" applyProtection="1">
      <alignment horizontal="center" vertical="top" wrapText="1"/>
    </xf>
    <xf numFmtId="0" fontId="7" fillId="37" borderId="28" xfId="0" applyFont="1" applyFill="1" applyBorder="1" applyAlignment="1" applyProtection="1">
      <alignment horizontal="center" vertical="top" wrapText="1"/>
    </xf>
    <xf numFmtId="49" fontId="6" fillId="32" borderId="36" xfId="0" applyNumberFormat="1" applyFont="1" applyFill="1" applyBorder="1" applyAlignment="1" applyProtection="1">
      <alignment horizontal="center" vertical="center" wrapText="1"/>
    </xf>
    <xf numFmtId="9" fontId="6" fillId="32" borderId="37" xfId="0" applyNumberFormat="1" applyFont="1" applyFill="1" applyBorder="1" applyAlignment="1" applyProtection="1">
      <alignment horizontal="center" vertical="center" wrapText="1"/>
    </xf>
    <xf numFmtId="0" fontId="61" fillId="9" borderId="37" xfId="0" applyFont="1" applyFill="1" applyBorder="1" applyAlignment="1" applyProtection="1">
      <alignment horizontal="center" vertical="center" wrapText="1"/>
    </xf>
    <xf numFmtId="0" fontId="61" fillId="9" borderId="38" xfId="0" applyFont="1" applyFill="1" applyBorder="1" applyAlignment="1" applyProtection="1">
      <alignment horizontal="center" vertical="center" wrapText="1"/>
    </xf>
    <xf numFmtId="0" fontId="3" fillId="33" borderId="0" xfId="0" applyFont="1" applyFill="1" applyBorder="1" applyAlignment="1" applyProtection="1">
      <alignment horizontal="left" wrapText="1" indent="1"/>
    </xf>
    <xf numFmtId="0" fontId="3" fillId="3" borderId="0" xfId="0" applyFont="1" applyFill="1" applyBorder="1" applyAlignment="1" applyProtection="1">
      <alignment horizontal="left" wrapText="1" indent="1"/>
    </xf>
    <xf numFmtId="0" fontId="3" fillId="33" borderId="0" xfId="0" applyFont="1" applyFill="1" applyBorder="1" applyAlignment="1" applyProtection="1">
      <alignment horizontal="left" vertical="top" wrapText="1" indent="1"/>
    </xf>
    <xf numFmtId="0" fontId="3" fillId="3" borderId="0" xfId="0" applyFont="1" applyFill="1" applyBorder="1" applyAlignment="1" applyProtection="1">
      <alignment horizontal="left" vertical="top" wrapText="1" indent="1"/>
    </xf>
    <xf numFmtId="9" fontId="2" fillId="37" borderId="34" xfId="0" applyNumberFormat="1" applyFont="1" applyFill="1" applyBorder="1" applyAlignment="1" applyProtection="1">
      <alignment horizontal="center" vertical="center" wrapText="1"/>
    </xf>
    <xf numFmtId="49" fontId="21" fillId="34" borderId="40" xfId="0" applyNumberFormat="1" applyFont="1" applyFill="1" applyBorder="1" applyAlignment="1" applyProtection="1">
      <alignment horizontal="left" vertical="center" wrapText="1" indent="2"/>
      <protection locked="0"/>
    </xf>
    <xf numFmtId="49" fontId="21" fillId="19" borderId="0" xfId="0" applyNumberFormat="1" applyFont="1" applyFill="1" applyBorder="1" applyAlignment="1" applyProtection="1">
      <alignment horizontal="left" vertical="center" wrapText="1" indent="2"/>
      <protection locked="0"/>
    </xf>
    <xf numFmtId="0" fontId="21" fillId="3" borderId="31" xfId="0" applyFont="1" applyFill="1" applyBorder="1" applyAlignment="1" applyProtection="1">
      <alignment horizontal="left" vertical="center" wrapText="1" indent="1"/>
      <protection locked="0"/>
    </xf>
    <xf numFmtId="0" fontId="21" fillId="3" borderId="32" xfId="0" applyFont="1" applyFill="1" applyBorder="1" applyAlignment="1" applyProtection="1">
      <alignment horizontal="left" vertical="center" wrapText="1" indent="1"/>
      <protection locked="0"/>
    </xf>
    <xf numFmtId="0" fontId="63" fillId="9" borderId="33" xfId="0" applyFont="1" applyFill="1" applyBorder="1" applyAlignment="1" applyProtection="1">
      <alignment horizontal="center" vertical="center" wrapText="1"/>
    </xf>
    <xf numFmtId="0" fontId="63" fillId="9" borderId="34" xfId="0" applyFont="1" applyFill="1" applyBorder="1" applyAlignment="1" applyProtection="1">
      <alignment horizontal="center"/>
    </xf>
    <xf numFmtId="0" fontId="63" fillId="9" borderId="35" xfId="0" applyFont="1" applyFill="1" applyBorder="1" applyAlignment="1" applyProtection="1">
      <alignment horizontal="center"/>
    </xf>
    <xf numFmtId="0" fontId="9" fillId="3" borderId="27" xfId="0" applyFont="1" applyFill="1" applyBorder="1" applyAlignment="1" applyProtection="1">
      <alignment horizontal="center" vertical="center" wrapText="1"/>
    </xf>
    <xf numFmtId="0" fontId="9" fillId="3" borderId="28" xfId="0" applyFont="1" applyFill="1" applyBorder="1" applyAlignment="1" applyProtection="1">
      <alignment horizontal="center" vertical="center" wrapText="1"/>
    </xf>
    <xf numFmtId="0" fontId="6" fillId="32" borderId="33" xfId="0" applyFont="1" applyFill="1" applyBorder="1" applyAlignment="1" applyProtection="1">
      <alignment horizontal="center" vertical="center" wrapText="1"/>
    </xf>
    <xf numFmtId="0" fontId="6" fillId="32" borderId="34" xfId="0" applyFont="1" applyFill="1" applyBorder="1" applyAlignment="1" applyProtection="1">
      <alignment horizontal="center" vertical="center" wrapText="1"/>
    </xf>
    <xf numFmtId="0" fontId="63" fillId="3" borderId="28" xfId="0" applyFont="1" applyFill="1" applyBorder="1" applyAlignment="1" applyProtection="1">
      <alignment vertical="center"/>
    </xf>
    <xf numFmtId="0" fontId="63" fillId="3" borderId="29" xfId="0" applyFont="1" applyFill="1" applyBorder="1" applyAlignment="1" applyProtection="1">
      <alignment vertical="center"/>
    </xf>
    <xf numFmtId="0" fontId="64" fillId="3" borderId="0" xfId="0" applyFont="1" applyFill="1" applyBorder="1" applyAlignment="1" applyProtection="1">
      <alignment vertical="center"/>
    </xf>
    <xf numFmtId="0" fontId="64" fillId="3" borderId="43" xfId="0" applyFont="1" applyFill="1" applyBorder="1" applyAlignment="1" applyProtection="1">
      <alignment vertical="center"/>
    </xf>
    <xf numFmtId="0" fontId="63" fillId="22" borderId="59" xfId="2" applyFont="1" applyFill="1" applyBorder="1" applyAlignment="1" applyProtection="1">
      <alignment horizontal="left" vertical="center" wrapText="1"/>
    </xf>
    <xf numFmtId="0" fontId="0" fillId="0" borderId="68" xfId="0" applyBorder="1" applyAlignment="1" applyProtection="1">
      <alignment vertical="center"/>
    </xf>
    <xf numFmtId="178" fontId="32" fillId="0" borderId="68" xfId="0" applyNumberFormat="1" applyFont="1" applyBorder="1" applyAlignment="1" applyProtection="1">
      <alignment vertical="center"/>
    </xf>
    <xf numFmtId="179" fontId="32" fillId="0" borderId="68" xfId="0" applyNumberFormat="1" applyFont="1" applyBorder="1" applyAlignment="1" applyProtection="1">
      <alignment horizontal="center" vertical="center"/>
    </xf>
    <xf numFmtId="0" fontId="32" fillId="0" borderId="68" xfId="0" applyFont="1" applyBorder="1" applyAlignment="1" applyProtection="1">
      <alignment horizontal="center" vertical="center"/>
    </xf>
    <xf numFmtId="9" fontId="32" fillId="0" borderId="68" xfId="2046" applyFont="1" applyBorder="1" applyAlignment="1" applyProtection="1">
      <alignment horizontal="center" vertical="center" wrapText="1"/>
    </xf>
    <xf numFmtId="0" fontId="37" fillId="18" borderId="68" xfId="0" applyFont="1" applyFill="1" applyBorder="1" applyAlignment="1" applyProtection="1">
      <alignment horizontal="center" vertical="center" wrapText="1"/>
    </xf>
    <xf numFmtId="0" fontId="33" fillId="18" borderId="68" xfId="0" applyFont="1" applyFill="1" applyBorder="1" applyAlignment="1" applyProtection="1">
      <alignment horizontal="center" vertical="center" wrapText="1"/>
    </xf>
    <xf numFmtId="0" fontId="36" fillId="18" borderId="68" xfId="0" applyFont="1" applyFill="1" applyBorder="1" applyAlignment="1" applyProtection="1">
      <alignment horizontal="center" vertical="center" wrapText="1"/>
    </xf>
    <xf numFmtId="0" fontId="29" fillId="22" borderId="50" xfId="2" applyFont="1" applyFill="1" applyBorder="1" applyAlignment="1" applyProtection="1">
      <alignment horizontal="left" vertical="center" wrapText="1"/>
    </xf>
    <xf numFmtId="0" fontId="0" fillId="0" borderId="54" xfId="0" applyBorder="1" applyAlignment="1" applyProtection="1">
      <alignment vertical="center"/>
    </xf>
    <xf numFmtId="178" fontId="32" fillId="0" borderId="54" xfId="0" applyNumberFormat="1" applyFont="1" applyBorder="1" applyAlignment="1" applyProtection="1">
      <alignment vertical="center"/>
    </xf>
    <xf numFmtId="179" fontId="32" fillId="0" borderId="54" xfId="0" applyNumberFormat="1" applyFont="1" applyBorder="1" applyAlignment="1" applyProtection="1">
      <alignment horizontal="center" vertical="center"/>
    </xf>
    <xf numFmtId="0" fontId="32" fillId="0" borderId="54" xfId="0" applyFont="1" applyBorder="1" applyAlignment="1" applyProtection="1">
      <alignment horizontal="center" vertical="center"/>
    </xf>
    <xf numFmtId="9" fontId="32" fillId="0" borderId="54" xfId="2046" applyFont="1" applyBorder="1" applyAlignment="1" applyProtection="1">
      <alignment horizontal="center" vertical="center" wrapText="1"/>
    </xf>
    <xf numFmtId="0" fontId="37" fillId="18" borderId="54" xfId="0" applyFont="1" applyFill="1" applyBorder="1" applyAlignment="1" applyProtection="1">
      <alignment horizontal="center" vertical="center" wrapText="1"/>
    </xf>
    <xf numFmtId="0" fontId="33" fillId="18" borderId="54" xfId="0" applyFont="1" applyFill="1" applyBorder="1" applyAlignment="1" applyProtection="1">
      <alignment horizontal="center" vertical="center" wrapText="1"/>
    </xf>
    <xf numFmtId="0" fontId="36" fillId="18" borderId="54" xfId="0" applyFont="1" applyFill="1" applyBorder="1" applyAlignment="1" applyProtection="1">
      <alignment horizontal="center" vertical="center" wrapText="1"/>
    </xf>
    <xf numFmtId="0" fontId="38" fillId="20" borderId="17" xfId="0" applyFont="1" applyFill="1" applyBorder="1" applyAlignment="1" applyProtection="1">
      <alignment horizontal="center" vertical="center"/>
      <protection locked="0"/>
    </xf>
    <xf numFmtId="0" fontId="32" fillId="0" borderId="5" xfId="0" applyFont="1" applyBorder="1" applyAlignment="1" applyProtection="1">
      <alignment vertical="center"/>
      <protection locked="0"/>
    </xf>
    <xf numFmtId="9" fontId="32" fillId="0" borderId="5" xfId="2044" applyFont="1" applyBorder="1" applyAlignment="1" applyProtection="1">
      <alignment vertical="center"/>
      <protection locked="0"/>
    </xf>
    <xf numFmtId="178" fontId="32" fillId="0" borderId="5" xfId="1" applyNumberFormat="1" applyFont="1" applyBorder="1" applyAlignment="1" applyProtection="1">
      <alignment vertical="center"/>
      <protection locked="0"/>
    </xf>
    <xf numFmtId="9" fontId="32" fillId="0" borderId="5" xfId="2046" applyFont="1" applyBorder="1" applyAlignment="1" applyProtection="1">
      <alignment horizontal="center" vertical="center"/>
      <protection locked="0"/>
    </xf>
    <xf numFmtId="179" fontId="32" fillId="0" borderId="5" xfId="2046" applyNumberFormat="1" applyFont="1" applyBorder="1" applyAlignment="1" applyProtection="1">
      <alignment horizontal="center" vertical="center"/>
      <protection locked="0"/>
    </xf>
    <xf numFmtId="9" fontId="32" fillId="0" borderId="0" xfId="2046" applyFont="1" applyBorder="1" applyAlignment="1" applyProtection="1">
      <alignment horizontal="center" vertical="center"/>
      <protection locked="0"/>
    </xf>
    <xf numFmtId="9" fontId="32" fillId="0" borderId="0" xfId="2046" applyFont="1" applyBorder="1" applyAlignment="1" applyProtection="1">
      <alignment horizontal="center" vertical="center" wrapText="1"/>
      <protection locked="0"/>
    </xf>
    <xf numFmtId="49" fontId="37" fillId="18" borderId="10" xfId="0" applyNumberFormat="1" applyFont="1" applyFill="1" applyBorder="1" applyAlignment="1" applyProtection="1">
      <alignment horizontal="center" vertical="center" wrapText="1"/>
      <protection locked="0"/>
    </xf>
    <xf numFmtId="0" fontId="33" fillId="16" borderId="10" xfId="0" applyFont="1" applyFill="1" applyBorder="1" applyAlignment="1" applyProtection="1">
      <alignment horizontal="center" vertical="center" wrapText="1"/>
      <protection locked="0"/>
    </xf>
    <xf numFmtId="49" fontId="36" fillId="16" borderId="11" xfId="0" applyNumberFormat="1" applyFont="1" applyFill="1" applyBorder="1" applyAlignment="1" applyProtection="1">
      <alignment horizontal="center" vertical="center" wrapText="1"/>
      <protection locked="0"/>
    </xf>
    <xf numFmtId="9" fontId="36" fillId="16" borderId="11" xfId="0" applyNumberFormat="1" applyFont="1" applyFill="1" applyBorder="1" applyAlignment="1" applyProtection="1">
      <alignment horizontal="center" vertical="center"/>
      <protection locked="0"/>
    </xf>
    <xf numFmtId="0" fontId="33" fillId="17" borderId="11" xfId="0" applyFont="1" applyFill="1" applyBorder="1" applyAlignment="1" applyProtection="1">
      <alignment horizontal="center" vertical="center" wrapText="1"/>
      <protection locked="0"/>
    </xf>
    <xf numFmtId="49" fontId="36" fillId="17" borderId="11" xfId="0" applyNumberFormat="1" applyFont="1" applyFill="1" applyBorder="1" applyAlignment="1" applyProtection="1">
      <alignment horizontal="center" vertical="center"/>
      <protection locked="0"/>
    </xf>
    <xf numFmtId="9" fontId="36" fillId="17" borderId="12" xfId="0" applyNumberFormat="1" applyFont="1" applyFill="1" applyBorder="1" applyAlignment="1" applyProtection="1">
      <alignment horizontal="center" vertical="center"/>
      <protection locked="0"/>
    </xf>
    <xf numFmtId="0" fontId="33" fillId="0" borderId="20" xfId="0" applyFont="1" applyBorder="1" applyAlignment="1" applyProtection="1">
      <alignment horizontal="center" vertical="center"/>
      <protection locked="0"/>
    </xf>
    <xf numFmtId="49" fontId="34" fillId="0" borderId="5" xfId="0" applyNumberFormat="1"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49" fontId="36" fillId="19" borderId="11" xfId="0" applyNumberFormat="1" applyFont="1" applyFill="1" applyBorder="1" applyAlignment="1" applyProtection="1">
      <alignment horizontal="center" vertical="center" wrapText="1"/>
      <protection locked="0"/>
    </xf>
    <xf numFmtId="1" fontId="36" fillId="19" borderId="11" xfId="0" applyNumberFormat="1" applyFont="1" applyFill="1" applyBorder="1" applyAlignment="1" applyProtection="1">
      <alignment horizontal="center" vertical="center"/>
      <protection locked="0"/>
    </xf>
    <xf numFmtId="49" fontId="36" fillId="19" borderId="11" xfId="0" applyNumberFormat="1" applyFont="1" applyFill="1" applyBorder="1" applyAlignment="1" applyProtection="1">
      <alignment horizontal="center" vertical="center"/>
      <protection locked="0"/>
    </xf>
    <xf numFmtId="1" fontId="36" fillId="19" borderId="62" xfId="0" applyNumberFormat="1" applyFont="1" applyFill="1" applyBorder="1" applyAlignment="1" applyProtection="1">
      <alignment horizontal="center" vertical="center"/>
      <protection locked="0"/>
    </xf>
    <xf numFmtId="0" fontId="32" fillId="21" borderId="17" xfId="0" applyFont="1" applyFill="1" applyBorder="1" applyAlignment="1" applyProtection="1">
      <alignment horizontal="center" vertical="center" wrapText="1"/>
      <protection locked="0"/>
    </xf>
    <xf numFmtId="0" fontId="83" fillId="21" borderId="3" xfId="0" applyFont="1" applyFill="1" applyBorder="1" applyAlignment="1" applyProtection="1">
      <alignment horizontal="left" vertical="center" wrapText="1"/>
      <protection locked="0"/>
    </xf>
    <xf numFmtId="0" fontId="13" fillId="9" borderId="4" xfId="0" applyFont="1" applyFill="1" applyBorder="1" applyAlignment="1" applyProtection="1">
      <alignment horizontal="center" vertical="center"/>
      <protection locked="0"/>
    </xf>
    <xf numFmtId="0" fontId="32" fillId="0" borderId="4" xfId="0" applyFont="1" applyBorder="1" applyAlignment="1" applyProtection="1">
      <alignment vertical="center"/>
      <protection locked="0"/>
    </xf>
    <xf numFmtId="0" fontId="32" fillId="0" borderId="4" xfId="0" applyFont="1" applyBorder="1" applyAlignment="1" applyProtection="1">
      <alignment vertical="center" wrapText="1"/>
      <protection locked="0"/>
    </xf>
    <xf numFmtId="0" fontId="32" fillId="0" borderId="26" xfId="0" applyFont="1" applyBorder="1" applyAlignment="1" applyProtection="1">
      <alignment vertical="center" wrapText="1"/>
      <protection locked="0"/>
    </xf>
    <xf numFmtId="9" fontId="32" fillId="0" borderId="4" xfId="2044" applyFont="1" applyBorder="1" applyAlignment="1" applyProtection="1">
      <alignment vertical="center"/>
      <protection locked="0"/>
    </xf>
    <xf numFmtId="178" fontId="32" fillId="0" borderId="4" xfId="0" applyNumberFormat="1" applyFont="1" applyBorder="1" applyAlignment="1" applyProtection="1">
      <alignment vertical="center" wrapText="1"/>
      <protection locked="0"/>
    </xf>
    <xf numFmtId="9" fontId="32" fillId="0" borderId="4" xfId="2046" applyFont="1" applyBorder="1" applyAlignment="1" applyProtection="1">
      <alignment horizontal="center" vertical="center"/>
      <protection locked="0"/>
    </xf>
    <xf numFmtId="179" fontId="32" fillId="0" borderId="4" xfId="0" applyNumberFormat="1" applyFont="1" applyBorder="1" applyAlignment="1" applyProtection="1">
      <alignment horizontal="center" vertical="center"/>
      <protection locked="0"/>
    </xf>
    <xf numFmtId="49" fontId="37" fillId="18" borderId="14" xfId="0" applyNumberFormat="1" applyFont="1" applyFill="1" applyBorder="1" applyAlignment="1" applyProtection="1">
      <alignment horizontal="center" vertical="center" wrapText="1"/>
      <protection locked="0"/>
    </xf>
    <xf numFmtId="0" fontId="33" fillId="16" borderId="14" xfId="0" applyFont="1" applyFill="1" applyBorder="1" applyAlignment="1" applyProtection="1">
      <alignment horizontal="center" vertical="center" wrapText="1"/>
      <protection locked="0"/>
    </xf>
    <xf numFmtId="49" fontId="36" fillId="16" borderId="13" xfId="0" applyNumberFormat="1" applyFont="1" applyFill="1" applyBorder="1" applyAlignment="1" applyProtection="1">
      <alignment horizontal="center" vertical="center" wrapText="1"/>
      <protection locked="0"/>
    </xf>
    <xf numFmtId="9" fontId="36" fillId="16" borderId="13" xfId="0" applyNumberFormat="1" applyFont="1" applyFill="1" applyBorder="1" applyAlignment="1" applyProtection="1">
      <alignment horizontal="center" vertical="center"/>
      <protection locked="0"/>
    </xf>
    <xf numFmtId="9" fontId="33" fillId="17" borderId="13" xfId="0" applyNumberFormat="1" applyFont="1" applyFill="1" applyBorder="1" applyAlignment="1" applyProtection="1">
      <alignment horizontal="center" vertical="center" wrapText="1"/>
      <protection locked="0"/>
    </xf>
    <xf numFmtId="49" fontId="36" fillId="17" borderId="13" xfId="0" applyNumberFormat="1" applyFont="1" applyFill="1" applyBorder="1" applyAlignment="1" applyProtection="1">
      <alignment horizontal="center" vertical="center"/>
      <protection locked="0"/>
    </xf>
    <xf numFmtId="9" fontId="36" fillId="17" borderId="15" xfId="0" applyNumberFormat="1" applyFont="1" applyFill="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4" fillId="0" borderId="17" xfId="0" applyNumberFormat="1" applyFont="1" applyBorder="1" applyAlignment="1" applyProtection="1">
      <alignment horizontal="center" vertical="center"/>
      <protection locked="0"/>
    </xf>
    <xf numFmtId="0" fontId="33" fillId="0" borderId="17" xfId="0" applyFont="1" applyBorder="1" applyAlignment="1" applyProtection="1">
      <alignment horizontal="center" vertical="center"/>
      <protection locked="0"/>
    </xf>
    <xf numFmtId="49" fontId="36" fillId="19" borderId="13" xfId="0" applyNumberFormat="1" applyFont="1" applyFill="1" applyBorder="1" applyAlignment="1" applyProtection="1">
      <alignment horizontal="center" vertical="center" wrapText="1"/>
      <protection locked="0"/>
    </xf>
    <xf numFmtId="49" fontId="36" fillId="19" borderId="13" xfId="0" applyNumberFormat="1" applyFont="1" applyFill="1" applyBorder="1" applyAlignment="1" applyProtection="1">
      <alignment horizontal="center" vertical="center"/>
      <protection locked="0"/>
    </xf>
    <xf numFmtId="0" fontId="37" fillId="18" borderId="14" xfId="0" applyNumberFormat="1" applyFont="1" applyFill="1" applyBorder="1" applyAlignment="1" applyProtection="1">
      <alignment horizontal="center" vertical="center" wrapText="1"/>
      <protection locked="0"/>
    </xf>
    <xf numFmtId="0" fontId="33" fillId="17" borderId="13" xfId="0" applyFont="1" applyFill="1" applyBorder="1" applyAlignment="1" applyProtection="1">
      <alignment horizontal="center" vertical="center" wrapText="1"/>
      <protection locked="0"/>
    </xf>
    <xf numFmtId="49" fontId="34" fillId="0" borderId="17" xfId="0" applyNumberFormat="1" applyFont="1" applyBorder="1" applyAlignment="1" applyProtection="1">
      <alignment horizontal="center" vertical="center"/>
      <protection locked="0"/>
    </xf>
    <xf numFmtId="0" fontId="37" fillId="18" borderId="6" xfId="0" applyNumberFormat="1" applyFont="1" applyFill="1" applyBorder="1" applyAlignment="1" applyProtection="1">
      <alignment horizontal="center" vertical="center" wrapText="1"/>
      <protection locked="0"/>
    </xf>
    <xf numFmtId="0" fontId="33" fillId="16" borderId="9" xfId="0" applyFont="1" applyFill="1" applyBorder="1" applyAlignment="1" applyProtection="1">
      <alignment horizontal="center" vertical="center" wrapText="1"/>
      <protection locked="0"/>
    </xf>
    <xf numFmtId="0" fontId="33" fillId="17" borderId="9" xfId="0" applyFont="1" applyFill="1" applyBorder="1" applyAlignment="1" applyProtection="1">
      <alignment horizontal="center" vertical="center" wrapText="1"/>
      <protection locked="0"/>
    </xf>
    <xf numFmtId="49" fontId="36" fillId="17" borderId="9" xfId="0" applyNumberFormat="1" applyFont="1" applyFill="1" applyBorder="1" applyAlignment="1" applyProtection="1">
      <alignment horizontal="center" vertical="center"/>
      <protection locked="0"/>
    </xf>
    <xf numFmtId="9" fontId="36" fillId="17" borderId="9" xfId="0" applyNumberFormat="1" applyFont="1" applyFill="1" applyBorder="1" applyAlignment="1" applyProtection="1">
      <alignment horizontal="center" vertical="center"/>
      <protection locked="0"/>
    </xf>
    <xf numFmtId="49" fontId="36" fillId="19" borderId="9" xfId="0" applyNumberFormat="1" applyFont="1" applyFill="1" applyBorder="1" applyAlignment="1" applyProtection="1">
      <alignment horizontal="center" vertical="center"/>
      <protection locked="0"/>
    </xf>
    <xf numFmtId="0" fontId="33" fillId="0" borderId="0" xfId="0" applyFont="1" applyAlignment="1" applyProtection="1">
      <alignment horizontal="center" vertical="center"/>
      <protection locked="0"/>
    </xf>
    <xf numFmtId="49" fontId="36" fillId="16" borderId="9" xfId="0" applyNumberFormat="1" applyFont="1" applyFill="1" applyBorder="1" applyAlignment="1" applyProtection="1">
      <alignment horizontal="center" vertical="center" wrapText="1"/>
      <protection locked="0"/>
    </xf>
    <xf numFmtId="9" fontId="36" fillId="16" borderId="9" xfId="0" applyNumberFormat="1" applyFont="1" applyFill="1" applyBorder="1" applyAlignment="1" applyProtection="1">
      <alignment horizontal="center" vertical="center"/>
      <protection locked="0"/>
    </xf>
    <xf numFmtId="49" fontId="36" fillId="19" borderId="9" xfId="0" applyNumberFormat="1" applyFont="1" applyFill="1" applyBorder="1" applyAlignment="1" applyProtection="1">
      <alignment horizontal="center" vertical="center" wrapText="1"/>
      <protection locked="0"/>
    </xf>
    <xf numFmtId="0" fontId="32" fillId="21" borderId="58" xfId="0" applyFont="1" applyFill="1" applyBorder="1" applyAlignment="1" applyProtection="1">
      <alignment horizontal="center" vertical="center" wrapText="1"/>
      <protection locked="0"/>
    </xf>
    <xf numFmtId="0" fontId="83" fillId="21" borderId="59" xfId="0" applyFont="1" applyFill="1" applyBorder="1" applyAlignment="1" applyProtection="1">
      <alignment horizontal="left" vertical="center" wrapText="1"/>
      <protection locked="0"/>
    </xf>
    <xf numFmtId="0" fontId="13" fillId="9" borderId="58" xfId="0" applyFont="1" applyFill="1" applyBorder="1" applyAlignment="1" applyProtection="1">
      <alignment horizontal="center" vertical="center"/>
      <protection locked="0"/>
    </xf>
    <xf numFmtId="0" fontId="32" fillId="0" borderId="58" xfId="0" applyFont="1" applyBorder="1" applyAlignment="1" applyProtection="1">
      <alignment vertical="center"/>
      <protection locked="0"/>
    </xf>
    <xf numFmtId="0" fontId="32" fillId="0" borderId="58" xfId="0" applyFont="1" applyBorder="1" applyAlignment="1" applyProtection="1">
      <alignment vertical="center" wrapText="1"/>
      <protection locked="0"/>
    </xf>
    <xf numFmtId="9" fontId="32" fillId="0" borderId="58" xfId="2044" applyFont="1" applyBorder="1" applyAlignment="1" applyProtection="1">
      <alignment vertical="center"/>
      <protection locked="0"/>
    </xf>
    <xf numFmtId="178" fontId="32" fillId="0" borderId="58" xfId="0" applyNumberFormat="1" applyFont="1" applyBorder="1" applyAlignment="1" applyProtection="1">
      <alignment vertical="center" wrapText="1"/>
      <protection locked="0"/>
    </xf>
    <xf numFmtId="9" fontId="32" fillId="0" borderId="58" xfId="2046" applyFont="1" applyBorder="1" applyAlignment="1" applyProtection="1">
      <alignment horizontal="center" vertical="center"/>
      <protection locked="0"/>
    </xf>
    <xf numFmtId="179" fontId="32" fillId="0" borderId="58" xfId="0" applyNumberFormat="1" applyFont="1" applyBorder="1" applyAlignment="1" applyProtection="1">
      <alignment horizontal="center" vertical="center"/>
      <protection locked="0"/>
    </xf>
    <xf numFmtId="0" fontId="0" fillId="0" borderId="26" xfId="0" applyBorder="1" applyAlignment="1" applyProtection="1">
      <alignment vertical="center"/>
      <protection locked="0"/>
    </xf>
    <xf numFmtId="0" fontId="0" fillId="0" borderId="58" xfId="0" applyBorder="1" applyAlignment="1" applyProtection="1">
      <alignment vertical="center"/>
      <protection locked="0"/>
    </xf>
    <xf numFmtId="0" fontId="0" fillId="0" borderId="5" xfId="0" applyBorder="1" applyAlignment="1" applyProtection="1">
      <alignment horizontal="center" vertical="center"/>
      <protection locked="0"/>
    </xf>
    <xf numFmtId="0" fontId="0" fillId="0" borderId="58" xfId="0" applyBorder="1" applyAlignment="1">
      <alignment vertical="center"/>
    </xf>
    <xf numFmtId="0" fontId="0" fillId="0" borderId="5" xfId="0" applyBorder="1" applyAlignment="1">
      <alignment vertical="center"/>
    </xf>
    <xf numFmtId="0" fontId="0" fillId="0" borderId="5" xfId="0" applyBorder="1" applyAlignment="1">
      <alignment horizontal="center" vertical="center"/>
    </xf>
    <xf numFmtId="0" fontId="0" fillId="0" borderId="111" xfId="0" applyBorder="1" applyAlignment="1">
      <alignment vertical="center"/>
    </xf>
    <xf numFmtId="0" fontId="0" fillId="0" borderId="60" xfId="0" applyBorder="1" applyAlignment="1">
      <alignment vertical="center"/>
    </xf>
    <xf numFmtId="0" fontId="0" fillId="0" borderId="70" xfId="0" applyBorder="1" applyAlignment="1">
      <alignment vertical="center"/>
    </xf>
    <xf numFmtId="0" fontId="0" fillId="0" borderId="60" xfId="0" applyBorder="1" applyAlignment="1">
      <alignment horizontal="center" vertical="center"/>
    </xf>
    <xf numFmtId="0" fontId="0" fillId="0" borderId="70" xfId="0" applyBorder="1" applyAlignment="1">
      <alignment horizontal="center" vertical="center"/>
    </xf>
    <xf numFmtId="0" fontId="0" fillId="0" borderId="74" xfId="0" applyBorder="1" applyAlignment="1">
      <alignment vertical="center"/>
    </xf>
    <xf numFmtId="0" fontId="0" fillId="0" borderId="72" xfId="0" applyBorder="1" applyAlignment="1">
      <alignment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2" xfId="0" applyBorder="1" applyAlignment="1">
      <alignment horizontal="center" vertical="center"/>
    </xf>
    <xf numFmtId="0" fontId="32" fillId="0" borderId="72" xfId="0" applyFont="1" applyBorder="1" applyAlignment="1">
      <alignment horizontal="center" vertical="center"/>
    </xf>
    <xf numFmtId="178" fontId="32" fillId="0" borderId="58" xfId="0" applyNumberFormat="1" applyFont="1" applyBorder="1" applyAlignment="1" applyProtection="1">
      <alignment vertical="center"/>
    </xf>
    <xf numFmtId="0" fontId="0" fillId="0" borderId="58" xfId="0" applyBorder="1" applyProtection="1"/>
    <xf numFmtId="179" fontId="32" fillId="0" borderId="58" xfId="0" applyNumberFormat="1" applyFont="1" applyBorder="1" applyAlignment="1" applyProtection="1">
      <alignment horizontal="center" vertical="center"/>
    </xf>
    <xf numFmtId="0" fontId="32" fillId="0" borderId="58" xfId="0" applyFont="1" applyBorder="1" applyAlignment="1" applyProtection="1">
      <alignment horizontal="center" vertical="center"/>
    </xf>
    <xf numFmtId="9" fontId="32" fillId="0" borderId="0" xfId="2046" applyFont="1" applyBorder="1" applyAlignment="1" applyProtection="1">
      <alignment horizontal="center" wrapText="1"/>
    </xf>
    <xf numFmtId="0" fontId="26" fillId="21" borderId="57" xfId="0" applyFont="1" applyFill="1" applyBorder="1" applyAlignment="1" applyProtection="1">
      <alignment horizontal="center" vertical="center" wrapText="1"/>
    </xf>
    <xf numFmtId="0" fontId="81" fillId="21" borderId="0" xfId="0" applyFont="1" applyFill="1" applyBorder="1" applyAlignment="1" applyProtection="1">
      <alignment horizontal="center" vertical="center" wrapText="1"/>
    </xf>
    <xf numFmtId="0" fontId="81" fillId="21" borderId="53" xfId="0" applyFont="1" applyFill="1" applyBorder="1" applyAlignment="1" applyProtection="1">
      <alignment horizontal="center" vertical="center" wrapText="1"/>
    </xf>
    <xf numFmtId="0" fontId="32" fillId="3" borderId="0" xfId="0" applyFont="1" applyFill="1" applyBorder="1" applyAlignment="1" applyProtection="1">
      <alignment vertical="center" wrapText="1"/>
    </xf>
    <xf numFmtId="0" fontId="29" fillId="22" borderId="57" xfId="2" applyFont="1" applyFill="1" applyBorder="1" applyAlignment="1" applyProtection="1">
      <alignment horizontal="center" vertical="center" wrapText="1"/>
    </xf>
    <xf numFmtId="0" fontId="29" fillId="22" borderId="0" xfId="2" applyFont="1" applyFill="1" applyBorder="1" applyAlignment="1" applyProtection="1">
      <alignment horizontal="center" vertical="center" wrapText="1"/>
    </xf>
    <xf numFmtId="0" fontId="29" fillId="22" borderId="53" xfId="2" applyFont="1" applyFill="1" applyBorder="1" applyAlignment="1" applyProtection="1">
      <alignment horizontal="center" vertical="center" wrapText="1"/>
    </xf>
    <xf numFmtId="0" fontId="28" fillId="3" borderId="0" xfId="2" applyFont="1" applyFill="1" applyBorder="1" applyAlignment="1" applyProtection="1">
      <alignment vertical="center" wrapText="1"/>
    </xf>
    <xf numFmtId="0" fontId="0" fillId="0" borderId="0" xfId="0" applyAlignment="1" applyProtection="1">
      <alignment horizontal="center" vertical="center"/>
    </xf>
    <xf numFmtId="0" fontId="0" fillId="0" borderId="0" xfId="0" applyAlignment="1" applyProtection="1">
      <alignment horizontal="left" vertical="center" wrapText="1"/>
    </xf>
    <xf numFmtId="49" fontId="94" fillId="3" borderId="58" xfId="0" applyNumberFormat="1" applyFont="1" applyFill="1" applyBorder="1" applyAlignment="1" applyProtection="1">
      <alignment horizontal="center" vertical="center" wrapText="1"/>
    </xf>
    <xf numFmtId="0" fontId="36" fillId="23" borderId="58" xfId="0" applyFont="1" applyFill="1" applyBorder="1" applyAlignment="1" applyProtection="1">
      <alignment horizontal="center" vertical="center" wrapText="1"/>
    </xf>
    <xf numFmtId="0" fontId="36" fillId="16" borderId="58" xfId="0" applyFont="1" applyFill="1" applyBorder="1" applyAlignment="1" applyProtection="1">
      <alignment horizontal="center" vertical="center" wrapText="1"/>
    </xf>
    <xf numFmtId="178" fontId="45" fillId="19" borderId="58" xfId="0" applyNumberFormat="1" applyFont="1" applyFill="1" applyBorder="1" applyAlignment="1" applyProtection="1">
      <alignment horizontal="center" vertical="center" wrapText="1"/>
    </xf>
    <xf numFmtId="9" fontId="36" fillId="19" borderId="58" xfId="0" applyNumberFormat="1" applyFont="1" applyFill="1" applyBorder="1" applyAlignment="1" applyProtection="1">
      <alignment horizontal="center" vertical="center" wrapText="1"/>
    </xf>
    <xf numFmtId="179" fontId="43" fillId="10" borderId="63" xfId="0" applyNumberFormat="1" applyFont="1" applyFill="1" applyBorder="1" applyAlignment="1" applyProtection="1">
      <alignment horizontal="center" vertical="center" wrapText="1"/>
    </xf>
    <xf numFmtId="0" fontId="43" fillId="10" borderId="63" xfId="0" applyFont="1" applyFill="1" applyBorder="1" applyAlignment="1" applyProtection="1">
      <alignment horizontal="center" vertical="center" wrapText="1"/>
    </xf>
    <xf numFmtId="0" fontId="33" fillId="16" borderId="64" xfId="0" applyFont="1" applyFill="1" applyBorder="1" applyAlignment="1" applyProtection="1">
      <alignment horizontal="center" vertical="center"/>
    </xf>
    <xf numFmtId="0" fontId="33" fillId="16" borderId="51" xfId="0" applyFont="1" applyFill="1" applyBorder="1" applyAlignment="1" applyProtection="1">
      <alignment horizontal="center" vertical="center"/>
    </xf>
    <xf numFmtId="0" fontId="33" fillId="16" borderId="65" xfId="0" applyFont="1" applyFill="1" applyBorder="1" applyAlignment="1" applyProtection="1">
      <alignment horizontal="center" vertical="center"/>
    </xf>
    <xf numFmtId="0" fontId="33" fillId="17" borderId="66" xfId="0" applyFont="1" applyFill="1" applyBorder="1" applyAlignment="1" applyProtection="1">
      <alignment horizontal="center" vertical="center"/>
    </xf>
    <xf numFmtId="0" fontId="33" fillId="17" borderId="63" xfId="0" applyFont="1" applyFill="1" applyBorder="1" applyAlignment="1" applyProtection="1">
      <alignment horizontal="center" vertical="center"/>
    </xf>
    <xf numFmtId="0" fontId="33" fillId="17" borderId="67" xfId="0" applyFont="1" applyFill="1" applyBorder="1" applyAlignment="1" applyProtection="1">
      <alignment horizontal="center" vertical="center"/>
    </xf>
    <xf numFmtId="0" fontId="78" fillId="0" borderId="68" xfId="0" applyFont="1" applyBorder="1" applyProtection="1"/>
    <xf numFmtId="0" fontId="10" fillId="2" borderId="52" xfId="0" applyFont="1" applyFill="1" applyBorder="1" applyAlignment="1" applyProtection="1">
      <alignment horizontal="center" vertical="center"/>
    </xf>
    <xf numFmtId="0" fontId="38" fillId="20" borderId="19" xfId="0" applyFont="1" applyFill="1" applyBorder="1" applyAlignment="1" applyProtection="1">
      <alignment horizontal="left" vertical="center" wrapText="1"/>
    </xf>
    <xf numFmtId="0" fontId="38" fillId="20" borderId="18" xfId="0" applyFont="1" applyFill="1" applyBorder="1" applyAlignment="1" applyProtection="1">
      <alignment horizontal="left" vertical="center" wrapText="1"/>
    </xf>
    <xf numFmtId="0" fontId="38" fillId="20" borderId="20" xfId="0" applyFont="1" applyFill="1" applyBorder="1" applyAlignment="1" applyProtection="1">
      <alignment horizontal="left" vertical="center" wrapText="1"/>
    </xf>
  </cellXfs>
  <cellStyles count="2048">
    <cellStyle name="Normal 2" xfId="2" xr:uid="{00000000-0005-0000-0000-0000F9070000}"/>
    <cellStyle name="Normal 2 2" xfId="4" xr:uid="{00000000-0005-0000-0000-0000FA070000}"/>
    <cellStyle name="Normal 3" xfId="5" xr:uid="{00000000-0005-0000-0000-0000FB070000}"/>
    <cellStyle name="百分比" xfId="2046" builtinId="5"/>
    <cellStyle name="百分比 2" xfId="2045" xr:uid="{00000000-0005-0000-0000-0000FE070000}"/>
    <cellStyle name="百分比 3" xfId="2044" xr:uid="{00000000-0005-0000-0000-0000FF070000}"/>
    <cellStyle name="常规" xfId="0" builtinId="0"/>
    <cellStyle name="常规 2" xfId="3" xr:uid="{00000000-0005-0000-0000-0000FD070000}"/>
    <cellStyle name="超链接" xfId="6" builtinId="8" hidden="1"/>
    <cellStyle name="超链接" xfId="8" builtinId="8" hidden="1"/>
    <cellStyle name="超链接" xfId="10" builtinId="8" hidden="1"/>
    <cellStyle name="超链接" xfId="12" builtinId="8" hidden="1"/>
    <cellStyle name="超链接" xfId="14" builtinId="8" hidden="1"/>
    <cellStyle name="超链接" xfId="16" builtinId="8" hidden="1"/>
    <cellStyle name="超链接" xfId="18"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超链接" xfId="30" builtinId="8" hidden="1"/>
    <cellStyle name="超链接" xfId="32" builtinId="8" hidden="1"/>
    <cellStyle name="超链接" xfId="34" builtinId="8" hidden="1"/>
    <cellStyle name="超链接" xfId="36" builtinId="8" hidden="1"/>
    <cellStyle name="超链接" xfId="38" builtinId="8" hidden="1"/>
    <cellStyle name="超链接" xfId="40" builtinId="8" hidden="1"/>
    <cellStyle name="超链接" xfId="42" builtinId="8" hidden="1"/>
    <cellStyle name="超链接" xfId="44" builtinId="8" hidden="1"/>
    <cellStyle name="超链接" xfId="46" builtinId="8" hidden="1"/>
    <cellStyle name="超链接" xfId="48" builtinId="8" hidden="1"/>
    <cellStyle name="超链接" xfId="50" builtinId="8" hidden="1"/>
    <cellStyle name="超链接" xfId="52" builtinId="8" hidden="1"/>
    <cellStyle name="超链接" xfId="54" builtinId="8" hidden="1"/>
    <cellStyle name="超链接" xfId="56" builtinId="8" hidden="1"/>
    <cellStyle name="超链接" xfId="58" builtinId="8" hidden="1"/>
    <cellStyle name="超链接" xfId="60" builtinId="8" hidden="1"/>
    <cellStyle name="超链接" xfId="62" builtinId="8" hidden="1"/>
    <cellStyle name="超链接" xfId="64" builtinId="8" hidden="1"/>
    <cellStyle name="超链接" xfId="66" builtinId="8" hidden="1"/>
    <cellStyle name="超链接" xfId="68" builtinId="8" hidden="1"/>
    <cellStyle name="超链接" xfId="70" builtinId="8" hidden="1"/>
    <cellStyle name="超链接" xfId="72" builtinId="8" hidden="1"/>
    <cellStyle name="超链接" xfId="74" builtinId="8" hidden="1"/>
    <cellStyle name="超链接" xfId="76" builtinId="8" hidden="1"/>
    <cellStyle name="超链接" xfId="78" builtinId="8" hidden="1"/>
    <cellStyle name="超链接" xfId="80" builtinId="8" hidden="1"/>
    <cellStyle name="超链接" xfId="82" builtinId="8" hidden="1"/>
    <cellStyle name="超链接" xfId="84" builtinId="8" hidden="1"/>
    <cellStyle name="超链接" xfId="86" builtinId="8" hidden="1"/>
    <cellStyle name="超链接" xfId="88" builtinId="8" hidden="1"/>
    <cellStyle name="超链接" xfId="90" builtinId="8" hidden="1"/>
    <cellStyle name="超链接" xfId="92" builtinId="8" hidden="1"/>
    <cellStyle name="超链接" xfId="94" builtinId="8" hidden="1"/>
    <cellStyle name="超链接" xfId="96" builtinId="8" hidden="1"/>
    <cellStyle name="超链接" xfId="98" builtinId="8" hidden="1"/>
    <cellStyle name="超链接" xfId="100" builtinId="8" hidden="1"/>
    <cellStyle name="超链接" xfId="102" builtinId="8" hidden="1"/>
    <cellStyle name="超链接" xfId="104" builtinId="8" hidden="1"/>
    <cellStyle name="超链接" xfId="106" builtinId="8" hidden="1"/>
    <cellStyle name="超链接" xfId="108" builtinId="8" hidden="1"/>
    <cellStyle name="超链接" xfId="110" builtinId="8" hidden="1"/>
    <cellStyle name="超链接" xfId="112" builtinId="8" hidden="1"/>
    <cellStyle name="超链接" xfId="114" builtinId="8" hidden="1"/>
    <cellStyle name="超链接" xfId="116" builtinId="8" hidden="1"/>
    <cellStyle name="超链接" xfId="118" builtinId="8" hidden="1"/>
    <cellStyle name="超链接" xfId="120" builtinId="8" hidden="1"/>
    <cellStyle name="超链接" xfId="122" builtinId="8" hidden="1"/>
    <cellStyle name="超链接" xfId="124" builtinId="8" hidden="1"/>
    <cellStyle name="超链接" xfId="126" builtinId="8" hidden="1"/>
    <cellStyle name="超链接" xfId="128" builtinId="8" hidden="1"/>
    <cellStyle name="超链接" xfId="130" builtinId="8" hidden="1"/>
    <cellStyle name="超链接" xfId="132" builtinId="8" hidden="1"/>
    <cellStyle name="超链接" xfId="134" builtinId="8" hidden="1"/>
    <cellStyle name="超链接" xfId="136" builtinId="8" hidden="1"/>
    <cellStyle name="超链接" xfId="138" builtinId="8" hidden="1"/>
    <cellStyle name="超链接" xfId="140" builtinId="8" hidden="1"/>
    <cellStyle name="超链接" xfId="142" builtinId="8" hidden="1"/>
    <cellStyle name="超链接" xfId="144" builtinId="8" hidden="1"/>
    <cellStyle name="超链接" xfId="146" builtinId="8" hidden="1"/>
    <cellStyle name="超链接" xfId="148" builtinId="8" hidden="1"/>
    <cellStyle name="超链接" xfId="150" builtinId="8" hidden="1"/>
    <cellStyle name="超链接" xfId="152" builtinId="8" hidden="1"/>
    <cellStyle name="超链接" xfId="154" builtinId="8" hidden="1"/>
    <cellStyle name="超链接" xfId="156" builtinId="8" hidden="1"/>
    <cellStyle name="超链接" xfId="158" builtinId="8" hidden="1"/>
    <cellStyle name="超链接" xfId="160" builtinId="8" hidden="1"/>
    <cellStyle name="超链接" xfId="162" builtinId="8" hidden="1"/>
    <cellStyle name="超链接" xfId="164" builtinId="8" hidden="1"/>
    <cellStyle name="超链接" xfId="166" builtinId="8" hidden="1"/>
    <cellStyle name="超链接" xfId="168" builtinId="8" hidden="1"/>
    <cellStyle name="超链接" xfId="170" builtinId="8" hidden="1"/>
    <cellStyle name="超链接" xfId="172" builtinId="8" hidden="1"/>
    <cellStyle name="超链接" xfId="174" builtinId="8" hidden="1"/>
    <cellStyle name="超链接" xfId="176" builtinId="8" hidden="1"/>
    <cellStyle name="超链接" xfId="178" builtinId="8" hidden="1"/>
    <cellStyle name="超链接" xfId="180" builtinId="8" hidden="1"/>
    <cellStyle name="超链接" xfId="182" builtinId="8" hidden="1"/>
    <cellStyle name="超链接" xfId="184" builtinId="8" hidden="1"/>
    <cellStyle name="超链接" xfId="186" builtinId="8" hidden="1"/>
    <cellStyle name="超链接" xfId="188" builtinId="8" hidden="1"/>
    <cellStyle name="超链接" xfId="190" builtinId="8" hidden="1"/>
    <cellStyle name="超链接" xfId="192" builtinId="8" hidden="1"/>
    <cellStyle name="超链接" xfId="194" builtinId="8" hidden="1"/>
    <cellStyle name="超链接" xfId="196" builtinId="8" hidden="1"/>
    <cellStyle name="超链接" xfId="198" builtinId="8" hidden="1"/>
    <cellStyle name="超链接" xfId="200" builtinId="8" hidden="1"/>
    <cellStyle name="超链接" xfId="202" builtinId="8" hidden="1"/>
    <cellStyle name="超链接" xfId="204" builtinId="8" hidden="1"/>
    <cellStyle name="超链接" xfId="206" builtinId="8" hidden="1"/>
    <cellStyle name="超链接" xfId="208" builtinId="8" hidden="1"/>
    <cellStyle name="超链接" xfId="210" builtinId="8" hidden="1"/>
    <cellStyle name="超链接" xfId="212" builtinId="8" hidden="1"/>
    <cellStyle name="超链接" xfId="214" builtinId="8" hidden="1"/>
    <cellStyle name="超链接" xfId="216" builtinId="8" hidden="1"/>
    <cellStyle name="超链接" xfId="218" builtinId="8" hidden="1"/>
    <cellStyle name="超链接" xfId="220" builtinId="8" hidden="1"/>
    <cellStyle name="超链接" xfId="222" builtinId="8" hidden="1"/>
    <cellStyle name="超链接" xfId="224" builtinId="8" hidden="1"/>
    <cellStyle name="超链接" xfId="226" builtinId="8" hidden="1"/>
    <cellStyle name="超链接" xfId="228" builtinId="8" hidden="1"/>
    <cellStyle name="超链接" xfId="230" builtinId="8" hidden="1"/>
    <cellStyle name="超链接" xfId="232" builtinId="8" hidden="1"/>
    <cellStyle name="超链接" xfId="234" builtinId="8" hidden="1"/>
    <cellStyle name="超链接" xfId="236" builtinId="8" hidden="1"/>
    <cellStyle name="超链接" xfId="238" builtinId="8" hidden="1"/>
    <cellStyle name="超链接" xfId="240" builtinId="8" hidden="1"/>
    <cellStyle name="超链接" xfId="242" builtinId="8" hidden="1"/>
    <cellStyle name="超链接" xfId="244" builtinId="8" hidden="1"/>
    <cellStyle name="超链接" xfId="246" builtinId="8" hidden="1"/>
    <cellStyle name="超链接" xfId="248" builtinId="8" hidden="1"/>
    <cellStyle name="超链接" xfId="250" builtinId="8" hidden="1"/>
    <cellStyle name="超链接" xfId="252" builtinId="8" hidden="1"/>
    <cellStyle name="超链接" xfId="254" builtinId="8" hidden="1"/>
    <cellStyle name="超链接" xfId="256" builtinId="8" hidden="1"/>
    <cellStyle name="超链接" xfId="258" builtinId="8" hidden="1"/>
    <cellStyle name="超链接" xfId="260" builtinId="8" hidden="1"/>
    <cellStyle name="超链接" xfId="262" builtinId="8" hidden="1"/>
    <cellStyle name="超链接" xfId="264" builtinId="8" hidden="1"/>
    <cellStyle name="超链接" xfId="266" builtinId="8" hidden="1"/>
    <cellStyle name="超链接" xfId="268" builtinId="8" hidden="1"/>
    <cellStyle name="超链接" xfId="270" builtinId="8" hidden="1"/>
    <cellStyle name="超链接" xfId="272" builtinId="8" hidden="1"/>
    <cellStyle name="超链接" xfId="274" builtinId="8" hidden="1"/>
    <cellStyle name="超链接" xfId="276" builtinId="8" hidden="1"/>
    <cellStyle name="超链接" xfId="278" builtinId="8" hidden="1"/>
    <cellStyle name="超链接" xfId="280" builtinId="8" hidden="1"/>
    <cellStyle name="超链接" xfId="282" builtinId="8" hidden="1"/>
    <cellStyle name="超链接" xfId="284" builtinId="8" hidden="1"/>
    <cellStyle name="超链接" xfId="286" builtinId="8" hidden="1"/>
    <cellStyle name="超链接" xfId="288" builtinId="8" hidden="1"/>
    <cellStyle name="超链接" xfId="290" builtinId="8" hidden="1"/>
    <cellStyle name="超链接" xfId="292" builtinId="8" hidden="1"/>
    <cellStyle name="超链接" xfId="294" builtinId="8" hidden="1"/>
    <cellStyle name="超链接" xfId="296" builtinId="8" hidden="1"/>
    <cellStyle name="超链接" xfId="298" builtinId="8" hidden="1"/>
    <cellStyle name="超链接" xfId="300" builtinId="8" hidden="1"/>
    <cellStyle name="超链接" xfId="302" builtinId="8" hidden="1"/>
    <cellStyle name="超链接" xfId="304" builtinId="8" hidden="1"/>
    <cellStyle name="超链接" xfId="306" builtinId="8" hidden="1"/>
    <cellStyle name="超链接" xfId="308" builtinId="8" hidden="1"/>
    <cellStyle name="超链接" xfId="310" builtinId="8" hidden="1"/>
    <cellStyle name="超链接" xfId="312" builtinId="8" hidden="1"/>
    <cellStyle name="超链接" xfId="314" builtinId="8" hidden="1"/>
    <cellStyle name="超链接" xfId="316" builtinId="8" hidden="1"/>
    <cellStyle name="超链接" xfId="318" builtinId="8" hidden="1"/>
    <cellStyle name="超链接" xfId="320" builtinId="8" hidden="1"/>
    <cellStyle name="超链接" xfId="322" builtinId="8" hidden="1"/>
    <cellStyle name="超链接" xfId="324" builtinId="8" hidden="1"/>
    <cellStyle name="超链接" xfId="326" builtinId="8" hidden="1"/>
    <cellStyle name="超链接" xfId="328" builtinId="8" hidden="1"/>
    <cellStyle name="超链接" xfId="330" builtinId="8" hidden="1"/>
    <cellStyle name="超链接" xfId="332" builtinId="8" hidden="1"/>
    <cellStyle name="超链接" xfId="334" builtinId="8" hidden="1"/>
    <cellStyle name="超链接" xfId="336" builtinId="8" hidden="1"/>
    <cellStyle name="超链接" xfId="338" builtinId="8" hidden="1"/>
    <cellStyle name="超链接" xfId="340" builtinId="8" hidden="1"/>
    <cellStyle name="超链接" xfId="342" builtinId="8" hidden="1"/>
    <cellStyle name="超链接" xfId="344" builtinId="8" hidden="1"/>
    <cellStyle name="超链接" xfId="346" builtinId="8" hidden="1"/>
    <cellStyle name="超链接" xfId="348" builtinId="8" hidden="1"/>
    <cellStyle name="超链接" xfId="350" builtinId="8" hidden="1"/>
    <cellStyle name="超链接" xfId="352" builtinId="8" hidden="1"/>
    <cellStyle name="超链接" xfId="354" builtinId="8" hidden="1"/>
    <cellStyle name="超链接" xfId="356" builtinId="8" hidden="1"/>
    <cellStyle name="超链接" xfId="358" builtinId="8" hidden="1"/>
    <cellStyle name="超链接" xfId="360" builtinId="8" hidden="1"/>
    <cellStyle name="超链接" xfId="362" builtinId="8" hidden="1"/>
    <cellStyle name="超链接" xfId="364" builtinId="8" hidden="1"/>
    <cellStyle name="超链接" xfId="366" builtinId="8" hidden="1"/>
    <cellStyle name="超链接" xfId="368" builtinId="8" hidden="1"/>
    <cellStyle name="超链接" xfId="370" builtinId="8" hidden="1"/>
    <cellStyle name="超链接" xfId="372" builtinId="8" hidden="1"/>
    <cellStyle name="超链接" xfId="374" builtinId="8" hidden="1"/>
    <cellStyle name="超链接" xfId="376" builtinId="8" hidden="1"/>
    <cellStyle name="超链接" xfId="378" builtinId="8" hidden="1"/>
    <cellStyle name="超链接" xfId="380" builtinId="8" hidden="1"/>
    <cellStyle name="超链接" xfId="382" builtinId="8" hidden="1"/>
    <cellStyle name="超链接" xfId="384" builtinId="8" hidden="1"/>
    <cellStyle name="超链接" xfId="386" builtinId="8" hidden="1"/>
    <cellStyle name="超链接" xfId="388" builtinId="8" hidden="1"/>
    <cellStyle name="超链接" xfId="390" builtinId="8" hidden="1"/>
    <cellStyle name="超链接" xfId="392" builtinId="8" hidden="1"/>
    <cellStyle name="超链接" xfId="394" builtinId="8" hidden="1"/>
    <cellStyle name="超链接" xfId="396" builtinId="8" hidden="1"/>
    <cellStyle name="超链接" xfId="398" builtinId="8" hidden="1"/>
    <cellStyle name="超链接" xfId="400" builtinId="8" hidden="1"/>
    <cellStyle name="超链接" xfId="402" builtinId="8" hidden="1"/>
    <cellStyle name="超链接" xfId="404" builtinId="8" hidden="1"/>
    <cellStyle name="超链接" xfId="406" builtinId="8" hidden="1"/>
    <cellStyle name="超链接" xfId="408" builtinId="8" hidden="1"/>
    <cellStyle name="超链接" xfId="410" builtinId="8" hidden="1"/>
    <cellStyle name="超链接" xfId="412" builtinId="8" hidden="1"/>
    <cellStyle name="超链接" xfId="414" builtinId="8" hidden="1"/>
    <cellStyle name="超链接" xfId="416" builtinId="8" hidden="1"/>
    <cellStyle name="超链接" xfId="418" builtinId="8" hidden="1"/>
    <cellStyle name="超链接" xfId="420" builtinId="8" hidden="1"/>
    <cellStyle name="超链接" xfId="422" builtinId="8" hidden="1"/>
    <cellStyle name="超链接" xfId="424" builtinId="8" hidden="1"/>
    <cellStyle name="超链接" xfId="426" builtinId="8" hidden="1"/>
    <cellStyle name="超链接" xfId="428" builtinId="8" hidden="1"/>
    <cellStyle name="超链接" xfId="430" builtinId="8" hidden="1"/>
    <cellStyle name="超链接" xfId="432" builtinId="8" hidden="1"/>
    <cellStyle name="超链接" xfId="434" builtinId="8" hidden="1"/>
    <cellStyle name="超链接" xfId="436" builtinId="8" hidden="1"/>
    <cellStyle name="超链接" xfId="438" builtinId="8" hidden="1"/>
    <cellStyle name="超链接" xfId="440" builtinId="8" hidden="1"/>
    <cellStyle name="超链接" xfId="442" builtinId="8" hidden="1"/>
    <cellStyle name="超链接" xfId="444" builtinId="8" hidden="1"/>
    <cellStyle name="超链接" xfId="446" builtinId="8" hidden="1"/>
    <cellStyle name="超链接" xfId="448" builtinId="8" hidden="1"/>
    <cellStyle name="超链接" xfId="450" builtinId="8" hidden="1"/>
    <cellStyle name="超链接" xfId="452" builtinId="8" hidden="1"/>
    <cellStyle name="超链接" xfId="454" builtinId="8" hidden="1"/>
    <cellStyle name="超链接" xfId="456" builtinId="8" hidden="1"/>
    <cellStyle name="超链接" xfId="458" builtinId="8" hidden="1"/>
    <cellStyle name="超链接" xfId="460" builtinId="8" hidden="1"/>
    <cellStyle name="超链接" xfId="462" builtinId="8" hidden="1"/>
    <cellStyle name="超链接" xfId="464" builtinId="8" hidden="1"/>
    <cellStyle name="超链接" xfId="466" builtinId="8" hidden="1"/>
    <cellStyle name="超链接" xfId="468" builtinId="8" hidden="1"/>
    <cellStyle name="超链接" xfId="470" builtinId="8" hidden="1"/>
    <cellStyle name="超链接" xfId="472" builtinId="8" hidden="1"/>
    <cellStyle name="超链接" xfId="474" builtinId="8" hidden="1"/>
    <cellStyle name="超链接" xfId="476" builtinId="8" hidden="1"/>
    <cellStyle name="超链接" xfId="478" builtinId="8" hidden="1"/>
    <cellStyle name="超链接" xfId="480" builtinId="8" hidden="1"/>
    <cellStyle name="超链接" xfId="482" builtinId="8" hidden="1"/>
    <cellStyle name="超链接" xfId="484" builtinId="8" hidden="1"/>
    <cellStyle name="超链接" xfId="486" builtinId="8" hidden="1"/>
    <cellStyle name="超链接" xfId="488" builtinId="8" hidden="1"/>
    <cellStyle name="超链接" xfId="490" builtinId="8" hidden="1"/>
    <cellStyle name="超链接" xfId="492" builtinId="8" hidden="1"/>
    <cellStyle name="超链接" xfId="494" builtinId="8" hidden="1"/>
    <cellStyle name="超链接" xfId="496" builtinId="8" hidden="1"/>
    <cellStyle name="超链接" xfId="498" builtinId="8" hidden="1"/>
    <cellStyle name="超链接" xfId="500" builtinId="8" hidden="1"/>
    <cellStyle name="超链接" xfId="502" builtinId="8" hidden="1"/>
    <cellStyle name="超链接" xfId="504" builtinId="8" hidden="1"/>
    <cellStyle name="超链接" xfId="506" builtinId="8" hidden="1"/>
    <cellStyle name="超链接" xfId="508" builtinId="8" hidden="1"/>
    <cellStyle name="超链接" xfId="510" builtinId="8" hidden="1"/>
    <cellStyle name="超链接" xfId="512" builtinId="8" hidden="1"/>
    <cellStyle name="超链接" xfId="514" builtinId="8" hidden="1"/>
    <cellStyle name="超链接" xfId="516" builtinId="8" hidden="1"/>
    <cellStyle name="超链接" xfId="518" builtinId="8" hidden="1"/>
    <cellStyle name="超链接" xfId="520" builtinId="8" hidden="1"/>
    <cellStyle name="超链接" xfId="522" builtinId="8" hidden="1"/>
    <cellStyle name="超链接" xfId="524" builtinId="8" hidden="1"/>
    <cellStyle name="超链接" xfId="526" builtinId="8" hidden="1"/>
    <cellStyle name="超链接" xfId="528" builtinId="8" hidden="1"/>
    <cellStyle name="超链接" xfId="530" builtinId="8" hidden="1"/>
    <cellStyle name="超链接" xfId="532" builtinId="8" hidden="1"/>
    <cellStyle name="超链接" xfId="534" builtinId="8" hidden="1"/>
    <cellStyle name="超链接" xfId="536" builtinId="8" hidden="1"/>
    <cellStyle name="超链接" xfId="538" builtinId="8" hidden="1"/>
    <cellStyle name="超链接" xfId="540" builtinId="8" hidden="1"/>
    <cellStyle name="超链接" xfId="542" builtinId="8" hidden="1"/>
    <cellStyle name="超链接" xfId="544" builtinId="8" hidden="1"/>
    <cellStyle name="超链接" xfId="546" builtinId="8" hidden="1"/>
    <cellStyle name="超链接" xfId="548" builtinId="8" hidden="1"/>
    <cellStyle name="超链接" xfId="550" builtinId="8" hidden="1"/>
    <cellStyle name="超链接" xfId="552" builtinId="8" hidden="1"/>
    <cellStyle name="超链接" xfId="554" builtinId="8" hidden="1"/>
    <cellStyle name="超链接" xfId="556" builtinId="8" hidden="1"/>
    <cellStyle name="超链接" xfId="558" builtinId="8" hidden="1"/>
    <cellStyle name="超链接" xfId="560" builtinId="8" hidden="1"/>
    <cellStyle name="超链接" xfId="562" builtinId="8" hidden="1"/>
    <cellStyle name="超链接" xfId="564" builtinId="8" hidden="1"/>
    <cellStyle name="超链接" xfId="566" builtinId="8" hidden="1"/>
    <cellStyle name="超链接" xfId="568" builtinId="8" hidden="1"/>
    <cellStyle name="超链接" xfId="570" builtinId="8" hidden="1"/>
    <cellStyle name="超链接" xfId="572" builtinId="8" hidden="1"/>
    <cellStyle name="超链接" xfId="574" builtinId="8" hidden="1"/>
    <cellStyle name="超链接" xfId="576" builtinId="8" hidden="1"/>
    <cellStyle name="超链接" xfId="578" builtinId="8" hidden="1"/>
    <cellStyle name="超链接" xfId="580" builtinId="8" hidden="1"/>
    <cellStyle name="超链接" xfId="582" builtinId="8" hidden="1"/>
    <cellStyle name="超链接" xfId="584" builtinId="8" hidden="1"/>
    <cellStyle name="超链接" xfId="586" builtinId="8" hidden="1"/>
    <cellStyle name="超链接" xfId="588" builtinId="8" hidden="1"/>
    <cellStyle name="超链接" xfId="590" builtinId="8" hidden="1"/>
    <cellStyle name="超链接" xfId="592" builtinId="8" hidden="1"/>
    <cellStyle name="超链接" xfId="594" builtinId="8" hidden="1"/>
    <cellStyle name="超链接" xfId="596" builtinId="8" hidden="1"/>
    <cellStyle name="超链接" xfId="598" builtinId="8" hidden="1"/>
    <cellStyle name="超链接" xfId="600" builtinId="8" hidden="1"/>
    <cellStyle name="超链接" xfId="602" builtinId="8" hidden="1"/>
    <cellStyle name="超链接" xfId="604" builtinId="8" hidden="1"/>
    <cellStyle name="超链接" xfId="606" builtinId="8" hidden="1"/>
    <cellStyle name="超链接" xfId="608" builtinId="8" hidden="1"/>
    <cellStyle name="超链接" xfId="610" builtinId="8" hidden="1"/>
    <cellStyle name="超链接" xfId="612" builtinId="8" hidden="1"/>
    <cellStyle name="超链接" xfId="614" builtinId="8" hidden="1"/>
    <cellStyle name="超链接" xfId="616" builtinId="8" hidden="1"/>
    <cellStyle name="超链接" xfId="618" builtinId="8" hidden="1"/>
    <cellStyle name="超链接" xfId="620" builtinId="8" hidden="1"/>
    <cellStyle name="超链接" xfId="622" builtinId="8" hidden="1"/>
    <cellStyle name="超链接" xfId="624" builtinId="8" hidden="1"/>
    <cellStyle name="超链接" xfId="626" builtinId="8" hidden="1"/>
    <cellStyle name="超链接" xfId="628" builtinId="8" hidden="1"/>
    <cellStyle name="超链接" xfId="630" builtinId="8" hidden="1"/>
    <cellStyle name="超链接" xfId="632" builtinId="8" hidden="1"/>
    <cellStyle name="超链接" xfId="634" builtinId="8" hidden="1"/>
    <cellStyle name="超链接" xfId="636" builtinId="8" hidden="1"/>
    <cellStyle name="超链接" xfId="638" builtinId="8" hidden="1"/>
    <cellStyle name="超链接" xfId="640" builtinId="8" hidden="1"/>
    <cellStyle name="超链接" xfId="642" builtinId="8" hidden="1"/>
    <cellStyle name="超链接" xfId="644" builtinId="8" hidden="1"/>
    <cellStyle name="超链接" xfId="646" builtinId="8" hidden="1"/>
    <cellStyle name="超链接" xfId="648" builtinId="8" hidden="1"/>
    <cellStyle name="超链接" xfId="650" builtinId="8" hidden="1"/>
    <cellStyle name="超链接" xfId="652" builtinId="8" hidden="1"/>
    <cellStyle name="超链接" xfId="654" builtinId="8" hidden="1"/>
    <cellStyle name="超链接" xfId="656" builtinId="8" hidden="1"/>
    <cellStyle name="超链接" xfId="658" builtinId="8" hidden="1"/>
    <cellStyle name="超链接" xfId="660" builtinId="8" hidden="1"/>
    <cellStyle name="超链接" xfId="662" builtinId="8" hidden="1"/>
    <cellStyle name="超链接" xfId="664" builtinId="8" hidden="1"/>
    <cellStyle name="超链接" xfId="666" builtinId="8" hidden="1"/>
    <cellStyle name="超链接" xfId="668" builtinId="8" hidden="1"/>
    <cellStyle name="超链接" xfId="670" builtinId="8" hidden="1"/>
    <cellStyle name="超链接" xfId="672" builtinId="8" hidden="1"/>
    <cellStyle name="超链接" xfId="674" builtinId="8" hidden="1"/>
    <cellStyle name="超链接" xfId="676" builtinId="8" hidden="1"/>
    <cellStyle name="超链接" xfId="678" builtinId="8" hidden="1"/>
    <cellStyle name="超链接" xfId="680" builtinId="8" hidden="1"/>
    <cellStyle name="超链接" xfId="682" builtinId="8" hidden="1"/>
    <cellStyle name="超链接" xfId="684" builtinId="8" hidden="1"/>
    <cellStyle name="超链接" xfId="686" builtinId="8" hidden="1"/>
    <cellStyle name="超链接" xfId="688" builtinId="8" hidden="1"/>
    <cellStyle name="超链接" xfId="690" builtinId="8" hidden="1"/>
    <cellStyle name="超链接" xfId="692" builtinId="8" hidden="1"/>
    <cellStyle name="超链接" xfId="694" builtinId="8" hidden="1"/>
    <cellStyle name="超链接" xfId="696" builtinId="8" hidden="1"/>
    <cellStyle name="超链接" xfId="698" builtinId="8" hidden="1"/>
    <cellStyle name="超链接" xfId="700" builtinId="8" hidden="1"/>
    <cellStyle name="超链接" xfId="702" builtinId="8" hidden="1"/>
    <cellStyle name="超链接" xfId="704" builtinId="8" hidden="1"/>
    <cellStyle name="超链接" xfId="706" builtinId="8" hidden="1"/>
    <cellStyle name="超链接" xfId="708" builtinId="8" hidden="1"/>
    <cellStyle name="超链接" xfId="710" builtinId="8" hidden="1"/>
    <cellStyle name="超链接" xfId="712" builtinId="8" hidden="1"/>
    <cellStyle name="超链接" xfId="714" builtinId="8" hidden="1"/>
    <cellStyle name="超链接" xfId="716" builtinId="8" hidden="1"/>
    <cellStyle name="超链接" xfId="718" builtinId="8" hidden="1"/>
    <cellStyle name="超链接" xfId="720" builtinId="8" hidden="1"/>
    <cellStyle name="超链接" xfId="722" builtinId="8" hidden="1"/>
    <cellStyle name="超链接" xfId="724" builtinId="8" hidden="1"/>
    <cellStyle name="超链接" xfId="726" builtinId="8" hidden="1"/>
    <cellStyle name="超链接" xfId="728" builtinId="8" hidden="1"/>
    <cellStyle name="超链接" xfId="730" builtinId="8" hidden="1"/>
    <cellStyle name="超链接" xfId="732" builtinId="8" hidden="1"/>
    <cellStyle name="超链接" xfId="734" builtinId="8" hidden="1"/>
    <cellStyle name="超链接" xfId="736" builtinId="8" hidden="1"/>
    <cellStyle name="超链接" xfId="738" builtinId="8" hidden="1"/>
    <cellStyle name="超链接" xfId="740" builtinId="8" hidden="1"/>
    <cellStyle name="超链接" xfId="742" builtinId="8" hidden="1"/>
    <cellStyle name="超链接" xfId="744" builtinId="8" hidden="1"/>
    <cellStyle name="超链接" xfId="746" builtinId="8" hidden="1"/>
    <cellStyle name="超链接" xfId="748" builtinId="8" hidden="1"/>
    <cellStyle name="超链接" xfId="750" builtinId="8" hidden="1"/>
    <cellStyle name="超链接" xfId="752" builtinId="8" hidden="1"/>
    <cellStyle name="超链接" xfId="754" builtinId="8" hidden="1"/>
    <cellStyle name="超链接" xfId="756" builtinId="8" hidden="1"/>
    <cellStyle name="超链接" xfId="758" builtinId="8" hidden="1"/>
    <cellStyle name="超链接" xfId="760" builtinId="8" hidden="1"/>
    <cellStyle name="超链接" xfId="762" builtinId="8" hidden="1"/>
    <cellStyle name="超链接" xfId="764" builtinId="8" hidden="1"/>
    <cellStyle name="超链接" xfId="766" builtinId="8" hidden="1"/>
    <cellStyle name="超链接" xfId="768" builtinId="8" hidden="1"/>
    <cellStyle name="超链接" xfId="770" builtinId="8" hidden="1"/>
    <cellStyle name="超链接" xfId="772" builtinId="8" hidden="1"/>
    <cellStyle name="超链接" xfId="774" builtinId="8" hidden="1"/>
    <cellStyle name="超链接" xfId="776" builtinId="8" hidden="1"/>
    <cellStyle name="超链接" xfId="778" builtinId="8" hidden="1"/>
    <cellStyle name="超链接" xfId="780" builtinId="8" hidden="1"/>
    <cellStyle name="超链接" xfId="782" builtinId="8" hidden="1"/>
    <cellStyle name="超链接" xfId="784" builtinId="8" hidden="1"/>
    <cellStyle name="超链接" xfId="786" builtinId="8" hidden="1"/>
    <cellStyle name="超链接" xfId="788" builtinId="8" hidden="1"/>
    <cellStyle name="超链接" xfId="790" builtinId="8" hidden="1"/>
    <cellStyle name="超链接" xfId="792" builtinId="8" hidden="1"/>
    <cellStyle name="超链接" xfId="794" builtinId="8" hidden="1"/>
    <cellStyle name="超链接" xfId="796" builtinId="8" hidden="1"/>
    <cellStyle name="超链接" xfId="798" builtinId="8" hidden="1"/>
    <cellStyle name="超链接" xfId="800" builtinId="8" hidden="1"/>
    <cellStyle name="超链接" xfId="802" builtinId="8" hidden="1"/>
    <cellStyle name="超链接" xfId="804" builtinId="8" hidden="1"/>
    <cellStyle name="超链接" xfId="806" builtinId="8" hidden="1"/>
    <cellStyle name="超链接" xfId="808" builtinId="8" hidden="1"/>
    <cellStyle name="超链接" xfId="810" builtinId="8" hidden="1"/>
    <cellStyle name="超链接" xfId="812" builtinId="8" hidden="1"/>
    <cellStyle name="超链接" xfId="814" builtinId="8" hidden="1"/>
    <cellStyle name="超链接" xfId="816" builtinId="8" hidden="1"/>
    <cellStyle name="超链接" xfId="818" builtinId="8" hidden="1"/>
    <cellStyle name="超链接" xfId="820" builtinId="8" hidden="1"/>
    <cellStyle name="超链接" xfId="822" builtinId="8" hidden="1"/>
    <cellStyle name="超链接" xfId="824" builtinId="8" hidden="1"/>
    <cellStyle name="超链接" xfId="826" builtinId="8" hidden="1"/>
    <cellStyle name="超链接" xfId="828" builtinId="8" hidden="1"/>
    <cellStyle name="超链接" xfId="830" builtinId="8" hidden="1"/>
    <cellStyle name="超链接" xfId="832" builtinId="8" hidden="1"/>
    <cellStyle name="超链接" xfId="834" builtinId="8" hidden="1"/>
    <cellStyle name="超链接" xfId="836" builtinId="8" hidden="1"/>
    <cellStyle name="超链接" xfId="838" builtinId="8" hidden="1"/>
    <cellStyle name="超链接" xfId="840" builtinId="8" hidden="1"/>
    <cellStyle name="超链接" xfId="842" builtinId="8" hidden="1"/>
    <cellStyle name="超链接" xfId="844" builtinId="8" hidden="1"/>
    <cellStyle name="超链接" xfId="846" builtinId="8" hidden="1"/>
    <cellStyle name="超链接" xfId="848" builtinId="8" hidden="1"/>
    <cellStyle name="超链接" xfId="850" builtinId="8" hidden="1"/>
    <cellStyle name="超链接" xfId="852" builtinId="8" hidden="1"/>
    <cellStyle name="超链接" xfId="854" builtinId="8" hidden="1"/>
    <cellStyle name="超链接" xfId="856" builtinId="8" hidden="1"/>
    <cellStyle name="超链接" xfId="858" builtinId="8" hidden="1"/>
    <cellStyle name="超链接" xfId="860" builtinId="8" hidden="1"/>
    <cellStyle name="超链接" xfId="862" builtinId="8" hidden="1"/>
    <cellStyle name="超链接" xfId="864" builtinId="8" hidden="1"/>
    <cellStyle name="超链接" xfId="866" builtinId="8" hidden="1"/>
    <cellStyle name="超链接" xfId="868" builtinId="8" hidden="1"/>
    <cellStyle name="超链接" xfId="870" builtinId="8" hidden="1"/>
    <cellStyle name="超链接" xfId="872" builtinId="8" hidden="1"/>
    <cellStyle name="超链接" xfId="874" builtinId="8" hidden="1"/>
    <cellStyle name="超链接" xfId="876" builtinId="8" hidden="1"/>
    <cellStyle name="超链接" xfId="878" builtinId="8" hidden="1"/>
    <cellStyle name="超链接" xfId="880" builtinId="8" hidden="1"/>
    <cellStyle name="超链接" xfId="882" builtinId="8" hidden="1"/>
    <cellStyle name="超链接" xfId="884" builtinId="8" hidden="1"/>
    <cellStyle name="超链接" xfId="886" builtinId="8"/>
    <cellStyle name="千位分隔" xfId="1" builtinId="3"/>
    <cellStyle name="已访问的超链接" xfId="7" builtinId="9" hidden="1"/>
    <cellStyle name="已访问的超链接" xfId="9" builtinId="9" hidden="1"/>
    <cellStyle name="已访问的超链接" xfId="11" builtinId="9" hidden="1"/>
    <cellStyle name="已访问的超链接" xfId="13" builtinId="9" hidden="1"/>
    <cellStyle name="已访问的超链接" xfId="15" builtinId="9" hidden="1"/>
    <cellStyle name="已访问的超链接" xfId="17" builtinId="9" hidden="1"/>
    <cellStyle name="已访问的超链接" xfId="19"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 name="已访问的超链接" xfId="31" builtinId="9" hidden="1"/>
    <cellStyle name="已访问的超链接" xfId="33" builtinId="9" hidden="1"/>
    <cellStyle name="已访问的超链接" xfId="35" builtinId="9" hidden="1"/>
    <cellStyle name="已访问的超链接" xfId="37" builtinId="9" hidden="1"/>
    <cellStyle name="已访问的超链接" xfId="39" builtinId="9" hidden="1"/>
    <cellStyle name="已访问的超链接" xfId="41" builtinId="9" hidden="1"/>
    <cellStyle name="已访问的超链接" xfId="43" builtinId="9" hidden="1"/>
    <cellStyle name="已访问的超链接" xfId="45" builtinId="9" hidden="1"/>
    <cellStyle name="已访问的超链接" xfId="47" builtinId="9" hidden="1"/>
    <cellStyle name="已访问的超链接" xfId="49" builtinId="9" hidden="1"/>
    <cellStyle name="已访问的超链接" xfId="51" builtinId="9" hidden="1"/>
    <cellStyle name="已访问的超链接" xfId="53" builtinId="9" hidden="1"/>
    <cellStyle name="已访问的超链接" xfId="55" builtinId="9" hidden="1"/>
    <cellStyle name="已访问的超链接" xfId="57" builtinId="9" hidden="1"/>
    <cellStyle name="已访问的超链接" xfId="59" builtinId="9" hidden="1"/>
    <cellStyle name="已访问的超链接" xfId="61" builtinId="9" hidden="1"/>
    <cellStyle name="已访问的超链接" xfId="63" builtinId="9" hidden="1"/>
    <cellStyle name="已访问的超链接" xfId="65" builtinId="9" hidden="1"/>
    <cellStyle name="已访问的超链接" xfId="67" builtinId="9" hidden="1"/>
    <cellStyle name="已访问的超链接" xfId="69" builtinId="9" hidden="1"/>
    <cellStyle name="已访问的超链接" xfId="71" builtinId="9" hidden="1"/>
    <cellStyle name="已访问的超链接" xfId="73" builtinId="9" hidden="1"/>
    <cellStyle name="已访问的超链接" xfId="75" builtinId="9" hidden="1"/>
    <cellStyle name="已访问的超链接" xfId="77" builtinId="9" hidden="1"/>
    <cellStyle name="已访问的超链接" xfId="79" builtinId="9" hidden="1"/>
    <cellStyle name="已访问的超链接" xfId="81" builtinId="9" hidden="1"/>
    <cellStyle name="已访问的超链接" xfId="83" builtinId="9" hidden="1"/>
    <cellStyle name="已访问的超链接" xfId="85" builtinId="9" hidden="1"/>
    <cellStyle name="已访问的超链接" xfId="87" builtinId="9" hidden="1"/>
    <cellStyle name="已访问的超链接" xfId="89" builtinId="9" hidden="1"/>
    <cellStyle name="已访问的超链接" xfId="91" builtinId="9" hidden="1"/>
    <cellStyle name="已访问的超链接" xfId="93" builtinId="9" hidden="1"/>
    <cellStyle name="已访问的超链接" xfId="95" builtinId="9" hidden="1"/>
    <cellStyle name="已访问的超链接" xfId="97" builtinId="9" hidden="1"/>
    <cellStyle name="已访问的超链接" xfId="99" builtinId="9" hidden="1"/>
    <cellStyle name="已访问的超链接" xfId="101" builtinId="9" hidden="1"/>
    <cellStyle name="已访问的超链接" xfId="103" builtinId="9" hidden="1"/>
    <cellStyle name="已访问的超链接" xfId="105" builtinId="9" hidden="1"/>
    <cellStyle name="已访问的超链接" xfId="107" builtinId="9" hidden="1"/>
    <cellStyle name="已访问的超链接" xfId="109" builtinId="9" hidden="1"/>
    <cellStyle name="已访问的超链接" xfId="111" builtinId="9" hidden="1"/>
    <cellStyle name="已访问的超链接" xfId="113" builtinId="9" hidden="1"/>
    <cellStyle name="已访问的超链接" xfId="115" builtinId="9" hidden="1"/>
    <cellStyle name="已访问的超链接" xfId="117" builtinId="9" hidden="1"/>
    <cellStyle name="已访问的超链接" xfId="119" builtinId="9" hidden="1"/>
    <cellStyle name="已访问的超链接" xfId="121" builtinId="9" hidden="1"/>
    <cellStyle name="已访问的超链接" xfId="123" builtinId="9" hidden="1"/>
    <cellStyle name="已访问的超链接" xfId="125" builtinId="9" hidden="1"/>
    <cellStyle name="已访问的超链接" xfId="127" builtinId="9" hidden="1"/>
    <cellStyle name="已访问的超链接" xfId="129" builtinId="9" hidden="1"/>
    <cellStyle name="已访问的超链接" xfId="131" builtinId="9" hidden="1"/>
    <cellStyle name="已访问的超链接" xfId="133" builtinId="9" hidden="1"/>
    <cellStyle name="已访问的超链接" xfId="135" builtinId="9" hidden="1"/>
    <cellStyle name="已访问的超链接" xfId="137" builtinId="9" hidden="1"/>
    <cellStyle name="已访问的超链接" xfId="139" builtinId="9" hidden="1"/>
    <cellStyle name="已访问的超链接" xfId="141" builtinId="9" hidden="1"/>
    <cellStyle name="已访问的超链接" xfId="143" builtinId="9" hidden="1"/>
    <cellStyle name="已访问的超链接" xfId="145" builtinId="9" hidden="1"/>
    <cellStyle name="已访问的超链接" xfId="147" builtinId="9" hidden="1"/>
    <cellStyle name="已访问的超链接" xfId="149" builtinId="9" hidden="1"/>
    <cellStyle name="已访问的超链接" xfId="151" builtinId="9" hidden="1"/>
    <cellStyle name="已访问的超链接" xfId="153" builtinId="9" hidden="1"/>
    <cellStyle name="已访问的超链接" xfId="155" builtinId="9" hidden="1"/>
    <cellStyle name="已访问的超链接" xfId="157" builtinId="9" hidden="1"/>
    <cellStyle name="已访问的超链接" xfId="159" builtinId="9" hidden="1"/>
    <cellStyle name="已访问的超链接" xfId="161" builtinId="9" hidden="1"/>
    <cellStyle name="已访问的超链接" xfId="163" builtinId="9" hidden="1"/>
    <cellStyle name="已访问的超链接" xfId="165" builtinId="9" hidden="1"/>
    <cellStyle name="已访问的超链接" xfId="167" builtinId="9" hidden="1"/>
    <cellStyle name="已访问的超链接" xfId="169" builtinId="9" hidden="1"/>
    <cellStyle name="已访问的超链接" xfId="171" builtinId="9" hidden="1"/>
    <cellStyle name="已访问的超链接" xfId="173" builtinId="9" hidden="1"/>
    <cellStyle name="已访问的超链接" xfId="175" builtinId="9" hidden="1"/>
    <cellStyle name="已访问的超链接" xfId="177" builtinId="9" hidden="1"/>
    <cellStyle name="已访问的超链接" xfId="179" builtinId="9" hidden="1"/>
    <cellStyle name="已访问的超链接" xfId="181" builtinId="9" hidden="1"/>
    <cellStyle name="已访问的超链接" xfId="183" builtinId="9" hidden="1"/>
    <cellStyle name="已访问的超链接" xfId="185" builtinId="9" hidden="1"/>
    <cellStyle name="已访问的超链接" xfId="187" builtinId="9" hidden="1"/>
    <cellStyle name="已访问的超链接" xfId="189" builtinId="9" hidden="1"/>
    <cellStyle name="已访问的超链接" xfId="191" builtinId="9" hidden="1"/>
    <cellStyle name="已访问的超链接" xfId="193" builtinId="9" hidden="1"/>
    <cellStyle name="已访问的超链接" xfId="195" builtinId="9" hidden="1"/>
    <cellStyle name="已访问的超链接" xfId="197" builtinId="9" hidden="1"/>
    <cellStyle name="已访问的超链接" xfId="199" builtinId="9" hidden="1"/>
    <cellStyle name="已访问的超链接" xfId="201" builtinId="9" hidden="1"/>
    <cellStyle name="已访问的超链接" xfId="203" builtinId="9" hidden="1"/>
    <cellStyle name="已访问的超链接" xfId="205" builtinId="9" hidden="1"/>
    <cellStyle name="已访问的超链接" xfId="207" builtinId="9" hidden="1"/>
    <cellStyle name="已访问的超链接" xfId="209" builtinId="9" hidden="1"/>
    <cellStyle name="已访问的超链接" xfId="211" builtinId="9" hidden="1"/>
    <cellStyle name="已访问的超链接" xfId="213" builtinId="9" hidden="1"/>
    <cellStyle name="已访问的超链接" xfId="215" builtinId="9" hidden="1"/>
    <cellStyle name="已访问的超链接" xfId="217" builtinId="9" hidden="1"/>
    <cellStyle name="已访问的超链接" xfId="219" builtinId="9" hidden="1"/>
    <cellStyle name="已访问的超链接" xfId="221" builtinId="9" hidden="1"/>
    <cellStyle name="已访问的超链接" xfId="223" builtinId="9" hidden="1"/>
    <cellStyle name="已访问的超链接" xfId="225" builtinId="9" hidden="1"/>
    <cellStyle name="已访问的超链接" xfId="227" builtinId="9" hidden="1"/>
    <cellStyle name="已访问的超链接" xfId="229" builtinId="9" hidden="1"/>
    <cellStyle name="已访问的超链接" xfId="231" builtinId="9" hidden="1"/>
    <cellStyle name="已访问的超链接" xfId="233" builtinId="9" hidden="1"/>
    <cellStyle name="已访问的超链接" xfId="235" builtinId="9" hidden="1"/>
    <cellStyle name="已访问的超链接" xfId="237" builtinId="9" hidden="1"/>
    <cellStyle name="已访问的超链接" xfId="239" builtinId="9" hidden="1"/>
    <cellStyle name="已访问的超链接" xfId="241" builtinId="9" hidden="1"/>
    <cellStyle name="已访问的超链接" xfId="243" builtinId="9" hidden="1"/>
    <cellStyle name="已访问的超链接" xfId="245" builtinId="9" hidden="1"/>
    <cellStyle name="已访问的超链接" xfId="247" builtinId="9" hidden="1"/>
    <cellStyle name="已访问的超链接" xfId="249" builtinId="9" hidden="1"/>
    <cellStyle name="已访问的超链接" xfId="251" builtinId="9" hidden="1"/>
    <cellStyle name="已访问的超链接" xfId="253" builtinId="9" hidden="1"/>
    <cellStyle name="已访问的超链接" xfId="255" builtinId="9" hidden="1"/>
    <cellStyle name="已访问的超链接" xfId="257" builtinId="9" hidden="1"/>
    <cellStyle name="已访问的超链接" xfId="259" builtinId="9" hidden="1"/>
    <cellStyle name="已访问的超链接" xfId="261" builtinId="9" hidden="1"/>
    <cellStyle name="已访问的超链接" xfId="263" builtinId="9" hidden="1"/>
    <cellStyle name="已访问的超链接" xfId="265" builtinId="9" hidden="1"/>
    <cellStyle name="已访问的超链接" xfId="267" builtinId="9" hidden="1"/>
    <cellStyle name="已访问的超链接" xfId="269" builtinId="9" hidden="1"/>
    <cellStyle name="已访问的超链接" xfId="271" builtinId="9" hidden="1"/>
    <cellStyle name="已访问的超链接" xfId="273" builtinId="9" hidden="1"/>
    <cellStyle name="已访问的超链接" xfId="275" builtinId="9" hidden="1"/>
    <cellStyle name="已访问的超链接" xfId="277" builtinId="9" hidden="1"/>
    <cellStyle name="已访问的超链接" xfId="279" builtinId="9" hidden="1"/>
    <cellStyle name="已访问的超链接" xfId="281" builtinId="9" hidden="1"/>
    <cellStyle name="已访问的超链接" xfId="283" builtinId="9" hidden="1"/>
    <cellStyle name="已访问的超链接" xfId="285" builtinId="9" hidden="1"/>
    <cellStyle name="已访问的超链接" xfId="287" builtinId="9" hidden="1"/>
    <cellStyle name="已访问的超链接" xfId="289" builtinId="9" hidden="1"/>
    <cellStyle name="已访问的超链接" xfId="291" builtinId="9" hidden="1"/>
    <cellStyle name="已访问的超链接" xfId="293" builtinId="9" hidden="1"/>
    <cellStyle name="已访问的超链接" xfId="295" builtinId="9" hidden="1"/>
    <cellStyle name="已访问的超链接" xfId="297" builtinId="9" hidden="1"/>
    <cellStyle name="已访问的超链接" xfId="299" builtinId="9" hidden="1"/>
    <cellStyle name="已访问的超链接" xfId="301" builtinId="9" hidden="1"/>
    <cellStyle name="已访问的超链接" xfId="303" builtinId="9" hidden="1"/>
    <cellStyle name="已访问的超链接" xfId="305" builtinId="9" hidden="1"/>
    <cellStyle name="已访问的超链接" xfId="307" builtinId="9" hidden="1"/>
    <cellStyle name="已访问的超链接" xfId="309" builtinId="9" hidden="1"/>
    <cellStyle name="已访问的超链接" xfId="311" builtinId="9" hidden="1"/>
    <cellStyle name="已访问的超链接" xfId="313" builtinId="9" hidden="1"/>
    <cellStyle name="已访问的超链接" xfId="315" builtinId="9" hidden="1"/>
    <cellStyle name="已访问的超链接" xfId="317" builtinId="9" hidden="1"/>
    <cellStyle name="已访问的超链接" xfId="319" builtinId="9" hidden="1"/>
    <cellStyle name="已访问的超链接" xfId="321" builtinId="9" hidden="1"/>
    <cellStyle name="已访问的超链接" xfId="323" builtinId="9" hidden="1"/>
    <cellStyle name="已访问的超链接" xfId="325" builtinId="9" hidden="1"/>
    <cellStyle name="已访问的超链接" xfId="327" builtinId="9" hidden="1"/>
    <cellStyle name="已访问的超链接" xfId="329" builtinId="9" hidden="1"/>
    <cellStyle name="已访问的超链接" xfId="331" builtinId="9" hidden="1"/>
    <cellStyle name="已访问的超链接" xfId="333" builtinId="9" hidden="1"/>
    <cellStyle name="已访问的超链接" xfId="335" builtinId="9" hidden="1"/>
    <cellStyle name="已访问的超链接" xfId="337" builtinId="9" hidden="1"/>
    <cellStyle name="已访问的超链接" xfId="339" builtinId="9" hidden="1"/>
    <cellStyle name="已访问的超链接" xfId="341" builtinId="9" hidden="1"/>
    <cellStyle name="已访问的超链接" xfId="343" builtinId="9" hidden="1"/>
    <cellStyle name="已访问的超链接" xfId="345" builtinId="9" hidden="1"/>
    <cellStyle name="已访问的超链接" xfId="347" builtinId="9" hidden="1"/>
    <cellStyle name="已访问的超链接" xfId="349" builtinId="9" hidden="1"/>
    <cellStyle name="已访问的超链接" xfId="351" builtinId="9" hidden="1"/>
    <cellStyle name="已访问的超链接" xfId="353" builtinId="9" hidden="1"/>
    <cellStyle name="已访问的超链接" xfId="355" builtinId="9" hidden="1"/>
    <cellStyle name="已访问的超链接" xfId="357" builtinId="9" hidden="1"/>
    <cellStyle name="已访问的超链接" xfId="359" builtinId="9" hidden="1"/>
    <cellStyle name="已访问的超链接" xfId="361" builtinId="9" hidden="1"/>
    <cellStyle name="已访问的超链接" xfId="363" builtinId="9" hidden="1"/>
    <cellStyle name="已访问的超链接" xfId="365" builtinId="9" hidden="1"/>
    <cellStyle name="已访问的超链接" xfId="367" builtinId="9" hidden="1"/>
    <cellStyle name="已访问的超链接" xfId="369" builtinId="9" hidden="1"/>
    <cellStyle name="已访问的超链接" xfId="371" builtinId="9" hidden="1"/>
    <cellStyle name="已访问的超链接" xfId="373" builtinId="9" hidden="1"/>
    <cellStyle name="已访问的超链接" xfId="375" builtinId="9" hidden="1"/>
    <cellStyle name="已访问的超链接" xfId="377" builtinId="9" hidden="1"/>
    <cellStyle name="已访问的超链接" xfId="379" builtinId="9" hidden="1"/>
    <cellStyle name="已访问的超链接" xfId="381" builtinId="9" hidden="1"/>
    <cellStyle name="已访问的超链接" xfId="383" builtinId="9" hidden="1"/>
    <cellStyle name="已访问的超链接" xfId="385" builtinId="9" hidden="1"/>
    <cellStyle name="已访问的超链接" xfId="387" builtinId="9" hidden="1"/>
    <cellStyle name="已访问的超链接" xfId="389" builtinId="9" hidden="1"/>
    <cellStyle name="已访问的超链接" xfId="391" builtinId="9" hidden="1"/>
    <cellStyle name="已访问的超链接" xfId="393" builtinId="9" hidden="1"/>
    <cellStyle name="已访问的超链接" xfId="395" builtinId="9" hidden="1"/>
    <cellStyle name="已访问的超链接" xfId="397" builtinId="9" hidden="1"/>
    <cellStyle name="已访问的超链接" xfId="399" builtinId="9" hidden="1"/>
    <cellStyle name="已访问的超链接" xfId="401" builtinId="9" hidden="1"/>
    <cellStyle name="已访问的超链接" xfId="403" builtinId="9" hidden="1"/>
    <cellStyle name="已访问的超链接" xfId="405" builtinId="9" hidden="1"/>
    <cellStyle name="已访问的超链接" xfId="407" builtinId="9" hidden="1"/>
    <cellStyle name="已访问的超链接" xfId="409" builtinId="9" hidden="1"/>
    <cellStyle name="已访问的超链接" xfId="411" builtinId="9" hidden="1"/>
    <cellStyle name="已访问的超链接" xfId="413" builtinId="9" hidden="1"/>
    <cellStyle name="已访问的超链接" xfId="415" builtinId="9" hidden="1"/>
    <cellStyle name="已访问的超链接" xfId="417" builtinId="9" hidden="1"/>
    <cellStyle name="已访问的超链接" xfId="419" builtinId="9" hidden="1"/>
    <cellStyle name="已访问的超链接" xfId="421" builtinId="9" hidden="1"/>
    <cellStyle name="已访问的超链接" xfId="423" builtinId="9" hidden="1"/>
    <cellStyle name="已访问的超链接" xfId="425" builtinId="9" hidden="1"/>
    <cellStyle name="已访问的超链接" xfId="427" builtinId="9" hidden="1"/>
    <cellStyle name="已访问的超链接" xfId="429" builtinId="9" hidden="1"/>
    <cellStyle name="已访问的超链接" xfId="431" builtinId="9" hidden="1"/>
    <cellStyle name="已访问的超链接" xfId="433" builtinId="9" hidden="1"/>
    <cellStyle name="已访问的超链接" xfId="435" builtinId="9" hidden="1"/>
    <cellStyle name="已访问的超链接" xfId="437" builtinId="9" hidden="1"/>
    <cellStyle name="已访问的超链接" xfId="439" builtinId="9" hidden="1"/>
    <cellStyle name="已访问的超链接" xfId="441" builtinId="9" hidden="1"/>
    <cellStyle name="已访问的超链接" xfId="443" builtinId="9" hidden="1"/>
    <cellStyle name="已访问的超链接" xfId="445" builtinId="9" hidden="1"/>
    <cellStyle name="已访问的超链接" xfId="447" builtinId="9" hidden="1"/>
    <cellStyle name="已访问的超链接" xfId="449" builtinId="9" hidden="1"/>
    <cellStyle name="已访问的超链接" xfId="451" builtinId="9" hidden="1"/>
    <cellStyle name="已访问的超链接" xfId="453" builtinId="9" hidden="1"/>
    <cellStyle name="已访问的超链接" xfId="455" builtinId="9" hidden="1"/>
    <cellStyle name="已访问的超链接" xfId="457" builtinId="9" hidden="1"/>
    <cellStyle name="已访问的超链接" xfId="459" builtinId="9" hidden="1"/>
    <cellStyle name="已访问的超链接" xfId="461" builtinId="9" hidden="1"/>
    <cellStyle name="已访问的超链接" xfId="463" builtinId="9" hidden="1"/>
    <cellStyle name="已访问的超链接" xfId="465" builtinId="9" hidden="1"/>
    <cellStyle name="已访问的超链接" xfId="467" builtinId="9" hidden="1"/>
    <cellStyle name="已访问的超链接" xfId="469" builtinId="9" hidden="1"/>
    <cellStyle name="已访问的超链接" xfId="471" builtinId="9" hidden="1"/>
    <cellStyle name="已访问的超链接" xfId="473" builtinId="9" hidden="1"/>
    <cellStyle name="已访问的超链接" xfId="475" builtinId="9" hidden="1"/>
    <cellStyle name="已访问的超链接" xfId="477" builtinId="9" hidden="1"/>
    <cellStyle name="已访问的超链接" xfId="479" builtinId="9" hidden="1"/>
    <cellStyle name="已访问的超链接" xfId="481" builtinId="9" hidden="1"/>
    <cellStyle name="已访问的超链接" xfId="483" builtinId="9" hidden="1"/>
    <cellStyle name="已访问的超链接" xfId="485" builtinId="9" hidden="1"/>
    <cellStyle name="已访问的超链接" xfId="487" builtinId="9" hidden="1"/>
    <cellStyle name="已访问的超链接" xfId="489" builtinId="9" hidden="1"/>
    <cellStyle name="已访问的超链接" xfId="491" builtinId="9" hidden="1"/>
    <cellStyle name="已访问的超链接" xfId="493" builtinId="9" hidden="1"/>
    <cellStyle name="已访问的超链接" xfId="495" builtinId="9" hidden="1"/>
    <cellStyle name="已访问的超链接" xfId="497" builtinId="9" hidden="1"/>
    <cellStyle name="已访问的超链接" xfId="499" builtinId="9" hidden="1"/>
    <cellStyle name="已访问的超链接" xfId="501" builtinId="9" hidden="1"/>
    <cellStyle name="已访问的超链接" xfId="503" builtinId="9" hidden="1"/>
    <cellStyle name="已访问的超链接" xfId="505" builtinId="9" hidden="1"/>
    <cellStyle name="已访问的超链接" xfId="507" builtinId="9" hidden="1"/>
    <cellStyle name="已访问的超链接" xfId="509" builtinId="9" hidden="1"/>
    <cellStyle name="已访问的超链接" xfId="511" builtinId="9" hidden="1"/>
    <cellStyle name="已访问的超链接" xfId="513" builtinId="9" hidden="1"/>
    <cellStyle name="已访问的超链接" xfId="515" builtinId="9" hidden="1"/>
    <cellStyle name="已访问的超链接" xfId="517" builtinId="9" hidden="1"/>
    <cellStyle name="已访问的超链接" xfId="519" builtinId="9" hidden="1"/>
    <cellStyle name="已访问的超链接" xfId="521" builtinId="9" hidden="1"/>
    <cellStyle name="已访问的超链接" xfId="523" builtinId="9" hidden="1"/>
    <cellStyle name="已访问的超链接" xfId="525" builtinId="9" hidden="1"/>
    <cellStyle name="已访问的超链接" xfId="527" builtinId="9" hidden="1"/>
    <cellStyle name="已访问的超链接" xfId="529" builtinId="9" hidden="1"/>
    <cellStyle name="已访问的超链接" xfId="531" builtinId="9" hidden="1"/>
    <cellStyle name="已访问的超链接" xfId="533" builtinId="9" hidden="1"/>
    <cellStyle name="已访问的超链接" xfId="535" builtinId="9" hidden="1"/>
    <cellStyle name="已访问的超链接" xfId="537" builtinId="9" hidden="1"/>
    <cellStyle name="已访问的超链接" xfId="539" builtinId="9" hidden="1"/>
    <cellStyle name="已访问的超链接" xfId="541" builtinId="9" hidden="1"/>
    <cellStyle name="已访问的超链接" xfId="543" builtinId="9" hidden="1"/>
    <cellStyle name="已访问的超链接" xfId="545" builtinId="9" hidden="1"/>
    <cellStyle name="已访问的超链接" xfId="547" builtinId="9" hidden="1"/>
    <cellStyle name="已访问的超链接" xfId="549" builtinId="9" hidden="1"/>
    <cellStyle name="已访问的超链接" xfId="551" builtinId="9" hidden="1"/>
    <cellStyle name="已访问的超链接" xfId="553" builtinId="9" hidden="1"/>
    <cellStyle name="已访问的超链接" xfId="555" builtinId="9" hidden="1"/>
    <cellStyle name="已访问的超链接" xfId="557" builtinId="9" hidden="1"/>
    <cellStyle name="已访问的超链接" xfId="559" builtinId="9" hidden="1"/>
    <cellStyle name="已访问的超链接" xfId="561" builtinId="9" hidden="1"/>
    <cellStyle name="已访问的超链接" xfId="563" builtinId="9" hidden="1"/>
    <cellStyle name="已访问的超链接" xfId="565" builtinId="9" hidden="1"/>
    <cellStyle name="已访问的超链接" xfId="567" builtinId="9" hidden="1"/>
    <cellStyle name="已访问的超链接" xfId="569" builtinId="9" hidden="1"/>
    <cellStyle name="已访问的超链接" xfId="571" builtinId="9" hidden="1"/>
    <cellStyle name="已访问的超链接" xfId="573" builtinId="9" hidden="1"/>
    <cellStyle name="已访问的超链接" xfId="575" builtinId="9" hidden="1"/>
    <cellStyle name="已访问的超链接" xfId="577" builtinId="9" hidden="1"/>
    <cellStyle name="已访问的超链接" xfId="579" builtinId="9" hidden="1"/>
    <cellStyle name="已访问的超链接" xfId="581" builtinId="9" hidden="1"/>
    <cellStyle name="已访问的超链接" xfId="583" builtinId="9" hidden="1"/>
    <cellStyle name="已访问的超链接" xfId="585" builtinId="9" hidden="1"/>
    <cellStyle name="已访问的超链接" xfId="587" builtinId="9" hidden="1"/>
    <cellStyle name="已访问的超链接" xfId="589" builtinId="9" hidden="1"/>
    <cellStyle name="已访问的超链接" xfId="591" builtinId="9" hidden="1"/>
    <cellStyle name="已访问的超链接" xfId="593" builtinId="9" hidden="1"/>
    <cellStyle name="已访问的超链接" xfId="595" builtinId="9" hidden="1"/>
    <cellStyle name="已访问的超链接" xfId="597" builtinId="9" hidden="1"/>
    <cellStyle name="已访问的超链接" xfId="599" builtinId="9" hidden="1"/>
    <cellStyle name="已访问的超链接" xfId="601" builtinId="9" hidden="1"/>
    <cellStyle name="已访问的超链接" xfId="603" builtinId="9" hidden="1"/>
    <cellStyle name="已访问的超链接" xfId="605" builtinId="9" hidden="1"/>
    <cellStyle name="已访问的超链接" xfId="607" builtinId="9" hidden="1"/>
    <cellStyle name="已访问的超链接" xfId="609" builtinId="9" hidden="1"/>
    <cellStyle name="已访问的超链接" xfId="611" builtinId="9" hidden="1"/>
    <cellStyle name="已访问的超链接" xfId="613" builtinId="9" hidden="1"/>
    <cellStyle name="已访问的超链接" xfId="615" builtinId="9" hidden="1"/>
    <cellStyle name="已访问的超链接" xfId="617" builtinId="9" hidden="1"/>
    <cellStyle name="已访问的超链接" xfId="619" builtinId="9" hidden="1"/>
    <cellStyle name="已访问的超链接" xfId="621" builtinId="9" hidden="1"/>
    <cellStyle name="已访问的超链接" xfId="623" builtinId="9" hidden="1"/>
    <cellStyle name="已访问的超链接" xfId="625" builtinId="9" hidden="1"/>
    <cellStyle name="已访问的超链接" xfId="627" builtinId="9" hidden="1"/>
    <cellStyle name="已访问的超链接" xfId="629" builtinId="9" hidden="1"/>
    <cellStyle name="已访问的超链接" xfId="631" builtinId="9" hidden="1"/>
    <cellStyle name="已访问的超链接" xfId="633" builtinId="9" hidden="1"/>
    <cellStyle name="已访问的超链接" xfId="635" builtinId="9" hidden="1"/>
    <cellStyle name="已访问的超链接" xfId="637" builtinId="9" hidden="1"/>
    <cellStyle name="已访问的超链接" xfId="639" builtinId="9" hidden="1"/>
    <cellStyle name="已访问的超链接" xfId="641" builtinId="9" hidden="1"/>
    <cellStyle name="已访问的超链接" xfId="643" builtinId="9" hidden="1"/>
    <cellStyle name="已访问的超链接" xfId="645" builtinId="9" hidden="1"/>
    <cellStyle name="已访问的超链接" xfId="647" builtinId="9" hidden="1"/>
    <cellStyle name="已访问的超链接" xfId="649" builtinId="9" hidden="1"/>
    <cellStyle name="已访问的超链接" xfId="651" builtinId="9" hidden="1"/>
    <cellStyle name="已访问的超链接" xfId="653" builtinId="9" hidden="1"/>
    <cellStyle name="已访问的超链接" xfId="655" builtinId="9" hidden="1"/>
    <cellStyle name="已访问的超链接" xfId="657" builtinId="9" hidden="1"/>
    <cellStyle name="已访问的超链接" xfId="659" builtinId="9" hidden="1"/>
    <cellStyle name="已访问的超链接" xfId="661" builtinId="9" hidden="1"/>
    <cellStyle name="已访问的超链接" xfId="663" builtinId="9" hidden="1"/>
    <cellStyle name="已访问的超链接" xfId="665" builtinId="9" hidden="1"/>
    <cellStyle name="已访问的超链接" xfId="667" builtinId="9" hidden="1"/>
    <cellStyle name="已访问的超链接" xfId="669" builtinId="9" hidden="1"/>
    <cellStyle name="已访问的超链接" xfId="671" builtinId="9" hidden="1"/>
    <cellStyle name="已访问的超链接" xfId="673" builtinId="9" hidden="1"/>
    <cellStyle name="已访问的超链接" xfId="675" builtinId="9" hidden="1"/>
    <cellStyle name="已访问的超链接" xfId="677" builtinId="9" hidden="1"/>
    <cellStyle name="已访问的超链接" xfId="679" builtinId="9" hidden="1"/>
    <cellStyle name="已访问的超链接" xfId="681" builtinId="9" hidden="1"/>
    <cellStyle name="已访问的超链接" xfId="683" builtinId="9" hidden="1"/>
    <cellStyle name="已访问的超链接" xfId="685" builtinId="9" hidden="1"/>
    <cellStyle name="已访问的超链接" xfId="687" builtinId="9" hidden="1"/>
    <cellStyle name="已访问的超链接" xfId="689" builtinId="9" hidden="1"/>
    <cellStyle name="已访问的超链接" xfId="691" builtinId="9" hidden="1"/>
    <cellStyle name="已访问的超链接" xfId="693" builtinId="9" hidden="1"/>
    <cellStyle name="已访问的超链接" xfId="695" builtinId="9" hidden="1"/>
    <cellStyle name="已访问的超链接" xfId="697" builtinId="9" hidden="1"/>
    <cellStyle name="已访问的超链接" xfId="699" builtinId="9" hidden="1"/>
    <cellStyle name="已访问的超链接" xfId="701" builtinId="9" hidden="1"/>
    <cellStyle name="已访问的超链接" xfId="703" builtinId="9" hidden="1"/>
    <cellStyle name="已访问的超链接" xfId="705" builtinId="9" hidden="1"/>
    <cellStyle name="已访问的超链接" xfId="707" builtinId="9" hidden="1"/>
    <cellStyle name="已访问的超链接" xfId="709" builtinId="9" hidden="1"/>
    <cellStyle name="已访问的超链接" xfId="711" builtinId="9" hidden="1"/>
    <cellStyle name="已访问的超链接" xfId="713" builtinId="9" hidden="1"/>
    <cellStyle name="已访问的超链接" xfId="715" builtinId="9" hidden="1"/>
    <cellStyle name="已访问的超链接" xfId="717" builtinId="9" hidden="1"/>
    <cellStyle name="已访问的超链接" xfId="719" builtinId="9" hidden="1"/>
    <cellStyle name="已访问的超链接" xfId="721" builtinId="9" hidden="1"/>
    <cellStyle name="已访问的超链接" xfId="723" builtinId="9" hidden="1"/>
    <cellStyle name="已访问的超链接" xfId="725" builtinId="9" hidden="1"/>
    <cellStyle name="已访问的超链接" xfId="727" builtinId="9" hidden="1"/>
    <cellStyle name="已访问的超链接" xfId="729" builtinId="9" hidden="1"/>
    <cellStyle name="已访问的超链接" xfId="731" builtinId="9" hidden="1"/>
    <cellStyle name="已访问的超链接" xfId="733" builtinId="9" hidden="1"/>
    <cellStyle name="已访问的超链接" xfId="735" builtinId="9" hidden="1"/>
    <cellStyle name="已访问的超链接" xfId="737" builtinId="9" hidden="1"/>
    <cellStyle name="已访问的超链接" xfId="739" builtinId="9" hidden="1"/>
    <cellStyle name="已访问的超链接" xfId="741" builtinId="9" hidden="1"/>
    <cellStyle name="已访问的超链接" xfId="743" builtinId="9" hidden="1"/>
    <cellStyle name="已访问的超链接" xfId="745" builtinId="9" hidden="1"/>
    <cellStyle name="已访问的超链接" xfId="747" builtinId="9" hidden="1"/>
    <cellStyle name="已访问的超链接" xfId="749" builtinId="9" hidden="1"/>
    <cellStyle name="已访问的超链接" xfId="751" builtinId="9" hidden="1"/>
    <cellStyle name="已访问的超链接" xfId="753" builtinId="9" hidden="1"/>
    <cellStyle name="已访问的超链接" xfId="755" builtinId="9" hidden="1"/>
    <cellStyle name="已访问的超链接" xfId="757" builtinId="9" hidden="1"/>
    <cellStyle name="已访问的超链接" xfId="759" builtinId="9" hidden="1"/>
    <cellStyle name="已访问的超链接" xfId="761" builtinId="9" hidden="1"/>
    <cellStyle name="已访问的超链接" xfId="763" builtinId="9" hidden="1"/>
    <cellStyle name="已访问的超链接" xfId="765" builtinId="9" hidden="1"/>
    <cellStyle name="已访问的超链接" xfId="767" builtinId="9" hidden="1"/>
    <cellStyle name="已访问的超链接" xfId="769" builtinId="9" hidden="1"/>
    <cellStyle name="已访问的超链接" xfId="771" builtinId="9" hidden="1"/>
    <cellStyle name="已访问的超链接" xfId="773" builtinId="9" hidden="1"/>
    <cellStyle name="已访问的超链接" xfId="775" builtinId="9" hidden="1"/>
    <cellStyle name="已访问的超链接" xfId="777" builtinId="9" hidden="1"/>
    <cellStyle name="已访问的超链接" xfId="779" builtinId="9" hidden="1"/>
    <cellStyle name="已访问的超链接" xfId="781" builtinId="9" hidden="1"/>
    <cellStyle name="已访问的超链接" xfId="783" builtinId="9" hidden="1"/>
    <cellStyle name="已访问的超链接" xfId="785" builtinId="9" hidden="1"/>
    <cellStyle name="已访问的超链接" xfId="787" builtinId="9" hidden="1"/>
    <cellStyle name="已访问的超链接" xfId="789" builtinId="9" hidden="1"/>
    <cellStyle name="已访问的超链接" xfId="791" builtinId="9" hidden="1"/>
    <cellStyle name="已访问的超链接" xfId="793" builtinId="9" hidden="1"/>
    <cellStyle name="已访问的超链接" xfId="795" builtinId="9" hidden="1"/>
    <cellStyle name="已访问的超链接" xfId="797" builtinId="9" hidden="1"/>
    <cellStyle name="已访问的超链接" xfId="799" builtinId="9" hidden="1"/>
    <cellStyle name="已访问的超链接" xfId="801" builtinId="9" hidden="1"/>
    <cellStyle name="已访问的超链接" xfId="803" builtinId="9" hidden="1"/>
    <cellStyle name="已访问的超链接" xfId="805" builtinId="9" hidden="1"/>
    <cellStyle name="已访问的超链接" xfId="807" builtinId="9" hidden="1"/>
    <cellStyle name="已访问的超链接" xfId="809" builtinId="9" hidden="1"/>
    <cellStyle name="已访问的超链接" xfId="811" builtinId="9" hidden="1"/>
    <cellStyle name="已访问的超链接" xfId="813" builtinId="9" hidden="1"/>
    <cellStyle name="已访问的超链接" xfId="815" builtinId="9" hidden="1"/>
    <cellStyle name="已访问的超链接" xfId="817" builtinId="9" hidden="1"/>
    <cellStyle name="已访问的超链接" xfId="819" builtinId="9" hidden="1"/>
    <cellStyle name="已访问的超链接" xfId="821" builtinId="9" hidden="1"/>
    <cellStyle name="已访问的超链接" xfId="823" builtinId="9" hidden="1"/>
    <cellStyle name="已访问的超链接" xfId="825" builtinId="9" hidden="1"/>
    <cellStyle name="已访问的超链接" xfId="827" builtinId="9" hidden="1"/>
    <cellStyle name="已访问的超链接" xfId="829" builtinId="9" hidden="1"/>
    <cellStyle name="已访问的超链接" xfId="831" builtinId="9" hidden="1"/>
    <cellStyle name="已访问的超链接" xfId="833" builtinId="9" hidden="1"/>
    <cellStyle name="已访问的超链接" xfId="835" builtinId="9" hidden="1"/>
    <cellStyle name="已访问的超链接" xfId="837" builtinId="9" hidden="1"/>
    <cellStyle name="已访问的超链接" xfId="839" builtinId="9" hidden="1"/>
    <cellStyle name="已访问的超链接" xfId="841" builtinId="9" hidden="1"/>
    <cellStyle name="已访问的超链接" xfId="843" builtinId="9" hidden="1"/>
    <cellStyle name="已访问的超链接" xfId="845" builtinId="9" hidden="1"/>
    <cellStyle name="已访问的超链接" xfId="847" builtinId="9" hidden="1"/>
    <cellStyle name="已访问的超链接" xfId="849" builtinId="9" hidden="1"/>
    <cellStyle name="已访问的超链接" xfId="851" builtinId="9" hidden="1"/>
    <cellStyle name="已访问的超链接" xfId="853" builtinId="9" hidden="1"/>
    <cellStyle name="已访问的超链接" xfId="855" builtinId="9" hidden="1"/>
    <cellStyle name="已访问的超链接" xfId="857" builtinId="9" hidden="1"/>
    <cellStyle name="已访问的超链接" xfId="859" builtinId="9" hidden="1"/>
    <cellStyle name="已访问的超链接" xfId="861" builtinId="9" hidden="1"/>
    <cellStyle name="已访问的超链接" xfId="863" builtinId="9" hidden="1"/>
    <cellStyle name="已访问的超链接" xfId="865" builtinId="9" hidden="1"/>
    <cellStyle name="已访问的超链接" xfId="867" builtinId="9" hidden="1"/>
    <cellStyle name="已访问的超链接" xfId="869" builtinId="9" hidden="1"/>
    <cellStyle name="已访问的超链接" xfId="871" builtinId="9" hidden="1"/>
    <cellStyle name="已访问的超链接" xfId="873" builtinId="9" hidden="1"/>
    <cellStyle name="已访问的超链接" xfId="875" builtinId="9" hidden="1"/>
    <cellStyle name="已访问的超链接" xfId="877" builtinId="9" hidden="1"/>
    <cellStyle name="已访问的超链接" xfId="879" builtinId="9" hidden="1"/>
    <cellStyle name="已访问的超链接" xfId="881" builtinId="9" hidden="1"/>
    <cellStyle name="已访问的超链接" xfId="883" builtinId="9" hidden="1"/>
    <cellStyle name="已访问的超链接" xfId="885" builtinId="9" hidden="1"/>
    <cellStyle name="已访问的超链接" xfId="887" builtinId="9" hidden="1"/>
    <cellStyle name="已访问的超链接" xfId="888" builtinId="9" hidden="1"/>
    <cellStyle name="已访问的超链接" xfId="889" builtinId="9" hidden="1"/>
    <cellStyle name="已访问的超链接" xfId="890" builtinId="9" hidden="1"/>
    <cellStyle name="已访问的超链接" xfId="891" builtinId="9" hidden="1"/>
    <cellStyle name="已访问的超链接" xfId="892" builtinId="9" hidden="1"/>
    <cellStyle name="已访问的超链接" xfId="893" builtinId="9" hidden="1"/>
    <cellStyle name="已访问的超链接" xfId="894" builtinId="9" hidden="1"/>
    <cellStyle name="已访问的超链接" xfId="895" builtinId="9" hidden="1"/>
    <cellStyle name="已访问的超链接" xfId="896" builtinId="9" hidden="1"/>
    <cellStyle name="已访问的超链接" xfId="897" builtinId="9" hidden="1"/>
    <cellStyle name="已访问的超链接" xfId="898" builtinId="9" hidden="1"/>
    <cellStyle name="已访问的超链接" xfId="899" builtinId="9" hidden="1"/>
    <cellStyle name="已访问的超链接" xfId="900" builtinId="9" hidden="1"/>
    <cellStyle name="已访问的超链接" xfId="901" builtinId="9" hidden="1"/>
    <cellStyle name="已访问的超链接" xfId="902" builtinId="9" hidden="1"/>
    <cellStyle name="已访问的超链接" xfId="903" builtinId="9" hidden="1"/>
    <cellStyle name="已访问的超链接" xfId="904" builtinId="9" hidden="1"/>
    <cellStyle name="已访问的超链接" xfId="905" builtinId="9" hidden="1"/>
    <cellStyle name="已访问的超链接" xfId="906" builtinId="9" hidden="1"/>
    <cellStyle name="已访问的超链接" xfId="907" builtinId="9" hidden="1"/>
    <cellStyle name="已访问的超链接" xfId="908" builtinId="9" hidden="1"/>
    <cellStyle name="已访问的超链接" xfId="909" builtinId="9" hidden="1"/>
    <cellStyle name="已访问的超链接" xfId="910" builtinId="9" hidden="1"/>
    <cellStyle name="已访问的超链接" xfId="911" builtinId="9" hidden="1"/>
    <cellStyle name="已访问的超链接" xfId="912" builtinId="9" hidden="1"/>
    <cellStyle name="已访问的超链接" xfId="913" builtinId="9" hidden="1"/>
    <cellStyle name="已访问的超链接" xfId="914" builtinId="9" hidden="1"/>
    <cellStyle name="已访问的超链接" xfId="915" builtinId="9" hidden="1"/>
    <cellStyle name="已访问的超链接" xfId="916" builtinId="9" hidden="1"/>
    <cellStyle name="已访问的超链接" xfId="917" builtinId="9" hidden="1"/>
    <cellStyle name="已访问的超链接" xfId="918" builtinId="9" hidden="1"/>
    <cellStyle name="已访问的超链接" xfId="919" builtinId="9" hidden="1"/>
    <cellStyle name="已访问的超链接" xfId="920" builtinId="9" hidden="1"/>
    <cellStyle name="已访问的超链接" xfId="921" builtinId="9" hidden="1"/>
    <cellStyle name="已访问的超链接" xfId="922" builtinId="9" hidden="1"/>
    <cellStyle name="已访问的超链接" xfId="923" builtinId="9" hidden="1"/>
    <cellStyle name="已访问的超链接" xfId="924" builtinId="9" hidden="1"/>
    <cellStyle name="已访问的超链接" xfId="925" builtinId="9" hidden="1"/>
    <cellStyle name="已访问的超链接" xfId="926" builtinId="9" hidden="1"/>
    <cellStyle name="已访问的超链接" xfId="927" builtinId="9" hidden="1"/>
    <cellStyle name="已访问的超链接" xfId="928" builtinId="9" hidden="1"/>
    <cellStyle name="已访问的超链接" xfId="929" builtinId="9" hidden="1"/>
    <cellStyle name="已访问的超链接" xfId="930" builtinId="9" hidden="1"/>
    <cellStyle name="已访问的超链接" xfId="931" builtinId="9" hidden="1"/>
    <cellStyle name="已访问的超链接" xfId="932" builtinId="9" hidden="1"/>
    <cellStyle name="已访问的超链接" xfId="933" builtinId="9" hidden="1"/>
    <cellStyle name="已访问的超链接" xfId="934" builtinId="9" hidden="1"/>
    <cellStyle name="已访问的超链接" xfId="935" builtinId="9" hidden="1"/>
    <cellStyle name="已访问的超链接" xfId="936" builtinId="9" hidden="1"/>
    <cellStyle name="已访问的超链接" xfId="937" builtinId="9" hidden="1"/>
    <cellStyle name="已访问的超链接" xfId="938" builtinId="9" hidden="1"/>
    <cellStyle name="已访问的超链接" xfId="939" builtinId="9" hidden="1"/>
    <cellStyle name="已访问的超链接" xfId="940" builtinId="9" hidden="1"/>
    <cellStyle name="已访问的超链接" xfId="941" builtinId="9" hidden="1"/>
    <cellStyle name="已访问的超链接" xfId="942" builtinId="9" hidden="1"/>
    <cellStyle name="已访问的超链接" xfId="943" builtinId="9" hidden="1"/>
    <cellStyle name="已访问的超链接" xfId="944" builtinId="9" hidden="1"/>
    <cellStyle name="已访问的超链接" xfId="945" builtinId="9" hidden="1"/>
    <cellStyle name="已访问的超链接" xfId="946" builtinId="9" hidden="1"/>
    <cellStyle name="已访问的超链接" xfId="947" builtinId="9" hidden="1"/>
    <cellStyle name="已访问的超链接" xfId="948" builtinId="9" hidden="1"/>
    <cellStyle name="已访问的超链接" xfId="949" builtinId="9" hidden="1"/>
    <cellStyle name="已访问的超链接" xfId="950" builtinId="9" hidden="1"/>
    <cellStyle name="已访问的超链接" xfId="951" builtinId="9" hidden="1"/>
    <cellStyle name="已访问的超链接" xfId="952" builtinId="9" hidden="1"/>
    <cellStyle name="已访问的超链接" xfId="953" builtinId="9" hidden="1"/>
    <cellStyle name="已访问的超链接" xfId="954" builtinId="9" hidden="1"/>
    <cellStyle name="已访问的超链接" xfId="955" builtinId="9" hidden="1"/>
    <cellStyle name="已访问的超链接" xfId="956" builtinId="9" hidden="1"/>
    <cellStyle name="已访问的超链接" xfId="957" builtinId="9" hidden="1"/>
    <cellStyle name="已访问的超链接" xfId="958" builtinId="9" hidden="1"/>
    <cellStyle name="已访问的超链接" xfId="959" builtinId="9" hidden="1"/>
    <cellStyle name="已访问的超链接" xfId="960" builtinId="9" hidden="1"/>
    <cellStyle name="已访问的超链接" xfId="961" builtinId="9" hidden="1"/>
    <cellStyle name="已访问的超链接" xfId="962" builtinId="9" hidden="1"/>
    <cellStyle name="已访问的超链接" xfId="963" builtinId="9" hidden="1"/>
    <cellStyle name="已访问的超链接" xfId="964" builtinId="9" hidden="1"/>
    <cellStyle name="已访问的超链接" xfId="965" builtinId="9" hidden="1"/>
    <cellStyle name="已访问的超链接" xfId="966" builtinId="9" hidden="1"/>
    <cellStyle name="已访问的超链接" xfId="967" builtinId="9" hidden="1"/>
    <cellStyle name="已访问的超链接" xfId="968" builtinId="9" hidden="1"/>
    <cellStyle name="已访问的超链接" xfId="969" builtinId="9" hidden="1"/>
    <cellStyle name="已访问的超链接" xfId="970" builtinId="9" hidden="1"/>
    <cellStyle name="已访问的超链接" xfId="971" builtinId="9" hidden="1"/>
    <cellStyle name="已访问的超链接" xfId="972" builtinId="9" hidden="1"/>
    <cellStyle name="已访问的超链接" xfId="973" builtinId="9" hidden="1"/>
    <cellStyle name="已访问的超链接" xfId="974" builtinId="9" hidden="1"/>
    <cellStyle name="已访问的超链接" xfId="975" builtinId="9" hidden="1"/>
    <cellStyle name="已访问的超链接" xfId="976" builtinId="9" hidden="1"/>
    <cellStyle name="已访问的超链接" xfId="977" builtinId="9" hidden="1"/>
    <cellStyle name="已访问的超链接" xfId="978" builtinId="9" hidden="1"/>
    <cellStyle name="已访问的超链接" xfId="979" builtinId="9" hidden="1"/>
    <cellStyle name="已访问的超链接" xfId="980" builtinId="9" hidden="1"/>
    <cellStyle name="已访问的超链接" xfId="981" builtinId="9" hidden="1"/>
    <cellStyle name="已访问的超链接" xfId="982" builtinId="9" hidden="1"/>
    <cellStyle name="已访问的超链接" xfId="983" builtinId="9" hidden="1"/>
    <cellStyle name="已访问的超链接" xfId="984" builtinId="9" hidden="1"/>
    <cellStyle name="已访问的超链接" xfId="985" builtinId="9" hidden="1"/>
    <cellStyle name="已访问的超链接" xfId="986" builtinId="9" hidden="1"/>
    <cellStyle name="已访问的超链接" xfId="987" builtinId="9" hidden="1"/>
    <cellStyle name="已访问的超链接" xfId="988" builtinId="9" hidden="1"/>
    <cellStyle name="已访问的超链接" xfId="989" builtinId="9" hidden="1"/>
    <cellStyle name="已访问的超链接" xfId="990" builtinId="9" hidden="1"/>
    <cellStyle name="已访问的超链接" xfId="991" builtinId="9" hidden="1"/>
    <cellStyle name="已访问的超链接" xfId="992" builtinId="9" hidden="1"/>
    <cellStyle name="已访问的超链接" xfId="993" builtinId="9" hidden="1"/>
    <cellStyle name="已访问的超链接" xfId="994" builtinId="9" hidden="1"/>
    <cellStyle name="已访问的超链接" xfId="995" builtinId="9" hidden="1"/>
    <cellStyle name="已访问的超链接" xfId="996" builtinId="9" hidden="1"/>
    <cellStyle name="已访问的超链接" xfId="997" builtinId="9" hidden="1"/>
    <cellStyle name="已访问的超链接" xfId="998" builtinId="9" hidden="1"/>
    <cellStyle name="已访问的超链接" xfId="999" builtinId="9" hidden="1"/>
    <cellStyle name="已访问的超链接" xfId="1000" builtinId="9" hidden="1"/>
    <cellStyle name="已访问的超链接" xfId="1001" builtinId="9" hidden="1"/>
    <cellStyle name="已访问的超链接" xfId="1002" builtinId="9" hidden="1"/>
    <cellStyle name="已访问的超链接" xfId="1003" builtinId="9" hidden="1"/>
    <cellStyle name="已访问的超链接" xfId="1004" builtinId="9" hidden="1"/>
    <cellStyle name="已访问的超链接" xfId="1005" builtinId="9" hidden="1"/>
    <cellStyle name="已访问的超链接" xfId="1006" builtinId="9" hidden="1"/>
    <cellStyle name="已访问的超链接" xfId="1007" builtinId="9" hidden="1"/>
    <cellStyle name="已访问的超链接" xfId="1008" builtinId="9" hidden="1"/>
    <cellStyle name="已访问的超链接" xfId="1009" builtinId="9" hidden="1"/>
    <cellStyle name="已访问的超链接" xfId="1010" builtinId="9" hidden="1"/>
    <cellStyle name="已访问的超链接" xfId="1011" builtinId="9" hidden="1"/>
    <cellStyle name="已访问的超链接" xfId="1012" builtinId="9" hidden="1"/>
    <cellStyle name="已访问的超链接" xfId="1013" builtinId="9" hidden="1"/>
    <cellStyle name="已访问的超链接" xfId="1014" builtinId="9" hidden="1"/>
    <cellStyle name="已访问的超链接" xfId="1015" builtinId="9" hidden="1"/>
    <cellStyle name="已访问的超链接" xfId="1016" builtinId="9" hidden="1"/>
    <cellStyle name="已访问的超链接" xfId="1017" builtinId="9" hidden="1"/>
    <cellStyle name="已访问的超链接" xfId="1018" builtinId="9" hidden="1"/>
    <cellStyle name="已访问的超链接" xfId="1019" builtinId="9" hidden="1"/>
    <cellStyle name="已访问的超链接" xfId="1020" builtinId="9" hidden="1"/>
    <cellStyle name="已访问的超链接" xfId="1021" builtinId="9" hidden="1"/>
    <cellStyle name="已访问的超链接" xfId="1022" builtinId="9" hidden="1"/>
    <cellStyle name="已访问的超链接" xfId="1023" builtinId="9" hidden="1"/>
    <cellStyle name="已访问的超链接" xfId="1024" builtinId="9" hidden="1"/>
    <cellStyle name="已访问的超链接" xfId="1025" builtinId="9" hidden="1"/>
    <cellStyle name="已访问的超链接" xfId="1026" builtinId="9" hidden="1"/>
    <cellStyle name="已访问的超链接" xfId="1027" builtinId="9" hidden="1"/>
    <cellStyle name="已访问的超链接" xfId="1028" builtinId="9" hidden="1"/>
    <cellStyle name="已访问的超链接" xfId="1029" builtinId="9" hidden="1"/>
    <cellStyle name="已访问的超链接" xfId="1030" builtinId="9" hidden="1"/>
    <cellStyle name="已访问的超链接" xfId="1031" builtinId="9" hidden="1"/>
    <cellStyle name="已访问的超链接" xfId="1032" builtinId="9" hidden="1"/>
    <cellStyle name="已访问的超链接" xfId="1033" builtinId="9" hidden="1"/>
    <cellStyle name="已访问的超链接" xfId="1034" builtinId="9" hidden="1"/>
    <cellStyle name="已访问的超链接" xfId="1035" builtinId="9" hidden="1"/>
    <cellStyle name="已访问的超链接" xfId="1036" builtinId="9" hidden="1"/>
    <cellStyle name="已访问的超链接" xfId="1037" builtinId="9" hidden="1"/>
    <cellStyle name="已访问的超链接" xfId="1038" builtinId="9" hidden="1"/>
    <cellStyle name="已访问的超链接" xfId="1039" builtinId="9" hidden="1"/>
    <cellStyle name="已访问的超链接" xfId="1040" builtinId="9" hidden="1"/>
    <cellStyle name="已访问的超链接" xfId="1041" builtinId="9" hidden="1"/>
    <cellStyle name="已访问的超链接" xfId="1042" builtinId="9" hidden="1"/>
    <cellStyle name="已访问的超链接" xfId="1043" builtinId="9" hidden="1"/>
    <cellStyle name="已访问的超链接" xfId="1044" builtinId="9" hidden="1"/>
    <cellStyle name="已访问的超链接" xfId="1045" builtinId="9" hidden="1"/>
    <cellStyle name="已访问的超链接" xfId="1046" builtinId="9" hidden="1"/>
    <cellStyle name="已访问的超链接" xfId="1047" builtinId="9" hidden="1"/>
    <cellStyle name="已访问的超链接" xfId="1048" builtinId="9" hidden="1"/>
    <cellStyle name="已访问的超链接" xfId="1049" builtinId="9" hidden="1"/>
    <cellStyle name="已访问的超链接" xfId="1050" builtinId="9" hidden="1"/>
    <cellStyle name="已访问的超链接" xfId="1051" builtinId="9" hidden="1"/>
    <cellStyle name="已访问的超链接" xfId="1052" builtinId="9" hidden="1"/>
    <cellStyle name="已访问的超链接" xfId="1053" builtinId="9" hidden="1"/>
    <cellStyle name="已访问的超链接" xfId="1054" builtinId="9" hidden="1"/>
    <cellStyle name="已访问的超链接" xfId="1055" builtinId="9" hidden="1"/>
    <cellStyle name="已访问的超链接" xfId="1056" builtinId="9" hidden="1"/>
    <cellStyle name="已访问的超链接" xfId="1057" builtinId="9" hidden="1"/>
    <cellStyle name="已访问的超链接" xfId="1058" builtinId="9" hidden="1"/>
    <cellStyle name="已访问的超链接" xfId="1059" builtinId="9" hidden="1"/>
    <cellStyle name="已访问的超链接" xfId="1060" builtinId="9" hidden="1"/>
    <cellStyle name="已访问的超链接" xfId="1061" builtinId="9" hidden="1"/>
    <cellStyle name="已访问的超链接" xfId="1062" builtinId="9" hidden="1"/>
    <cellStyle name="已访问的超链接" xfId="1063" builtinId="9" hidden="1"/>
    <cellStyle name="已访问的超链接" xfId="1064" builtinId="9" hidden="1"/>
    <cellStyle name="已访问的超链接" xfId="1065" builtinId="9" hidden="1"/>
    <cellStyle name="已访问的超链接" xfId="1066" builtinId="9" hidden="1"/>
    <cellStyle name="已访问的超链接" xfId="1067" builtinId="9" hidden="1"/>
    <cellStyle name="已访问的超链接" xfId="1068" builtinId="9" hidden="1"/>
    <cellStyle name="已访问的超链接" xfId="1069" builtinId="9" hidden="1"/>
    <cellStyle name="已访问的超链接" xfId="1070" builtinId="9" hidden="1"/>
    <cellStyle name="已访问的超链接" xfId="1071" builtinId="9" hidden="1"/>
    <cellStyle name="已访问的超链接" xfId="1072" builtinId="9" hidden="1"/>
    <cellStyle name="已访问的超链接" xfId="1073" builtinId="9" hidden="1"/>
    <cellStyle name="已访问的超链接" xfId="1074" builtinId="9" hidden="1"/>
    <cellStyle name="已访问的超链接" xfId="1075" builtinId="9" hidden="1"/>
    <cellStyle name="已访问的超链接" xfId="1076" builtinId="9" hidden="1"/>
    <cellStyle name="已访问的超链接" xfId="1077" builtinId="9" hidden="1"/>
    <cellStyle name="已访问的超链接" xfId="1078" builtinId="9" hidden="1"/>
    <cellStyle name="已访问的超链接" xfId="1079" builtinId="9" hidden="1"/>
    <cellStyle name="已访问的超链接" xfId="1080" builtinId="9" hidden="1"/>
    <cellStyle name="已访问的超链接" xfId="1081" builtinId="9" hidden="1"/>
    <cellStyle name="已访问的超链接" xfId="1082" builtinId="9" hidden="1"/>
    <cellStyle name="已访问的超链接" xfId="1083" builtinId="9" hidden="1"/>
    <cellStyle name="已访问的超链接" xfId="1084" builtinId="9" hidden="1"/>
    <cellStyle name="已访问的超链接" xfId="1085" builtinId="9" hidden="1"/>
    <cellStyle name="已访问的超链接" xfId="1086" builtinId="9" hidden="1"/>
    <cellStyle name="已访问的超链接" xfId="1087" builtinId="9" hidden="1"/>
    <cellStyle name="已访问的超链接" xfId="1088" builtinId="9" hidden="1"/>
    <cellStyle name="已访问的超链接" xfId="1089" builtinId="9" hidden="1"/>
    <cellStyle name="已访问的超链接" xfId="1090" builtinId="9" hidden="1"/>
    <cellStyle name="已访问的超链接" xfId="1091" builtinId="9" hidden="1"/>
    <cellStyle name="已访问的超链接" xfId="1092" builtinId="9" hidden="1"/>
    <cellStyle name="已访问的超链接" xfId="1093" builtinId="9" hidden="1"/>
    <cellStyle name="已访问的超链接" xfId="1094" builtinId="9" hidden="1"/>
    <cellStyle name="已访问的超链接" xfId="1095" builtinId="9" hidden="1"/>
    <cellStyle name="已访问的超链接" xfId="1096" builtinId="9" hidden="1"/>
    <cellStyle name="已访问的超链接" xfId="1097" builtinId="9" hidden="1"/>
    <cellStyle name="已访问的超链接" xfId="1098" builtinId="9" hidden="1"/>
    <cellStyle name="已访问的超链接" xfId="1099" builtinId="9" hidden="1"/>
    <cellStyle name="已访问的超链接" xfId="1100" builtinId="9" hidden="1"/>
    <cellStyle name="已访问的超链接" xfId="1101" builtinId="9" hidden="1"/>
    <cellStyle name="已访问的超链接" xfId="1102" builtinId="9" hidden="1"/>
    <cellStyle name="已访问的超链接" xfId="1103" builtinId="9" hidden="1"/>
    <cellStyle name="已访问的超链接" xfId="1104" builtinId="9" hidden="1"/>
    <cellStyle name="已访问的超链接" xfId="1105" builtinId="9" hidden="1"/>
    <cellStyle name="已访问的超链接" xfId="1106" builtinId="9" hidden="1"/>
    <cellStyle name="已访问的超链接" xfId="1107" builtinId="9" hidden="1"/>
    <cellStyle name="已访问的超链接" xfId="1108" builtinId="9" hidden="1"/>
    <cellStyle name="已访问的超链接" xfId="1109" builtinId="9" hidden="1"/>
    <cellStyle name="已访问的超链接" xfId="1110" builtinId="9" hidden="1"/>
    <cellStyle name="已访问的超链接" xfId="1111" builtinId="9" hidden="1"/>
    <cellStyle name="已访问的超链接" xfId="1112" builtinId="9" hidden="1"/>
    <cellStyle name="已访问的超链接" xfId="1113" builtinId="9" hidden="1"/>
    <cellStyle name="已访问的超链接" xfId="1114" builtinId="9" hidden="1"/>
    <cellStyle name="已访问的超链接" xfId="1115" builtinId="9" hidden="1"/>
    <cellStyle name="已访问的超链接" xfId="1116" builtinId="9" hidden="1"/>
    <cellStyle name="已访问的超链接" xfId="1117" builtinId="9" hidden="1"/>
    <cellStyle name="已访问的超链接" xfId="1118" builtinId="9" hidden="1"/>
    <cellStyle name="已访问的超链接" xfId="1119" builtinId="9" hidden="1"/>
    <cellStyle name="已访问的超链接" xfId="1120" builtinId="9" hidden="1"/>
    <cellStyle name="已访问的超链接" xfId="1121" builtinId="9" hidden="1"/>
    <cellStyle name="已访问的超链接" xfId="1122" builtinId="9" hidden="1"/>
    <cellStyle name="已访问的超链接" xfId="1123" builtinId="9" hidden="1"/>
    <cellStyle name="已访问的超链接" xfId="1124" builtinId="9" hidden="1"/>
    <cellStyle name="已访问的超链接" xfId="1125" builtinId="9" hidden="1"/>
    <cellStyle name="已访问的超链接" xfId="1126" builtinId="9" hidden="1"/>
    <cellStyle name="已访问的超链接" xfId="1127" builtinId="9" hidden="1"/>
    <cellStyle name="已访问的超链接" xfId="1128" builtinId="9" hidden="1"/>
    <cellStyle name="已访问的超链接" xfId="1129" builtinId="9" hidden="1"/>
    <cellStyle name="已访问的超链接" xfId="1130" builtinId="9" hidden="1"/>
    <cellStyle name="已访问的超链接" xfId="1131" builtinId="9" hidden="1"/>
    <cellStyle name="已访问的超链接" xfId="1132" builtinId="9" hidden="1"/>
    <cellStyle name="已访问的超链接" xfId="1133" builtinId="9" hidden="1"/>
    <cellStyle name="已访问的超链接" xfId="1134" builtinId="9" hidden="1"/>
    <cellStyle name="已访问的超链接" xfId="1135" builtinId="9" hidden="1"/>
    <cellStyle name="已访问的超链接" xfId="1136" builtinId="9" hidden="1"/>
    <cellStyle name="已访问的超链接" xfId="1137" builtinId="9" hidden="1"/>
    <cellStyle name="已访问的超链接" xfId="1138" builtinId="9" hidden="1"/>
    <cellStyle name="已访问的超链接" xfId="1139" builtinId="9" hidden="1"/>
    <cellStyle name="已访问的超链接" xfId="1140" builtinId="9" hidden="1"/>
    <cellStyle name="已访问的超链接" xfId="1141" builtinId="9" hidden="1"/>
    <cellStyle name="已访问的超链接" xfId="1142" builtinId="9" hidden="1"/>
    <cellStyle name="已访问的超链接" xfId="1143" builtinId="9" hidden="1"/>
    <cellStyle name="已访问的超链接" xfId="1144" builtinId="9" hidden="1"/>
    <cellStyle name="已访问的超链接" xfId="1145" builtinId="9" hidden="1"/>
    <cellStyle name="已访问的超链接" xfId="1146" builtinId="9" hidden="1"/>
    <cellStyle name="已访问的超链接" xfId="1147" builtinId="9" hidden="1"/>
    <cellStyle name="已访问的超链接" xfId="1148" builtinId="9" hidden="1"/>
    <cellStyle name="已访问的超链接" xfId="1149" builtinId="9" hidden="1"/>
    <cellStyle name="已访问的超链接" xfId="1150" builtinId="9" hidden="1"/>
    <cellStyle name="已访问的超链接" xfId="1151" builtinId="9" hidden="1"/>
    <cellStyle name="已访问的超链接" xfId="1152" builtinId="9" hidden="1"/>
    <cellStyle name="已访问的超链接" xfId="1153" builtinId="9" hidden="1"/>
    <cellStyle name="已访问的超链接" xfId="1154" builtinId="9" hidden="1"/>
    <cellStyle name="已访问的超链接" xfId="1155" builtinId="9" hidden="1"/>
    <cellStyle name="已访问的超链接" xfId="1156" builtinId="9" hidden="1"/>
    <cellStyle name="已访问的超链接" xfId="1157" builtinId="9" hidden="1"/>
    <cellStyle name="已访问的超链接" xfId="1158" builtinId="9" hidden="1"/>
    <cellStyle name="已访问的超链接" xfId="1159" builtinId="9" hidden="1"/>
    <cellStyle name="已访问的超链接" xfId="1160" builtinId="9" hidden="1"/>
    <cellStyle name="已访问的超链接" xfId="1161" builtinId="9" hidden="1"/>
    <cellStyle name="已访问的超链接" xfId="1162" builtinId="9" hidden="1"/>
    <cellStyle name="已访问的超链接" xfId="1163" builtinId="9" hidden="1"/>
    <cellStyle name="已访问的超链接" xfId="1164" builtinId="9" hidden="1"/>
    <cellStyle name="已访问的超链接" xfId="1165" builtinId="9" hidden="1"/>
    <cellStyle name="已访问的超链接" xfId="1166" builtinId="9" hidden="1"/>
    <cellStyle name="已访问的超链接" xfId="1167" builtinId="9" hidden="1"/>
    <cellStyle name="已访问的超链接" xfId="1168" builtinId="9" hidden="1"/>
    <cellStyle name="已访问的超链接" xfId="1169" builtinId="9" hidden="1"/>
    <cellStyle name="已访问的超链接" xfId="1170" builtinId="9" hidden="1"/>
    <cellStyle name="已访问的超链接" xfId="1171" builtinId="9" hidden="1"/>
    <cellStyle name="已访问的超链接" xfId="1172" builtinId="9" hidden="1"/>
    <cellStyle name="已访问的超链接" xfId="1173" builtinId="9" hidden="1"/>
    <cellStyle name="已访问的超链接" xfId="1174" builtinId="9" hidden="1"/>
    <cellStyle name="已访问的超链接" xfId="1175" builtinId="9" hidden="1"/>
    <cellStyle name="已访问的超链接" xfId="1176" builtinId="9" hidden="1"/>
    <cellStyle name="已访问的超链接" xfId="1177" builtinId="9" hidden="1"/>
    <cellStyle name="已访问的超链接" xfId="1178" builtinId="9" hidden="1"/>
    <cellStyle name="已访问的超链接" xfId="1179" builtinId="9" hidden="1"/>
    <cellStyle name="已访问的超链接" xfId="1180" builtinId="9" hidden="1"/>
    <cellStyle name="已访问的超链接" xfId="1181" builtinId="9" hidden="1"/>
    <cellStyle name="已访问的超链接" xfId="1182" builtinId="9" hidden="1"/>
    <cellStyle name="已访问的超链接" xfId="1183" builtinId="9" hidden="1"/>
    <cellStyle name="已访问的超链接" xfId="1184" builtinId="9" hidden="1"/>
    <cellStyle name="已访问的超链接" xfId="1185" builtinId="9" hidden="1"/>
    <cellStyle name="已访问的超链接" xfId="1186" builtinId="9" hidden="1"/>
    <cellStyle name="已访问的超链接" xfId="1187" builtinId="9" hidden="1"/>
    <cellStyle name="已访问的超链接" xfId="1188" builtinId="9" hidden="1"/>
    <cellStyle name="已访问的超链接" xfId="1189" builtinId="9" hidden="1"/>
    <cellStyle name="已访问的超链接" xfId="1190" builtinId="9" hidden="1"/>
    <cellStyle name="已访问的超链接" xfId="1191" builtinId="9" hidden="1"/>
    <cellStyle name="已访问的超链接" xfId="1192" builtinId="9" hidden="1"/>
    <cellStyle name="已访问的超链接" xfId="1193" builtinId="9" hidden="1"/>
    <cellStyle name="已访问的超链接" xfId="1194" builtinId="9" hidden="1"/>
    <cellStyle name="已访问的超链接" xfId="1195" builtinId="9" hidden="1"/>
    <cellStyle name="已访问的超链接" xfId="1196" builtinId="9" hidden="1"/>
    <cellStyle name="已访问的超链接" xfId="1197" builtinId="9" hidden="1"/>
    <cellStyle name="已访问的超链接" xfId="1198" builtinId="9" hidden="1"/>
    <cellStyle name="已访问的超链接" xfId="1199" builtinId="9" hidden="1"/>
    <cellStyle name="已访问的超链接" xfId="1200" builtinId="9" hidden="1"/>
    <cellStyle name="已访问的超链接" xfId="1201" builtinId="9" hidden="1"/>
    <cellStyle name="已访问的超链接" xfId="1202" builtinId="9" hidden="1"/>
    <cellStyle name="已访问的超链接" xfId="1203" builtinId="9" hidden="1"/>
    <cellStyle name="已访问的超链接" xfId="1204" builtinId="9" hidden="1"/>
    <cellStyle name="已访问的超链接" xfId="1205" builtinId="9" hidden="1"/>
    <cellStyle name="已访问的超链接" xfId="1206" builtinId="9" hidden="1"/>
    <cellStyle name="已访问的超链接" xfId="1207" builtinId="9" hidden="1"/>
    <cellStyle name="已访问的超链接" xfId="1208" builtinId="9" hidden="1"/>
    <cellStyle name="已访问的超链接" xfId="1209" builtinId="9" hidden="1"/>
    <cellStyle name="已访问的超链接" xfId="1210" builtinId="9" hidden="1"/>
    <cellStyle name="已访问的超链接" xfId="1211" builtinId="9" hidden="1"/>
    <cellStyle name="已访问的超链接" xfId="1212" builtinId="9" hidden="1"/>
    <cellStyle name="已访问的超链接" xfId="1213" builtinId="9" hidden="1"/>
    <cellStyle name="已访问的超链接" xfId="1214" builtinId="9" hidden="1"/>
    <cellStyle name="已访问的超链接" xfId="1215" builtinId="9" hidden="1"/>
    <cellStyle name="已访问的超链接" xfId="1216" builtinId="9" hidden="1"/>
    <cellStyle name="已访问的超链接" xfId="1217" builtinId="9" hidden="1"/>
    <cellStyle name="已访问的超链接" xfId="1218" builtinId="9" hidden="1"/>
    <cellStyle name="已访问的超链接" xfId="1219" builtinId="9" hidden="1"/>
    <cellStyle name="已访问的超链接" xfId="1220" builtinId="9" hidden="1"/>
    <cellStyle name="已访问的超链接" xfId="1221" builtinId="9" hidden="1"/>
    <cellStyle name="已访问的超链接" xfId="1222" builtinId="9" hidden="1"/>
    <cellStyle name="已访问的超链接" xfId="1223" builtinId="9" hidden="1"/>
    <cellStyle name="已访问的超链接" xfId="1224" builtinId="9" hidden="1"/>
    <cellStyle name="已访问的超链接" xfId="1225" builtinId="9" hidden="1"/>
    <cellStyle name="已访问的超链接" xfId="1226" builtinId="9" hidden="1"/>
    <cellStyle name="已访问的超链接" xfId="1227" builtinId="9" hidden="1"/>
    <cellStyle name="已访问的超链接" xfId="1228" builtinId="9" hidden="1"/>
    <cellStyle name="已访问的超链接" xfId="1229" builtinId="9" hidden="1"/>
    <cellStyle name="已访问的超链接" xfId="1230" builtinId="9" hidden="1"/>
    <cellStyle name="已访问的超链接" xfId="1231" builtinId="9" hidden="1"/>
    <cellStyle name="已访问的超链接" xfId="1232" builtinId="9" hidden="1"/>
    <cellStyle name="已访问的超链接" xfId="1233" builtinId="9" hidden="1"/>
    <cellStyle name="已访问的超链接" xfId="1234" builtinId="9" hidden="1"/>
    <cellStyle name="已访问的超链接" xfId="1235" builtinId="9" hidden="1"/>
    <cellStyle name="已访问的超链接" xfId="1236" builtinId="9" hidden="1"/>
    <cellStyle name="已访问的超链接" xfId="1237" builtinId="9" hidden="1"/>
    <cellStyle name="已访问的超链接" xfId="1238" builtinId="9" hidden="1"/>
    <cellStyle name="已访问的超链接" xfId="1239" builtinId="9" hidden="1"/>
    <cellStyle name="已访问的超链接" xfId="1240" builtinId="9" hidden="1"/>
    <cellStyle name="已访问的超链接" xfId="1241" builtinId="9" hidden="1"/>
    <cellStyle name="已访问的超链接" xfId="1242" builtinId="9" hidden="1"/>
    <cellStyle name="已访问的超链接" xfId="1243" builtinId="9" hidden="1"/>
    <cellStyle name="已访问的超链接" xfId="1244" builtinId="9" hidden="1"/>
    <cellStyle name="已访问的超链接" xfId="1245" builtinId="9" hidden="1"/>
    <cellStyle name="已访问的超链接" xfId="1246" builtinId="9" hidden="1"/>
    <cellStyle name="已访问的超链接" xfId="1247" builtinId="9" hidden="1"/>
    <cellStyle name="已访问的超链接" xfId="1248" builtinId="9" hidden="1"/>
    <cellStyle name="已访问的超链接" xfId="1249" builtinId="9" hidden="1"/>
    <cellStyle name="已访问的超链接" xfId="1250" builtinId="9" hidden="1"/>
    <cellStyle name="已访问的超链接" xfId="1251" builtinId="9" hidden="1"/>
    <cellStyle name="已访问的超链接" xfId="1252" builtinId="9" hidden="1"/>
    <cellStyle name="已访问的超链接" xfId="1253" builtinId="9" hidden="1"/>
    <cellStyle name="已访问的超链接" xfId="1254" builtinId="9" hidden="1"/>
    <cellStyle name="已访问的超链接" xfId="1255" builtinId="9" hidden="1"/>
    <cellStyle name="已访问的超链接" xfId="1256" builtinId="9" hidden="1"/>
    <cellStyle name="已访问的超链接" xfId="1257" builtinId="9" hidden="1"/>
    <cellStyle name="已访问的超链接" xfId="1258" builtinId="9" hidden="1"/>
    <cellStyle name="已访问的超链接" xfId="1259" builtinId="9" hidden="1"/>
    <cellStyle name="已访问的超链接" xfId="1260" builtinId="9" hidden="1"/>
    <cellStyle name="已访问的超链接" xfId="1261" builtinId="9" hidden="1"/>
    <cellStyle name="已访问的超链接" xfId="1262" builtinId="9" hidden="1"/>
    <cellStyle name="已访问的超链接" xfId="1263" builtinId="9" hidden="1"/>
    <cellStyle name="已访问的超链接" xfId="1264" builtinId="9" hidden="1"/>
    <cellStyle name="已访问的超链接" xfId="1265" builtinId="9" hidden="1"/>
    <cellStyle name="已访问的超链接" xfId="1266" builtinId="9" hidden="1"/>
    <cellStyle name="已访问的超链接" xfId="1267" builtinId="9" hidden="1"/>
    <cellStyle name="已访问的超链接" xfId="1268" builtinId="9" hidden="1"/>
    <cellStyle name="已访问的超链接" xfId="1269" builtinId="9" hidden="1"/>
    <cellStyle name="已访问的超链接" xfId="1270" builtinId="9" hidden="1"/>
    <cellStyle name="已访问的超链接" xfId="1271" builtinId="9" hidden="1"/>
    <cellStyle name="已访问的超链接" xfId="1272" builtinId="9" hidden="1"/>
    <cellStyle name="已访问的超链接" xfId="1273" builtinId="9" hidden="1"/>
    <cellStyle name="已访问的超链接" xfId="1274" builtinId="9" hidden="1"/>
    <cellStyle name="已访问的超链接" xfId="1275" builtinId="9" hidden="1"/>
    <cellStyle name="已访问的超链接" xfId="1276" builtinId="9" hidden="1"/>
    <cellStyle name="已访问的超链接" xfId="1277" builtinId="9" hidden="1"/>
    <cellStyle name="已访问的超链接" xfId="1278" builtinId="9" hidden="1"/>
    <cellStyle name="已访问的超链接" xfId="1279" builtinId="9" hidden="1"/>
    <cellStyle name="已访问的超链接" xfId="1280" builtinId="9" hidden="1"/>
    <cellStyle name="已访问的超链接" xfId="1281" builtinId="9" hidden="1"/>
    <cellStyle name="已访问的超链接" xfId="1282" builtinId="9" hidden="1"/>
    <cellStyle name="已访问的超链接" xfId="1283" builtinId="9" hidden="1"/>
    <cellStyle name="已访问的超链接" xfId="1284" builtinId="9" hidden="1"/>
    <cellStyle name="已访问的超链接" xfId="1285" builtinId="9" hidden="1"/>
    <cellStyle name="已访问的超链接" xfId="1286" builtinId="9" hidden="1"/>
    <cellStyle name="已访问的超链接" xfId="1287" builtinId="9" hidden="1"/>
    <cellStyle name="已访问的超链接" xfId="1288" builtinId="9" hidden="1"/>
    <cellStyle name="已访问的超链接" xfId="1289" builtinId="9" hidden="1"/>
    <cellStyle name="已访问的超链接" xfId="1290" builtinId="9" hidden="1"/>
    <cellStyle name="已访问的超链接" xfId="1291" builtinId="9" hidden="1"/>
    <cellStyle name="已访问的超链接" xfId="1292" builtinId="9" hidden="1"/>
    <cellStyle name="已访问的超链接" xfId="1293" builtinId="9" hidden="1"/>
    <cellStyle name="已访问的超链接" xfId="1294" builtinId="9" hidden="1"/>
    <cellStyle name="已访问的超链接" xfId="1295" builtinId="9" hidden="1"/>
    <cellStyle name="已访问的超链接" xfId="1296" builtinId="9" hidden="1"/>
    <cellStyle name="已访问的超链接" xfId="1297" builtinId="9" hidden="1"/>
    <cellStyle name="已访问的超链接" xfId="1298" builtinId="9" hidden="1"/>
    <cellStyle name="已访问的超链接" xfId="1299" builtinId="9" hidden="1"/>
    <cellStyle name="已访问的超链接" xfId="1300" builtinId="9" hidden="1"/>
    <cellStyle name="已访问的超链接" xfId="1301" builtinId="9" hidden="1"/>
    <cellStyle name="已访问的超链接" xfId="1302" builtinId="9" hidden="1"/>
    <cellStyle name="已访问的超链接" xfId="1303" builtinId="9" hidden="1"/>
    <cellStyle name="已访问的超链接" xfId="1304" builtinId="9" hidden="1"/>
    <cellStyle name="已访问的超链接" xfId="1305" builtinId="9" hidden="1"/>
    <cellStyle name="已访问的超链接" xfId="1306" builtinId="9" hidden="1"/>
    <cellStyle name="已访问的超链接" xfId="1307" builtinId="9" hidden="1"/>
    <cellStyle name="已访问的超链接" xfId="1308" builtinId="9" hidden="1"/>
    <cellStyle name="已访问的超链接" xfId="1309" builtinId="9" hidden="1"/>
    <cellStyle name="已访问的超链接" xfId="1310" builtinId="9" hidden="1"/>
    <cellStyle name="已访问的超链接" xfId="1311" builtinId="9" hidden="1"/>
    <cellStyle name="已访问的超链接" xfId="1312" builtinId="9" hidden="1"/>
    <cellStyle name="已访问的超链接" xfId="1313" builtinId="9" hidden="1"/>
    <cellStyle name="已访问的超链接" xfId="1314" builtinId="9" hidden="1"/>
    <cellStyle name="已访问的超链接" xfId="1315" builtinId="9" hidden="1"/>
    <cellStyle name="已访问的超链接" xfId="1316" builtinId="9" hidden="1"/>
    <cellStyle name="已访问的超链接" xfId="1317" builtinId="9" hidden="1"/>
    <cellStyle name="已访问的超链接" xfId="1318" builtinId="9" hidden="1"/>
    <cellStyle name="已访问的超链接" xfId="1319" builtinId="9" hidden="1"/>
    <cellStyle name="已访问的超链接" xfId="1320" builtinId="9" hidden="1"/>
    <cellStyle name="已访问的超链接" xfId="1321" builtinId="9" hidden="1"/>
    <cellStyle name="已访问的超链接" xfId="1322" builtinId="9" hidden="1"/>
    <cellStyle name="已访问的超链接" xfId="1323" builtinId="9" hidden="1"/>
    <cellStyle name="已访问的超链接" xfId="1324" builtinId="9" hidden="1"/>
    <cellStyle name="已访问的超链接" xfId="1325" builtinId="9" hidden="1"/>
    <cellStyle name="已访问的超链接" xfId="1326" builtinId="9" hidden="1"/>
    <cellStyle name="已访问的超链接" xfId="1327" builtinId="9" hidden="1"/>
    <cellStyle name="已访问的超链接" xfId="1328" builtinId="9" hidden="1"/>
    <cellStyle name="已访问的超链接" xfId="1329" builtinId="9" hidden="1"/>
    <cellStyle name="已访问的超链接" xfId="1330" builtinId="9" hidden="1"/>
    <cellStyle name="已访问的超链接" xfId="1331" builtinId="9" hidden="1"/>
    <cellStyle name="已访问的超链接" xfId="1332" builtinId="9" hidden="1"/>
    <cellStyle name="已访问的超链接" xfId="1333" builtinId="9" hidden="1"/>
    <cellStyle name="已访问的超链接" xfId="1334" builtinId="9" hidden="1"/>
    <cellStyle name="已访问的超链接" xfId="1335" builtinId="9" hidden="1"/>
    <cellStyle name="已访问的超链接" xfId="1336" builtinId="9" hidden="1"/>
    <cellStyle name="已访问的超链接" xfId="1337" builtinId="9" hidden="1"/>
    <cellStyle name="已访问的超链接" xfId="1338" builtinId="9" hidden="1"/>
    <cellStyle name="已访问的超链接" xfId="1339" builtinId="9" hidden="1"/>
    <cellStyle name="已访问的超链接" xfId="1340" builtinId="9" hidden="1"/>
    <cellStyle name="已访问的超链接" xfId="1341" builtinId="9" hidden="1"/>
    <cellStyle name="已访问的超链接" xfId="1342" builtinId="9" hidden="1"/>
    <cellStyle name="已访问的超链接" xfId="1343" builtinId="9" hidden="1"/>
    <cellStyle name="已访问的超链接" xfId="1344" builtinId="9" hidden="1"/>
    <cellStyle name="已访问的超链接" xfId="1345" builtinId="9" hidden="1"/>
    <cellStyle name="已访问的超链接" xfId="1346" builtinId="9" hidden="1"/>
    <cellStyle name="已访问的超链接" xfId="1347" builtinId="9" hidden="1"/>
    <cellStyle name="已访问的超链接" xfId="1348" builtinId="9" hidden="1"/>
    <cellStyle name="已访问的超链接" xfId="1349" builtinId="9" hidden="1"/>
    <cellStyle name="已访问的超链接" xfId="1350" builtinId="9" hidden="1"/>
    <cellStyle name="已访问的超链接" xfId="1351" builtinId="9" hidden="1"/>
    <cellStyle name="已访问的超链接" xfId="1352" builtinId="9" hidden="1"/>
    <cellStyle name="已访问的超链接" xfId="1353" builtinId="9" hidden="1"/>
    <cellStyle name="已访问的超链接" xfId="1354" builtinId="9" hidden="1"/>
    <cellStyle name="已访问的超链接" xfId="1355" builtinId="9" hidden="1"/>
    <cellStyle name="已访问的超链接" xfId="1356" builtinId="9" hidden="1"/>
    <cellStyle name="已访问的超链接" xfId="1357" builtinId="9" hidden="1"/>
    <cellStyle name="已访问的超链接" xfId="1358" builtinId="9" hidden="1"/>
    <cellStyle name="已访问的超链接" xfId="1359" builtinId="9" hidden="1"/>
    <cellStyle name="已访问的超链接" xfId="1360" builtinId="9" hidden="1"/>
    <cellStyle name="已访问的超链接" xfId="1361" builtinId="9" hidden="1"/>
    <cellStyle name="已访问的超链接" xfId="1362" builtinId="9" hidden="1"/>
    <cellStyle name="已访问的超链接" xfId="1363" builtinId="9" hidden="1"/>
    <cellStyle name="已访问的超链接" xfId="1364" builtinId="9" hidden="1"/>
    <cellStyle name="已访问的超链接" xfId="1365" builtinId="9" hidden="1"/>
    <cellStyle name="已访问的超链接" xfId="1366" builtinId="9" hidden="1"/>
    <cellStyle name="已访问的超链接" xfId="1367" builtinId="9" hidden="1"/>
    <cellStyle name="已访问的超链接" xfId="1368" builtinId="9" hidden="1"/>
    <cellStyle name="已访问的超链接" xfId="1369" builtinId="9" hidden="1"/>
    <cellStyle name="已访问的超链接" xfId="1370" builtinId="9" hidden="1"/>
    <cellStyle name="已访问的超链接" xfId="1371" builtinId="9" hidden="1"/>
    <cellStyle name="已访问的超链接" xfId="1372" builtinId="9" hidden="1"/>
    <cellStyle name="已访问的超链接" xfId="1373" builtinId="9" hidden="1"/>
    <cellStyle name="已访问的超链接" xfId="1374" builtinId="9" hidden="1"/>
    <cellStyle name="已访问的超链接" xfId="1375" builtinId="9" hidden="1"/>
    <cellStyle name="已访问的超链接" xfId="1376" builtinId="9" hidden="1"/>
    <cellStyle name="已访问的超链接" xfId="1377" builtinId="9" hidden="1"/>
    <cellStyle name="已访问的超链接" xfId="1378" builtinId="9" hidden="1"/>
    <cellStyle name="已访问的超链接" xfId="1379" builtinId="9" hidden="1"/>
    <cellStyle name="已访问的超链接" xfId="1380" builtinId="9" hidden="1"/>
    <cellStyle name="已访问的超链接" xfId="1381" builtinId="9" hidden="1"/>
    <cellStyle name="已访问的超链接" xfId="1382" builtinId="9" hidden="1"/>
    <cellStyle name="已访问的超链接" xfId="1383" builtinId="9" hidden="1"/>
    <cellStyle name="已访问的超链接" xfId="1384" builtinId="9" hidden="1"/>
    <cellStyle name="已访问的超链接" xfId="1385" builtinId="9" hidden="1"/>
    <cellStyle name="已访问的超链接" xfId="1386" builtinId="9" hidden="1"/>
    <cellStyle name="已访问的超链接" xfId="1387" builtinId="9" hidden="1"/>
    <cellStyle name="已访问的超链接" xfId="1388" builtinId="9" hidden="1"/>
    <cellStyle name="已访问的超链接" xfId="1389" builtinId="9" hidden="1"/>
    <cellStyle name="已访问的超链接" xfId="1390" builtinId="9" hidden="1"/>
    <cellStyle name="已访问的超链接" xfId="1391" builtinId="9" hidden="1"/>
    <cellStyle name="已访问的超链接" xfId="1392" builtinId="9" hidden="1"/>
    <cellStyle name="已访问的超链接" xfId="1393" builtinId="9" hidden="1"/>
    <cellStyle name="已访问的超链接" xfId="1394" builtinId="9" hidden="1"/>
    <cellStyle name="已访问的超链接" xfId="1395" builtinId="9" hidden="1"/>
    <cellStyle name="已访问的超链接" xfId="1396" builtinId="9" hidden="1"/>
    <cellStyle name="已访问的超链接" xfId="1397" builtinId="9" hidden="1"/>
    <cellStyle name="已访问的超链接" xfId="1398" builtinId="9" hidden="1"/>
    <cellStyle name="已访问的超链接" xfId="1399" builtinId="9" hidden="1"/>
    <cellStyle name="已访问的超链接" xfId="1400" builtinId="9" hidden="1"/>
    <cellStyle name="已访问的超链接" xfId="1401" builtinId="9" hidden="1"/>
    <cellStyle name="已访问的超链接" xfId="1402" builtinId="9" hidden="1"/>
    <cellStyle name="已访问的超链接" xfId="1403" builtinId="9" hidden="1"/>
    <cellStyle name="已访问的超链接" xfId="1404" builtinId="9" hidden="1"/>
    <cellStyle name="已访问的超链接" xfId="1405" builtinId="9" hidden="1"/>
    <cellStyle name="已访问的超链接" xfId="1406" builtinId="9" hidden="1"/>
    <cellStyle name="已访问的超链接" xfId="1407" builtinId="9" hidden="1"/>
    <cellStyle name="已访问的超链接" xfId="1408" builtinId="9" hidden="1"/>
    <cellStyle name="已访问的超链接" xfId="1409" builtinId="9" hidden="1"/>
    <cellStyle name="已访问的超链接" xfId="1410" builtinId="9" hidden="1"/>
    <cellStyle name="已访问的超链接" xfId="1411" builtinId="9" hidden="1"/>
    <cellStyle name="已访问的超链接" xfId="1412" builtinId="9" hidden="1"/>
    <cellStyle name="已访问的超链接" xfId="1413" builtinId="9" hidden="1"/>
    <cellStyle name="已访问的超链接" xfId="1414" builtinId="9" hidden="1"/>
    <cellStyle name="已访问的超链接" xfId="1415" builtinId="9" hidden="1"/>
    <cellStyle name="已访问的超链接" xfId="1416" builtinId="9" hidden="1"/>
    <cellStyle name="已访问的超链接" xfId="1417" builtinId="9" hidden="1"/>
    <cellStyle name="已访问的超链接" xfId="1418" builtinId="9" hidden="1"/>
    <cellStyle name="已访问的超链接" xfId="1419" builtinId="9" hidden="1"/>
    <cellStyle name="已访问的超链接" xfId="1420" builtinId="9" hidden="1"/>
    <cellStyle name="已访问的超链接" xfId="1421" builtinId="9" hidden="1"/>
    <cellStyle name="已访问的超链接" xfId="1422" builtinId="9" hidden="1"/>
    <cellStyle name="已访问的超链接" xfId="1423" builtinId="9" hidden="1"/>
    <cellStyle name="已访问的超链接" xfId="1424" builtinId="9" hidden="1"/>
    <cellStyle name="已访问的超链接" xfId="1425" builtinId="9" hidden="1"/>
    <cellStyle name="已访问的超链接" xfId="1426" builtinId="9" hidden="1"/>
    <cellStyle name="已访问的超链接" xfId="1427" builtinId="9" hidden="1"/>
    <cellStyle name="已访问的超链接" xfId="1428" builtinId="9" hidden="1"/>
    <cellStyle name="已访问的超链接" xfId="1429" builtinId="9" hidden="1"/>
    <cellStyle name="已访问的超链接" xfId="1430" builtinId="9" hidden="1"/>
    <cellStyle name="已访问的超链接" xfId="1431" builtinId="9" hidden="1"/>
    <cellStyle name="已访问的超链接" xfId="1432" builtinId="9" hidden="1"/>
    <cellStyle name="已访问的超链接" xfId="1433" builtinId="9" hidden="1"/>
    <cellStyle name="已访问的超链接" xfId="1434" builtinId="9" hidden="1"/>
    <cellStyle name="已访问的超链接" xfId="1435" builtinId="9" hidden="1"/>
    <cellStyle name="已访问的超链接" xfId="1436" builtinId="9" hidden="1"/>
    <cellStyle name="已访问的超链接" xfId="1437" builtinId="9" hidden="1"/>
    <cellStyle name="已访问的超链接" xfId="1438" builtinId="9" hidden="1"/>
    <cellStyle name="已访问的超链接" xfId="1439" builtinId="9" hidden="1"/>
    <cellStyle name="已访问的超链接" xfId="1440" builtinId="9" hidden="1"/>
    <cellStyle name="已访问的超链接" xfId="1441" builtinId="9" hidden="1"/>
    <cellStyle name="已访问的超链接" xfId="1442" builtinId="9" hidden="1"/>
    <cellStyle name="已访问的超链接" xfId="1443" builtinId="9" hidden="1"/>
    <cellStyle name="已访问的超链接" xfId="1444" builtinId="9" hidden="1"/>
    <cellStyle name="已访问的超链接" xfId="1445" builtinId="9" hidden="1"/>
    <cellStyle name="已访问的超链接" xfId="1446" builtinId="9" hidden="1"/>
    <cellStyle name="已访问的超链接" xfId="1447" builtinId="9" hidden="1"/>
    <cellStyle name="已访问的超链接" xfId="1448" builtinId="9" hidden="1"/>
    <cellStyle name="已访问的超链接" xfId="1449" builtinId="9" hidden="1"/>
    <cellStyle name="已访问的超链接" xfId="1450" builtinId="9" hidden="1"/>
    <cellStyle name="已访问的超链接" xfId="1451" builtinId="9" hidden="1"/>
    <cellStyle name="已访问的超链接" xfId="1452" builtinId="9" hidden="1"/>
    <cellStyle name="已访问的超链接" xfId="1453" builtinId="9" hidden="1"/>
    <cellStyle name="已访问的超链接" xfId="1454" builtinId="9" hidden="1"/>
    <cellStyle name="已访问的超链接" xfId="1455" builtinId="9" hidden="1"/>
    <cellStyle name="已访问的超链接" xfId="1456" builtinId="9" hidden="1"/>
    <cellStyle name="已访问的超链接" xfId="1457" builtinId="9" hidden="1"/>
    <cellStyle name="已访问的超链接" xfId="1458" builtinId="9" hidden="1"/>
    <cellStyle name="已访问的超链接" xfId="1459" builtinId="9" hidden="1"/>
    <cellStyle name="已访问的超链接" xfId="1460" builtinId="9" hidden="1"/>
    <cellStyle name="已访问的超链接" xfId="1461" builtinId="9" hidden="1"/>
    <cellStyle name="已访问的超链接" xfId="1462" builtinId="9" hidden="1"/>
    <cellStyle name="已访问的超链接" xfId="1463" builtinId="9" hidden="1"/>
    <cellStyle name="已访问的超链接" xfId="1464" builtinId="9" hidden="1"/>
    <cellStyle name="已访问的超链接" xfId="1465" builtinId="9" hidden="1"/>
    <cellStyle name="已访问的超链接" xfId="1466" builtinId="9" hidden="1"/>
    <cellStyle name="已访问的超链接" xfId="1467" builtinId="9" hidden="1"/>
    <cellStyle name="已访问的超链接" xfId="1468" builtinId="9" hidden="1"/>
    <cellStyle name="已访问的超链接" xfId="1469" builtinId="9" hidden="1"/>
    <cellStyle name="已访问的超链接" xfId="1470" builtinId="9" hidden="1"/>
    <cellStyle name="已访问的超链接" xfId="1471" builtinId="9" hidden="1"/>
    <cellStyle name="已访问的超链接" xfId="1472" builtinId="9" hidden="1"/>
    <cellStyle name="已访问的超链接" xfId="1473" builtinId="9" hidden="1"/>
    <cellStyle name="已访问的超链接" xfId="1474" builtinId="9" hidden="1"/>
    <cellStyle name="已访问的超链接" xfId="1475" builtinId="9" hidden="1"/>
    <cellStyle name="已访问的超链接" xfId="1476" builtinId="9" hidden="1"/>
    <cellStyle name="已访问的超链接" xfId="1477" builtinId="9" hidden="1"/>
    <cellStyle name="已访问的超链接" xfId="1478" builtinId="9" hidden="1"/>
    <cellStyle name="已访问的超链接" xfId="1479" builtinId="9" hidden="1"/>
    <cellStyle name="已访问的超链接" xfId="1480" builtinId="9" hidden="1"/>
    <cellStyle name="已访问的超链接" xfId="1481" builtinId="9" hidden="1"/>
    <cellStyle name="已访问的超链接" xfId="1482" builtinId="9" hidden="1"/>
    <cellStyle name="已访问的超链接" xfId="1483" builtinId="9" hidden="1"/>
    <cellStyle name="已访问的超链接" xfId="1484" builtinId="9" hidden="1"/>
    <cellStyle name="已访问的超链接" xfId="1485" builtinId="9" hidden="1"/>
    <cellStyle name="已访问的超链接" xfId="1486" builtinId="9" hidden="1"/>
    <cellStyle name="已访问的超链接" xfId="1487" builtinId="9" hidden="1"/>
    <cellStyle name="已访问的超链接" xfId="1488" builtinId="9" hidden="1"/>
    <cellStyle name="已访问的超链接" xfId="1489" builtinId="9" hidden="1"/>
    <cellStyle name="已访问的超链接" xfId="1490" builtinId="9" hidden="1"/>
    <cellStyle name="已访问的超链接" xfId="1491" builtinId="9" hidden="1"/>
    <cellStyle name="已访问的超链接" xfId="1492" builtinId="9" hidden="1"/>
    <cellStyle name="已访问的超链接" xfId="1493" builtinId="9" hidden="1"/>
    <cellStyle name="已访问的超链接" xfId="1494" builtinId="9" hidden="1"/>
    <cellStyle name="已访问的超链接" xfId="1495" builtinId="9" hidden="1"/>
    <cellStyle name="已访问的超链接" xfId="1496" builtinId="9" hidden="1"/>
    <cellStyle name="已访问的超链接" xfId="1497" builtinId="9" hidden="1"/>
    <cellStyle name="已访问的超链接" xfId="1498" builtinId="9" hidden="1"/>
    <cellStyle name="已访问的超链接" xfId="1499" builtinId="9" hidden="1"/>
    <cellStyle name="已访问的超链接" xfId="1500" builtinId="9" hidden="1"/>
    <cellStyle name="已访问的超链接" xfId="1501" builtinId="9" hidden="1"/>
    <cellStyle name="已访问的超链接" xfId="1502" builtinId="9" hidden="1"/>
    <cellStyle name="已访问的超链接" xfId="1503" builtinId="9" hidden="1"/>
    <cellStyle name="已访问的超链接" xfId="1504" builtinId="9" hidden="1"/>
    <cellStyle name="已访问的超链接" xfId="1505" builtinId="9" hidden="1"/>
    <cellStyle name="已访问的超链接" xfId="1506" builtinId="9" hidden="1"/>
    <cellStyle name="已访问的超链接" xfId="1507" builtinId="9" hidden="1"/>
    <cellStyle name="已访问的超链接" xfId="1508" builtinId="9" hidden="1"/>
    <cellStyle name="已访问的超链接" xfId="1509" builtinId="9" hidden="1"/>
    <cellStyle name="已访问的超链接" xfId="1510" builtinId="9" hidden="1"/>
    <cellStyle name="已访问的超链接" xfId="1511" builtinId="9" hidden="1"/>
    <cellStyle name="已访问的超链接" xfId="1512" builtinId="9" hidden="1"/>
    <cellStyle name="已访问的超链接" xfId="1513" builtinId="9" hidden="1"/>
    <cellStyle name="已访问的超链接" xfId="1514" builtinId="9" hidden="1"/>
    <cellStyle name="已访问的超链接" xfId="1515" builtinId="9" hidden="1"/>
    <cellStyle name="已访问的超链接" xfId="1516" builtinId="9" hidden="1"/>
    <cellStyle name="已访问的超链接" xfId="1517" builtinId="9" hidden="1"/>
    <cellStyle name="已访问的超链接" xfId="1518" builtinId="9" hidden="1"/>
    <cellStyle name="已访问的超链接" xfId="1519" builtinId="9" hidden="1"/>
    <cellStyle name="已访问的超链接" xfId="1520" builtinId="9" hidden="1"/>
    <cellStyle name="已访问的超链接" xfId="1521" builtinId="9" hidden="1"/>
    <cellStyle name="已访问的超链接" xfId="1522" builtinId="9" hidden="1"/>
    <cellStyle name="已访问的超链接" xfId="1523" builtinId="9" hidden="1"/>
    <cellStyle name="已访问的超链接" xfId="1524" builtinId="9" hidden="1"/>
    <cellStyle name="已访问的超链接" xfId="1525" builtinId="9" hidden="1"/>
    <cellStyle name="已访问的超链接" xfId="1526" builtinId="9" hidden="1"/>
    <cellStyle name="已访问的超链接" xfId="1527" builtinId="9" hidden="1"/>
    <cellStyle name="已访问的超链接" xfId="1528" builtinId="9" hidden="1"/>
    <cellStyle name="已访问的超链接" xfId="1529" builtinId="9" hidden="1"/>
    <cellStyle name="已访问的超链接" xfId="1530" builtinId="9" hidden="1"/>
    <cellStyle name="已访问的超链接" xfId="1531" builtinId="9" hidden="1"/>
    <cellStyle name="已访问的超链接" xfId="1532" builtinId="9" hidden="1"/>
    <cellStyle name="已访问的超链接" xfId="1533" builtinId="9" hidden="1"/>
    <cellStyle name="已访问的超链接" xfId="1534" builtinId="9" hidden="1"/>
    <cellStyle name="已访问的超链接" xfId="1535" builtinId="9" hidden="1"/>
    <cellStyle name="已访问的超链接" xfId="1536" builtinId="9" hidden="1"/>
    <cellStyle name="已访问的超链接" xfId="1537" builtinId="9" hidden="1"/>
    <cellStyle name="已访问的超链接" xfId="1538" builtinId="9" hidden="1"/>
    <cellStyle name="已访问的超链接" xfId="1539" builtinId="9" hidden="1"/>
    <cellStyle name="已访问的超链接" xfId="1540" builtinId="9" hidden="1"/>
    <cellStyle name="已访问的超链接" xfId="1541" builtinId="9" hidden="1"/>
    <cellStyle name="已访问的超链接" xfId="1542" builtinId="9" hidden="1"/>
    <cellStyle name="已访问的超链接" xfId="1543" builtinId="9" hidden="1"/>
    <cellStyle name="已访问的超链接" xfId="1544" builtinId="9" hidden="1"/>
    <cellStyle name="已访问的超链接" xfId="1545" builtinId="9" hidden="1"/>
    <cellStyle name="已访问的超链接" xfId="1546" builtinId="9" hidden="1"/>
    <cellStyle name="已访问的超链接" xfId="1547" builtinId="9" hidden="1"/>
    <cellStyle name="已访问的超链接" xfId="1548" builtinId="9" hidden="1"/>
    <cellStyle name="已访问的超链接" xfId="1549" builtinId="9" hidden="1"/>
    <cellStyle name="已访问的超链接" xfId="1550" builtinId="9" hidden="1"/>
    <cellStyle name="已访问的超链接" xfId="1551" builtinId="9" hidden="1"/>
    <cellStyle name="已访问的超链接" xfId="1552" builtinId="9" hidden="1"/>
    <cellStyle name="已访问的超链接" xfId="1553" builtinId="9" hidden="1"/>
    <cellStyle name="已访问的超链接" xfId="1554" builtinId="9" hidden="1"/>
    <cellStyle name="已访问的超链接" xfId="1555" builtinId="9" hidden="1"/>
    <cellStyle name="已访问的超链接" xfId="1556" builtinId="9" hidden="1"/>
    <cellStyle name="已访问的超链接" xfId="1557" builtinId="9" hidden="1"/>
    <cellStyle name="已访问的超链接" xfId="1558" builtinId="9" hidden="1"/>
    <cellStyle name="已访问的超链接" xfId="1559" builtinId="9" hidden="1"/>
    <cellStyle name="已访问的超链接" xfId="1560" builtinId="9" hidden="1"/>
    <cellStyle name="已访问的超链接" xfId="1561" builtinId="9" hidden="1"/>
    <cellStyle name="已访问的超链接" xfId="1562" builtinId="9" hidden="1"/>
    <cellStyle name="已访问的超链接" xfId="1563" builtinId="9" hidden="1"/>
    <cellStyle name="已访问的超链接" xfId="1564" builtinId="9" hidden="1"/>
    <cellStyle name="已访问的超链接" xfId="1565" builtinId="9" hidden="1"/>
    <cellStyle name="已访问的超链接" xfId="1566" builtinId="9" hidden="1"/>
    <cellStyle name="已访问的超链接" xfId="1567" builtinId="9" hidden="1"/>
    <cellStyle name="已访问的超链接" xfId="1568" builtinId="9" hidden="1"/>
    <cellStyle name="已访问的超链接" xfId="1569" builtinId="9" hidden="1"/>
    <cellStyle name="已访问的超链接" xfId="1570" builtinId="9" hidden="1"/>
    <cellStyle name="已访问的超链接" xfId="1571" builtinId="9" hidden="1"/>
    <cellStyle name="已访问的超链接" xfId="1572" builtinId="9" hidden="1"/>
    <cellStyle name="已访问的超链接" xfId="1573" builtinId="9" hidden="1"/>
    <cellStyle name="已访问的超链接" xfId="1574" builtinId="9" hidden="1"/>
    <cellStyle name="已访问的超链接" xfId="1575" builtinId="9" hidden="1"/>
    <cellStyle name="已访问的超链接" xfId="1576" builtinId="9" hidden="1"/>
    <cellStyle name="已访问的超链接" xfId="1577" builtinId="9" hidden="1"/>
    <cellStyle name="已访问的超链接" xfId="1578" builtinId="9" hidden="1"/>
    <cellStyle name="已访问的超链接" xfId="1579" builtinId="9" hidden="1"/>
    <cellStyle name="已访问的超链接" xfId="1580" builtinId="9" hidden="1"/>
    <cellStyle name="已访问的超链接" xfId="1581" builtinId="9" hidden="1"/>
    <cellStyle name="已访问的超链接" xfId="1582" builtinId="9" hidden="1"/>
    <cellStyle name="已访问的超链接" xfId="1583" builtinId="9" hidden="1"/>
    <cellStyle name="已访问的超链接" xfId="1584" builtinId="9" hidden="1"/>
    <cellStyle name="已访问的超链接" xfId="1585" builtinId="9" hidden="1"/>
    <cellStyle name="已访问的超链接" xfId="1586" builtinId="9" hidden="1"/>
    <cellStyle name="已访问的超链接" xfId="1587" builtinId="9" hidden="1"/>
    <cellStyle name="已访问的超链接" xfId="1588" builtinId="9" hidden="1"/>
    <cellStyle name="已访问的超链接" xfId="1589" builtinId="9" hidden="1"/>
    <cellStyle name="已访问的超链接" xfId="1590" builtinId="9" hidden="1"/>
    <cellStyle name="已访问的超链接" xfId="1591" builtinId="9" hidden="1"/>
    <cellStyle name="已访问的超链接" xfId="1592" builtinId="9" hidden="1"/>
    <cellStyle name="已访问的超链接" xfId="1593" builtinId="9" hidden="1"/>
    <cellStyle name="已访问的超链接" xfId="1594" builtinId="9" hidden="1"/>
    <cellStyle name="已访问的超链接" xfId="1595" builtinId="9" hidden="1"/>
    <cellStyle name="已访问的超链接" xfId="1596" builtinId="9" hidden="1"/>
    <cellStyle name="已访问的超链接" xfId="1597" builtinId="9" hidden="1"/>
    <cellStyle name="已访问的超链接" xfId="1598" builtinId="9" hidden="1"/>
    <cellStyle name="已访问的超链接" xfId="1599" builtinId="9" hidden="1"/>
    <cellStyle name="已访问的超链接" xfId="1600" builtinId="9" hidden="1"/>
    <cellStyle name="已访问的超链接" xfId="1601" builtinId="9" hidden="1"/>
    <cellStyle name="已访问的超链接" xfId="1602" builtinId="9" hidden="1"/>
    <cellStyle name="已访问的超链接" xfId="1603" builtinId="9" hidden="1"/>
    <cellStyle name="已访问的超链接" xfId="1604" builtinId="9" hidden="1"/>
    <cellStyle name="已访问的超链接" xfId="1605" builtinId="9" hidden="1"/>
    <cellStyle name="已访问的超链接" xfId="1606" builtinId="9" hidden="1"/>
    <cellStyle name="已访问的超链接" xfId="1607" builtinId="9" hidden="1"/>
    <cellStyle name="已访问的超链接" xfId="1608" builtinId="9" hidden="1"/>
    <cellStyle name="已访问的超链接" xfId="1609" builtinId="9" hidden="1"/>
    <cellStyle name="已访问的超链接" xfId="1610" builtinId="9" hidden="1"/>
    <cellStyle name="已访问的超链接" xfId="1611" builtinId="9" hidden="1"/>
    <cellStyle name="已访问的超链接" xfId="1612" builtinId="9" hidden="1"/>
    <cellStyle name="已访问的超链接" xfId="1613" builtinId="9" hidden="1"/>
    <cellStyle name="已访问的超链接" xfId="1614" builtinId="9" hidden="1"/>
    <cellStyle name="已访问的超链接" xfId="1615" builtinId="9" hidden="1"/>
    <cellStyle name="已访问的超链接" xfId="1616" builtinId="9" hidden="1"/>
    <cellStyle name="已访问的超链接" xfId="1617" builtinId="9" hidden="1"/>
    <cellStyle name="已访问的超链接" xfId="1618" builtinId="9" hidden="1"/>
    <cellStyle name="已访问的超链接" xfId="1619" builtinId="9" hidden="1"/>
    <cellStyle name="已访问的超链接" xfId="1620" builtinId="9" hidden="1"/>
    <cellStyle name="已访问的超链接" xfId="1621" builtinId="9" hidden="1"/>
    <cellStyle name="已访问的超链接" xfId="1622" builtinId="9" hidden="1"/>
    <cellStyle name="已访问的超链接" xfId="1623" builtinId="9" hidden="1"/>
    <cellStyle name="已访问的超链接" xfId="1624" builtinId="9" hidden="1"/>
    <cellStyle name="已访问的超链接" xfId="1625" builtinId="9" hidden="1"/>
    <cellStyle name="已访问的超链接" xfId="1626" builtinId="9" hidden="1"/>
    <cellStyle name="已访问的超链接" xfId="1627" builtinId="9" hidden="1"/>
    <cellStyle name="已访问的超链接" xfId="1628" builtinId="9" hidden="1"/>
    <cellStyle name="已访问的超链接" xfId="1629" builtinId="9" hidden="1"/>
    <cellStyle name="已访问的超链接" xfId="1630" builtinId="9" hidden="1"/>
    <cellStyle name="已访问的超链接" xfId="1631" builtinId="9" hidden="1"/>
    <cellStyle name="已访问的超链接" xfId="1632" builtinId="9" hidden="1"/>
    <cellStyle name="已访问的超链接" xfId="1633" builtinId="9" hidden="1"/>
    <cellStyle name="已访问的超链接" xfId="1634" builtinId="9" hidden="1"/>
    <cellStyle name="已访问的超链接" xfId="1635" builtinId="9" hidden="1"/>
    <cellStyle name="已访问的超链接" xfId="1636" builtinId="9" hidden="1"/>
    <cellStyle name="已访问的超链接" xfId="1637" builtinId="9" hidden="1"/>
    <cellStyle name="已访问的超链接" xfId="1638" builtinId="9" hidden="1"/>
    <cellStyle name="已访问的超链接" xfId="1639" builtinId="9" hidden="1"/>
    <cellStyle name="已访问的超链接" xfId="1640" builtinId="9" hidden="1"/>
    <cellStyle name="已访问的超链接" xfId="1641" builtinId="9" hidden="1"/>
    <cellStyle name="已访问的超链接" xfId="1642" builtinId="9" hidden="1"/>
    <cellStyle name="已访问的超链接" xfId="1643" builtinId="9" hidden="1"/>
    <cellStyle name="已访问的超链接" xfId="1644" builtinId="9" hidden="1"/>
    <cellStyle name="已访问的超链接" xfId="1645" builtinId="9" hidden="1"/>
    <cellStyle name="已访问的超链接" xfId="1646" builtinId="9" hidden="1"/>
    <cellStyle name="已访问的超链接" xfId="1647" builtinId="9" hidden="1"/>
    <cellStyle name="已访问的超链接" xfId="1648" builtinId="9" hidden="1"/>
    <cellStyle name="已访问的超链接" xfId="1649" builtinId="9" hidden="1"/>
    <cellStyle name="已访问的超链接" xfId="1650" builtinId="9" hidden="1"/>
    <cellStyle name="已访问的超链接" xfId="1651" builtinId="9" hidden="1"/>
    <cellStyle name="已访问的超链接" xfId="1652" builtinId="9" hidden="1"/>
    <cellStyle name="已访问的超链接" xfId="1653" builtinId="9" hidden="1"/>
    <cellStyle name="已访问的超链接" xfId="1654" builtinId="9" hidden="1"/>
    <cellStyle name="已访问的超链接" xfId="1655" builtinId="9" hidden="1"/>
    <cellStyle name="已访问的超链接" xfId="1656" builtinId="9" hidden="1"/>
    <cellStyle name="已访问的超链接" xfId="1657" builtinId="9" hidden="1"/>
    <cellStyle name="已访问的超链接" xfId="1658" builtinId="9" hidden="1"/>
    <cellStyle name="已访问的超链接" xfId="1659" builtinId="9" hidden="1"/>
    <cellStyle name="已访问的超链接" xfId="1660" builtinId="9" hidden="1"/>
    <cellStyle name="已访问的超链接" xfId="1661" builtinId="9" hidden="1"/>
    <cellStyle name="已访问的超链接" xfId="1662" builtinId="9" hidden="1"/>
    <cellStyle name="已访问的超链接" xfId="1663" builtinId="9" hidden="1"/>
    <cellStyle name="已访问的超链接" xfId="1664" builtinId="9" hidden="1"/>
    <cellStyle name="已访问的超链接" xfId="1665" builtinId="9" hidden="1"/>
    <cellStyle name="已访问的超链接" xfId="1666" builtinId="9" hidden="1"/>
    <cellStyle name="已访问的超链接" xfId="1667" builtinId="9" hidden="1"/>
    <cellStyle name="已访问的超链接" xfId="1668" builtinId="9" hidden="1"/>
    <cellStyle name="已访问的超链接" xfId="1669" builtinId="9" hidden="1"/>
    <cellStyle name="已访问的超链接" xfId="1670" builtinId="9" hidden="1"/>
    <cellStyle name="已访问的超链接" xfId="1671" builtinId="9" hidden="1"/>
    <cellStyle name="已访问的超链接" xfId="1672" builtinId="9" hidden="1"/>
    <cellStyle name="已访问的超链接" xfId="1673" builtinId="9" hidden="1"/>
    <cellStyle name="已访问的超链接" xfId="1674" builtinId="9" hidden="1"/>
    <cellStyle name="已访问的超链接" xfId="1675" builtinId="9" hidden="1"/>
    <cellStyle name="已访问的超链接" xfId="1676" builtinId="9" hidden="1"/>
    <cellStyle name="已访问的超链接" xfId="1677" builtinId="9" hidden="1"/>
    <cellStyle name="已访问的超链接" xfId="1678" builtinId="9" hidden="1"/>
    <cellStyle name="已访问的超链接" xfId="1679" builtinId="9" hidden="1"/>
    <cellStyle name="已访问的超链接" xfId="1680" builtinId="9" hidden="1"/>
    <cellStyle name="已访问的超链接" xfId="1681" builtinId="9" hidden="1"/>
    <cellStyle name="已访问的超链接" xfId="1682" builtinId="9" hidden="1"/>
    <cellStyle name="已访问的超链接" xfId="1683" builtinId="9" hidden="1"/>
    <cellStyle name="已访问的超链接" xfId="1684" builtinId="9" hidden="1"/>
    <cellStyle name="已访问的超链接" xfId="1685" builtinId="9" hidden="1"/>
    <cellStyle name="已访问的超链接" xfId="1686" builtinId="9" hidden="1"/>
    <cellStyle name="已访问的超链接" xfId="1687" builtinId="9" hidden="1"/>
    <cellStyle name="已访问的超链接" xfId="1688" builtinId="9" hidden="1"/>
    <cellStyle name="已访问的超链接" xfId="1689" builtinId="9" hidden="1"/>
    <cellStyle name="已访问的超链接" xfId="1690" builtinId="9" hidden="1"/>
    <cellStyle name="已访问的超链接" xfId="1691" builtinId="9" hidden="1"/>
    <cellStyle name="已访问的超链接" xfId="1692" builtinId="9" hidden="1"/>
    <cellStyle name="已访问的超链接" xfId="1693" builtinId="9" hidden="1"/>
    <cellStyle name="已访问的超链接" xfId="1694" builtinId="9" hidden="1"/>
    <cellStyle name="已访问的超链接" xfId="1695" builtinId="9" hidden="1"/>
    <cellStyle name="已访问的超链接" xfId="1696" builtinId="9" hidden="1"/>
    <cellStyle name="已访问的超链接" xfId="1697" builtinId="9" hidden="1"/>
    <cellStyle name="已访问的超链接" xfId="1698" builtinId="9" hidden="1"/>
    <cellStyle name="已访问的超链接" xfId="1699" builtinId="9" hidden="1"/>
    <cellStyle name="已访问的超链接" xfId="1700" builtinId="9" hidden="1"/>
    <cellStyle name="已访问的超链接" xfId="1701" builtinId="9" hidden="1"/>
    <cellStyle name="已访问的超链接" xfId="1702" builtinId="9" hidden="1"/>
    <cellStyle name="已访问的超链接" xfId="1703" builtinId="9" hidden="1"/>
    <cellStyle name="已访问的超链接" xfId="1704" builtinId="9" hidden="1"/>
    <cellStyle name="已访问的超链接" xfId="1705" builtinId="9" hidden="1"/>
    <cellStyle name="已访问的超链接" xfId="1706" builtinId="9" hidden="1"/>
    <cellStyle name="已访问的超链接" xfId="1707" builtinId="9" hidden="1"/>
    <cellStyle name="已访问的超链接" xfId="1708" builtinId="9" hidden="1"/>
    <cellStyle name="已访问的超链接" xfId="1709" builtinId="9" hidden="1"/>
    <cellStyle name="已访问的超链接" xfId="1710" builtinId="9" hidden="1"/>
    <cellStyle name="已访问的超链接" xfId="1711" builtinId="9" hidden="1"/>
    <cellStyle name="已访问的超链接" xfId="1712" builtinId="9" hidden="1"/>
    <cellStyle name="已访问的超链接" xfId="1713" builtinId="9" hidden="1"/>
    <cellStyle name="已访问的超链接" xfId="1714" builtinId="9" hidden="1"/>
    <cellStyle name="已访问的超链接" xfId="1715" builtinId="9" hidden="1"/>
    <cellStyle name="已访问的超链接" xfId="1716" builtinId="9" hidden="1"/>
    <cellStyle name="已访问的超链接" xfId="1717" builtinId="9" hidden="1"/>
    <cellStyle name="已访问的超链接" xfId="1718" builtinId="9" hidden="1"/>
    <cellStyle name="已访问的超链接" xfId="1719" builtinId="9" hidden="1"/>
    <cellStyle name="已访问的超链接" xfId="1720" builtinId="9" hidden="1"/>
    <cellStyle name="已访问的超链接" xfId="1721" builtinId="9" hidden="1"/>
    <cellStyle name="已访问的超链接" xfId="1722" builtinId="9" hidden="1"/>
    <cellStyle name="已访问的超链接" xfId="1723" builtinId="9" hidden="1"/>
    <cellStyle name="已访问的超链接" xfId="1724" builtinId="9" hidden="1"/>
    <cellStyle name="已访问的超链接" xfId="1725" builtinId="9" hidden="1"/>
    <cellStyle name="已访问的超链接" xfId="1726" builtinId="9" hidden="1"/>
    <cellStyle name="已访问的超链接" xfId="1727" builtinId="9" hidden="1"/>
    <cellStyle name="已访问的超链接" xfId="1728" builtinId="9" hidden="1"/>
    <cellStyle name="已访问的超链接" xfId="1729" builtinId="9" hidden="1"/>
    <cellStyle name="已访问的超链接" xfId="1730" builtinId="9" hidden="1"/>
    <cellStyle name="已访问的超链接" xfId="1731" builtinId="9" hidden="1"/>
    <cellStyle name="已访问的超链接" xfId="1732" builtinId="9" hidden="1"/>
    <cellStyle name="已访问的超链接" xfId="1733" builtinId="9" hidden="1"/>
    <cellStyle name="已访问的超链接" xfId="1734" builtinId="9" hidden="1"/>
    <cellStyle name="已访问的超链接" xfId="1735" builtinId="9" hidden="1"/>
    <cellStyle name="已访问的超链接" xfId="1736" builtinId="9" hidden="1"/>
    <cellStyle name="已访问的超链接" xfId="1737" builtinId="9" hidden="1"/>
    <cellStyle name="已访问的超链接" xfId="1738" builtinId="9" hidden="1"/>
    <cellStyle name="已访问的超链接" xfId="1739" builtinId="9" hidden="1"/>
    <cellStyle name="已访问的超链接" xfId="1740" builtinId="9" hidden="1"/>
    <cellStyle name="已访问的超链接" xfId="1741" builtinId="9" hidden="1"/>
    <cellStyle name="已访问的超链接" xfId="1742" builtinId="9" hidden="1"/>
    <cellStyle name="已访问的超链接" xfId="1743" builtinId="9" hidden="1"/>
    <cellStyle name="已访问的超链接" xfId="1744" builtinId="9" hidden="1"/>
    <cellStyle name="已访问的超链接" xfId="1745" builtinId="9" hidden="1"/>
    <cellStyle name="已访问的超链接" xfId="1746" builtinId="9" hidden="1"/>
    <cellStyle name="已访问的超链接" xfId="1747" builtinId="9" hidden="1"/>
    <cellStyle name="已访问的超链接" xfId="1748" builtinId="9" hidden="1"/>
    <cellStyle name="已访问的超链接" xfId="1749" builtinId="9" hidden="1"/>
    <cellStyle name="已访问的超链接" xfId="1750" builtinId="9" hidden="1"/>
    <cellStyle name="已访问的超链接" xfId="1751" builtinId="9" hidden="1"/>
    <cellStyle name="已访问的超链接" xfId="1752" builtinId="9" hidden="1"/>
    <cellStyle name="已访问的超链接" xfId="1753" builtinId="9" hidden="1"/>
    <cellStyle name="已访问的超链接" xfId="1754" builtinId="9" hidden="1"/>
    <cellStyle name="已访问的超链接" xfId="1755" builtinId="9" hidden="1"/>
    <cellStyle name="已访问的超链接" xfId="1756" builtinId="9" hidden="1"/>
    <cellStyle name="已访问的超链接" xfId="1757" builtinId="9" hidden="1"/>
    <cellStyle name="已访问的超链接" xfId="1758" builtinId="9" hidden="1"/>
    <cellStyle name="已访问的超链接" xfId="1759" builtinId="9" hidden="1"/>
    <cellStyle name="已访问的超链接" xfId="1760" builtinId="9" hidden="1"/>
    <cellStyle name="已访问的超链接" xfId="1761" builtinId="9" hidden="1"/>
    <cellStyle name="已访问的超链接" xfId="1762" builtinId="9" hidden="1"/>
    <cellStyle name="已访问的超链接" xfId="1763" builtinId="9" hidden="1"/>
    <cellStyle name="已访问的超链接" xfId="1764" builtinId="9" hidden="1"/>
    <cellStyle name="已访问的超链接" xfId="1765" builtinId="9" hidden="1"/>
    <cellStyle name="已访问的超链接" xfId="1766" builtinId="9" hidden="1"/>
    <cellStyle name="已访问的超链接" xfId="1767" builtinId="9" hidden="1"/>
    <cellStyle name="已访问的超链接" xfId="1768" builtinId="9" hidden="1"/>
    <cellStyle name="已访问的超链接" xfId="1769" builtinId="9" hidden="1"/>
    <cellStyle name="已访问的超链接" xfId="1770" builtinId="9" hidden="1"/>
    <cellStyle name="已访问的超链接" xfId="1771" builtinId="9" hidden="1"/>
    <cellStyle name="已访问的超链接" xfId="1772" builtinId="9" hidden="1"/>
    <cellStyle name="已访问的超链接" xfId="1773" builtinId="9" hidden="1"/>
    <cellStyle name="已访问的超链接" xfId="1774" builtinId="9" hidden="1"/>
    <cellStyle name="已访问的超链接" xfId="1775" builtinId="9" hidden="1"/>
    <cellStyle name="已访问的超链接" xfId="1776" builtinId="9" hidden="1"/>
    <cellStyle name="已访问的超链接" xfId="1777" builtinId="9" hidden="1"/>
    <cellStyle name="已访问的超链接" xfId="1778" builtinId="9" hidden="1"/>
    <cellStyle name="已访问的超链接" xfId="1779" builtinId="9" hidden="1"/>
    <cellStyle name="已访问的超链接" xfId="1780" builtinId="9" hidden="1"/>
    <cellStyle name="已访问的超链接" xfId="1781" builtinId="9" hidden="1"/>
    <cellStyle name="已访问的超链接" xfId="1782" builtinId="9" hidden="1"/>
    <cellStyle name="已访问的超链接" xfId="1783" builtinId="9" hidden="1"/>
    <cellStyle name="已访问的超链接" xfId="1784" builtinId="9" hidden="1"/>
    <cellStyle name="已访问的超链接" xfId="1785" builtinId="9" hidden="1"/>
    <cellStyle name="已访问的超链接" xfId="1786" builtinId="9" hidden="1"/>
    <cellStyle name="已访问的超链接" xfId="1787" builtinId="9" hidden="1"/>
    <cellStyle name="已访问的超链接" xfId="1788" builtinId="9" hidden="1"/>
    <cellStyle name="已访问的超链接" xfId="1789" builtinId="9" hidden="1"/>
    <cellStyle name="已访问的超链接" xfId="1790" builtinId="9" hidden="1"/>
    <cellStyle name="已访问的超链接" xfId="1791" builtinId="9" hidden="1"/>
    <cellStyle name="已访问的超链接" xfId="1792" builtinId="9" hidden="1"/>
    <cellStyle name="已访问的超链接" xfId="1793" builtinId="9" hidden="1"/>
    <cellStyle name="已访问的超链接" xfId="1794" builtinId="9" hidden="1"/>
    <cellStyle name="已访问的超链接" xfId="1795" builtinId="9" hidden="1"/>
    <cellStyle name="已访问的超链接" xfId="1796" builtinId="9" hidden="1"/>
    <cellStyle name="已访问的超链接" xfId="1797" builtinId="9" hidden="1"/>
    <cellStyle name="已访问的超链接" xfId="1798" builtinId="9" hidden="1"/>
    <cellStyle name="已访问的超链接" xfId="1799" builtinId="9" hidden="1"/>
    <cellStyle name="已访问的超链接" xfId="1800" builtinId="9" hidden="1"/>
    <cellStyle name="已访问的超链接" xfId="1801" builtinId="9" hidden="1"/>
    <cellStyle name="已访问的超链接" xfId="1802" builtinId="9" hidden="1"/>
    <cellStyle name="已访问的超链接" xfId="1803" builtinId="9" hidden="1"/>
    <cellStyle name="已访问的超链接" xfId="1804" builtinId="9" hidden="1"/>
    <cellStyle name="已访问的超链接" xfId="1805" builtinId="9" hidden="1"/>
    <cellStyle name="已访问的超链接" xfId="1806" builtinId="9" hidden="1"/>
    <cellStyle name="已访问的超链接" xfId="1807" builtinId="9" hidden="1"/>
    <cellStyle name="已访问的超链接" xfId="1808" builtinId="9" hidden="1"/>
    <cellStyle name="已访问的超链接" xfId="1809" builtinId="9" hidden="1"/>
    <cellStyle name="已访问的超链接" xfId="1810" builtinId="9" hidden="1"/>
    <cellStyle name="已访问的超链接" xfId="1811" builtinId="9" hidden="1"/>
    <cellStyle name="已访问的超链接" xfId="1812" builtinId="9" hidden="1"/>
    <cellStyle name="已访问的超链接" xfId="1813" builtinId="9" hidden="1"/>
    <cellStyle name="已访问的超链接" xfId="1814" builtinId="9" hidden="1"/>
    <cellStyle name="已访问的超链接" xfId="1815" builtinId="9" hidden="1"/>
    <cellStyle name="已访问的超链接" xfId="1816" builtinId="9" hidden="1"/>
    <cellStyle name="已访问的超链接" xfId="1817" builtinId="9" hidden="1"/>
    <cellStyle name="已访问的超链接" xfId="1818" builtinId="9" hidden="1"/>
    <cellStyle name="已访问的超链接" xfId="1819" builtinId="9" hidden="1"/>
    <cellStyle name="已访问的超链接" xfId="1820" builtinId="9" hidden="1"/>
    <cellStyle name="已访问的超链接" xfId="1821" builtinId="9" hidden="1"/>
    <cellStyle name="已访问的超链接" xfId="1822" builtinId="9" hidden="1"/>
    <cellStyle name="已访问的超链接" xfId="1823" builtinId="9" hidden="1"/>
    <cellStyle name="已访问的超链接" xfId="1824" builtinId="9" hidden="1"/>
    <cellStyle name="已访问的超链接" xfId="1825" builtinId="9" hidden="1"/>
    <cellStyle name="已访问的超链接" xfId="1826" builtinId="9" hidden="1"/>
    <cellStyle name="已访问的超链接" xfId="1827" builtinId="9" hidden="1"/>
    <cellStyle name="已访问的超链接" xfId="1828" builtinId="9" hidden="1"/>
    <cellStyle name="已访问的超链接" xfId="1829" builtinId="9" hidden="1"/>
    <cellStyle name="已访问的超链接" xfId="1830" builtinId="9" hidden="1"/>
    <cellStyle name="已访问的超链接" xfId="1831" builtinId="9" hidden="1"/>
    <cellStyle name="已访问的超链接" xfId="1832" builtinId="9" hidden="1"/>
    <cellStyle name="已访问的超链接" xfId="1833" builtinId="9" hidden="1"/>
    <cellStyle name="已访问的超链接" xfId="1834" builtinId="9" hidden="1"/>
    <cellStyle name="已访问的超链接" xfId="1835" builtinId="9" hidden="1"/>
    <cellStyle name="已访问的超链接" xfId="1836" builtinId="9" hidden="1"/>
    <cellStyle name="已访问的超链接" xfId="1837" builtinId="9" hidden="1"/>
    <cellStyle name="已访问的超链接" xfId="1838" builtinId="9" hidden="1"/>
    <cellStyle name="已访问的超链接" xfId="1839" builtinId="9" hidden="1"/>
    <cellStyle name="已访问的超链接" xfId="1840" builtinId="9" hidden="1"/>
    <cellStyle name="已访问的超链接" xfId="1841" builtinId="9" hidden="1"/>
    <cellStyle name="已访问的超链接" xfId="1842" builtinId="9" hidden="1"/>
    <cellStyle name="已访问的超链接" xfId="1843" builtinId="9" hidden="1"/>
    <cellStyle name="已访问的超链接" xfId="1844" builtinId="9" hidden="1"/>
    <cellStyle name="已访问的超链接" xfId="1845" builtinId="9" hidden="1"/>
    <cellStyle name="已访问的超链接" xfId="1846" builtinId="9" hidden="1"/>
    <cellStyle name="已访问的超链接" xfId="1847" builtinId="9" hidden="1"/>
    <cellStyle name="已访问的超链接" xfId="1848" builtinId="9" hidden="1"/>
    <cellStyle name="已访问的超链接" xfId="1849" builtinId="9" hidden="1"/>
    <cellStyle name="已访问的超链接" xfId="1850" builtinId="9" hidden="1"/>
    <cellStyle name="已访问的超链接" xfId="1851" builtinId="9" hidden="1"/>
    <cellStyle name="已访问的超链接" xfId="1852" builtinId="9" hidden="1"/>
    <cellStyle name="已访问的超链接" xfId="1853" builtinId="9" hidden="1"/>
    <cellStyle name="已访问的超链接" xfId="1854" builtinId="9" hidden="1"/>
    <cellStyle name="已访问的超链接" xfId="1855" builtinId="9" hidden="1"/>
    <cellStyle name="已访问的超链接" xfId="1856" builtinId="9" hidden="1"/>
    <cellStyle name="已访问的超链接" xfId="1857" builtinId="9" hidden="1"/>
    <cellStyle name="已访问的超链接" xfId="1858" builtinId="9" hidden="1"/>
    <cellStyle name="已访问的超链接" xfId="1859" builtinId="9" hidden="1"/>
    <cellStyle name="已访问的超链接" xfId="1860" builtinId="9" hidden="1"/>
    <cellStyle name="已访问的超链接" xfId="1861" builtinId="9" hidden="1"/>
    <cellStyle name="已访问的超链接" xfId="1862" builtinId="9" hidden="1"/>
    <cellStyle name="已访问的超链接" xfId="1863" builtinId="9" hidden="1"/>
    <cellStyle name="已访问的超链接" xfId="1864" builtinId="9" hidden="1"/>
    <cellStyle name="已访问的超链接" xfId="1865" builtinId="9" hidden="1"/>
    <cellStyle name="已访问的超链接" xfId="1866" builtinId="9" hidden="1"/>
    <cellStyle name="已访问的超链接" xfId="1867" builtinId="9" hidden="1"/>
    <cellStyle name="已访问的超链接" xfId="1868" builtinId="9" hidden="1"/>
    <cellStyle name="已访问的超链接" xfId="1869" builtinId="9" hidden="1"/>
    <cellStyle name="已访问的超链接" xfId="1870" builtinId="9" hidden="1"/>
    <cellStyle name="已访问的超链接" xfId="1871" builtinId="9" hidden="1"/>
    <cellStyle name="已访问的超链接" xfId="1872" builtinId="9" hidden="1"/>
    <cellStyle name="已访问的超链接" xfId="1873" builtinId="9" hidden="1"/>
    <cellStyle name="已访问的超链接" xfId="1874" builtinId="9" hidden="1"/>
    <cellStyle name="已访问的超链接" xfId="1875" builtinId="9" hidden="1"/>
    <cellStyle name="已访问的超链接" xfId="1876" builtinId="9" hidden="1"/>
    <cellStyle name="已访问的超链接" xfId="1877" builtinId="9" hidden="1"/>
    <cellStyle name="已访问的超链接" xfId="1878" builtinId="9" hidden="1"/>
    <cellStyle name="已访问的超链接" xfId="1879" builtinId="9" hidden="1"/>
    <cellStyle name="已访问的超链接" xfId="1880" builtinId="9" hidden="1"/>
    <cellStyle name="已访问的超链接" xfId="1881" builtinId="9" hidden="1"/>
    <cellStyle name="已访问的超链接" xfId="1882" builtinId="9" hidden="1"/>
    <cellStyle name="已访问的超链接" xfId="1883" builtinId="9" hidden="1"/>
    <cellStyle name="已访问的超链接" xfId="1884" builtinId="9" hidden="1"/>
    <cellStyle name="已访问的超链接" xfId="1885" builtinId="9" hidden="1"/>
    <cellStyle name="已访问的超链接" xfId="1886" builtinId="9" hidden="1"/>
    <cellStyle name="已访问的超链接" xfId="1887" builtinId="9" hidden="1"/>
    <cellStyle name="已访问的超链接" xfId="1888" builtinId="9" hidden="1"/>
    <cellStyle name="已访问的超链接" xfId="1889" builtinId="9" hidden="1"/>
    <cellStyle name="已访问的超链接" xfId="1890" builtinId="9" hidden="1"/>
    <cellStyle name="已访问的超链接" xfId="1891" builtinId="9" hidden="1"/>
    <cellStyle name="已访问的超链接" xfId="1892" builtinId="9" hidden="1"/>
    <cellStyle name="已访问的超链接" xfId="1893" builtinId="9" hidden="1"/>
    <cellStyle name="已访问的超链接" xfId="1894" builtinId="9" hidden="1"/>
    <cellStyle name="已访问的超链接" xfId="1895" builtinId="9" hidden="1"/>
    <cellStyle name="已访问的超链接" xfId="1896" builtinId="9" hidden="1"/>
    <cellStyle name="已访问的超链接" xfId="1897" builtinId="9" hidden="1"/>
    <cellStyle name="已访问的超链接" xfId="1898" builtinId="9" hidden="1"/>
    <cellStyle name="已访问的超链接" xfId="1899" builtinId="9" hidden="1"/>
    <cellStyle name="已访问的超链接" xfId="1900" builtinId="9" hidden="1"/>
    <cellStyle name="已访问的超链接" xfId="1901" builtinId="9" hidden="1"/>
    <cellStyle name="已访问的超链接" xfId="1902" builtinId="9" hidden="1"/>
    <cellStyle name="已访问的超链接" xfId="1903" builtinId="9" hidden="1"/>
    <cellStyle name="已访问的超链接" xfId="1904" builtinId="9" hidden="1"/>
    <cellStyle name="已访问的超链接" xfId="1905" builtinId="9" hidden="1"/>
    <cellStyle name="已访问的超链接" xfId="1906" builtinId="9" hidden="1"/>
    <cellStyle name="已访问的超链接" xfId="1907" builtinId="9" hidden="1"/>
    <cellStyle name="已访问的超链接" xfId="1908" builtinId="9" hidden="1"/>
    <cellStyle name="已访问的超链接" xfId="1909" builtinId="9" hidden="1"/>
    <cellStyle name="已访问的超链接" xfId="1910" builtinId="9" hidden="1"/>
    <cellStyle name="已访问的超链接" xfId="1911" builtinId="9" hidden="1"/>
    <cellStyle name="已访问的超链接" xfId="1912" builtinId="9" hidden="1"/>
    <cellStyle name="已访问的超链接" xfId="1913" builtinId="9" hidden="1"/>
    <cellStyle name="已访问的超链接" xfId="1914" builtinId="9" hidden="1"/>
    <cellStyle name="已访问的超链接" xfId="1915" builtinId="9" hidden="1"/>
    <cellStyle name="已访问的超链接" xfId="1916" builtinId="9" hidden="1"/>
    <cellStyle name="已访问的超链接" xfId="1917" builtinId="9" hidden="1"/>
    <cellStyle name="已访问的超链接" xfId="1918" builtinId="9" hidden="1"/>
    <cellStyle name="已访问的超链接" xfId="1919" builtinId="9" hidden="1"/>
    <cellStyle name="已访问的超链接" xfId="1920" builtinId="9" hidden="1"/>
    <cellStyle name="已访问的超链接" xfId="1921" builtinId="9" hidden="1"/>
    <cellStyle name="已访问的超链接" xfId="1922" builtinId="9" hidden="1"/>
    <cellStyle name="已访问的超链接" xfId="1923" builtinId="9" hidden="1"/>
    <cellStyle name="已访问的超链接" xfId="1924" builtinId="9" hidden="1"/>
    <cellStyle name="已访问的超链接" xfId="1925" builtinId="9" hidden="1"/>
    <cellStyle name="已访问的超链接" xfId="1926" builtinId="9" hidden="1"/>
    <cellStyle name="已访问的超链接" xfId="1927" builtinId="9" hidden="1"/>
    <cellStyle name="已访问的超链接" xfId="1928" builtinId="9" hidden="1"/>
    <cellStyle name="已访问的超链接" xfId="1929" builtinId="9" hidden="1"/>
    <cellStyle name="已访问的超链接" xfId="1930" builtinId="9" hidden="1"/>
    <cellStyle name="已访问的超链接" xfId="1931" builtinId="9" hidden="1"/>
    <cellStyle name="已访问的超链接" xfId="1932" builtinId="9" hidden="1"/>
    <cellStyle name="已访问的超链接" xfId="1933" builtinId="9" hidden="1"/>
    <cellStyle name="已访问的超链接" xfId="1934" builtinId="9" hidden="1"/>
    <cellStyle name="已访问的超链接" xfId="1935" builtinId="9" hidden="1"/>
    <cellStyle name="已访问的超链接" xfId="1936" builtinId="9" hidden="1"/>
    <cellStyle name="已访问的超链接" xfId="1937" builtinId="9" hidden="1"/>
    <cellStyle name="已访问的超链接" xfId="1938" builtinId="9" hidden="1"/>
    <cellStyle name="已访问的超链接" xfId="1939" builtinId="9" hidden="1"/>
    <cellStyle name="已访问的超链接" xfId="1940" builtinId="9" hidden="1"/>
    <cellStyle name="已访问的超链接" xfId="1941" builtinId="9" hidden="1"/>
    <cellStyle name="已访问的超链接" xfId="1942" builtinId="9" hidden="1"/>
    <cellStyle name="已访问的超链接" xfId="1943" builtinId="9" hidden="1"/>
    <cellStyle name="已访问的超链接" xfId="1944" builtinId="9" hidden="1"/>
    <cellStyle name="已访问的超链接" xfId="1945" builtinId="9" hidden="1"/>
    <cellStyle name="已访问的超链接" xfId="1946" builtinId="9" hidden="1"/>
    <cellStyle name="已访问的超链接" xfId="1947" builtinId="9" hidden="1"/>
    <cellStyle name="已访问的超链接" xfId="1948" builtinId="9" hidden="1"/>
    <cellStyle name="已访问的超链接" xfId="1949" builtinId="9" hidden="1"/>
    <cellStyle name="已访问的超链接" xfId="1950" builtinId="9" hidden="1"/>
    <cellStyle name="已访问的超链接" xfId="1951" builtinId="9" hidden="1"/>
    <cellStyle name="已访问的超链接" xfId="1952" builtinId="9" hidden="1"/>
    <cellStyle name="已访问的超链接" xfId="1953" builtinId="9" hidden="1"/>
    <cellStyle name="已访问的超链接" xfId="1954" builtinId="9" hidden="1"/>
    <cellStyle name="已访问的超链接" xfId="1955" builtinId="9" hidden="1"/>
    <cellStyle name="已访问的超链接" xfId="1956" builtinId="9" hidden="1"/>
    <cellStyle name="已访问的超链接" xfId="1957" builtinId="9" hidden="1"/>
    <cellStyle name="已访问的超链接" xfId="1958" builtinId="9" hidden="1"/>
    <cellStyle name="已访问的超链接" xfId="1959" builtinId="9" hidden="1"/>
    <cellStyle name="已访问的超链接" xfId="1960" builtinId="9" hidden="1"/>
    <cellStyle name="已访问的超链接" xfId="1961" builtinId="9" hidden="1"/>
    <cellStyle name="已访问的超链接" xfId="1962" builtinId="9" hidden="1"/>
    <cellStyle name="已访问的超链接" xfId="1963" builtinId="9" hidden="1"/>
    <cellStyle name="已访问的超链接" xfId="1964" builtinId="9" hidden="1"/>
    <cellStyle name="已访问的超链接" xfId="1965" builtinId="9" hidden="1"/>
    <cellStyle name="已访问的超链接" xfId="1966" builtinId="9" hidden="1"/>
    <cellStyle name="已访问的超链接" xfId="1967" builtinId="9" hidden="1"/>
    <cellStyle name="已访问的超链接" xfId="1968" builtinId="9" hidden="1"/>
    <cellStyle name="已访问的超链接" xfId="1969" builtinId="9" hidden="1"/>
    <cellStyle name="已访问的超链接" xfId="1970" builtinId="9" hidden="1"/>
    <cellStyle name="已访问的超链接" xfId="1971" builtinId="9" hidden="1"/>
    <cellStyle name="已访问的超链接" xfId="1972" builtinId="9" hidden="1"/>
    <cellStyle name="已访问的超链接" xfId="1973" builtinId="9" hidden="1"/>
    <cellStyle name="已访问的超链接" xfId="1974" builtinId="9" hidden="1"/>
    <cellStyle name="已访问的超链接" xfId="1975" builtinId="9" hidden="1"/>
    <cellStyle name="已访问的超链接" xfId="1976" builtinId="9" hidden="1"/>
    <cellStyle name="已访问的超链接" xfId="1977" builtinId="9" hidden="1"/>
    <cellStyle name="已访问的超链接" xfId="1978" builtinId="9" hidden="1"/>
    <cellStyle name="已访问的超链接" xfId="1979" builtinId="9" hidden="1"/>
    <cellStyle name="已访问的超链接" xfId="1980" builtinId="9" hidden="1"/>
    <cellStyle name="已访问的超链接" xfId="1981" builtinId="9" hidden="1"/>
    <cellStyle name="已访问的超链接" xfId="1982" builtinId="9" hidden="1"/>
    <cellStyle name="已访问的超链接" xfId="1983" builtinId="9" hidden="1"/>
    <cellStyle name="已访问的超链接" xfId="1984" builtinId="9" hidden="1"/>
    <cellStyle name="已访问的超链接" xfId="1985" builtinId="9" hidden="1"/>
    <cellStyle name="已访问的超链接" xfId="1986" builtinId="9" hidden="1"/>
    <cellStyle name="已访问的超链接" xfId="1987" builtinId="9" hidden="1"/>
    <cellStyle name="已访问的超链接" xfId="1988" builtinId="9" hidden="1"/>
    <cellStyle name="已访问的超链接" xfId="1989" builtinId="9" hidden="1"/>
    <cellStyle name="已访问的超链接" xfId="1990" builtinId="9" hidden="1"/>
    <cellStyle name="已访问的超链接" xfId="1991" builtinId="9" hidden="1"/>
    <cellStyle name="已访问的超链接" xfId="1992" builtinId="9" hidden="1"/>
    <cellStyle name="已访问的超链接" xfId="1993" builtinId="9" hidden="1"/>
    <cellStyle name="已访问的超链接" xfId="1994" builtinId="9" hidden="1"/>
    <cellStyle name="已访问的超链接" xfId="1995" builtinId="9" hidden="1"/>
    <cellStyle name="已访问的超链接" xfId="1996" builtinId="9" hidden="1"/>
    <cellStyle name="已访问的超链接" xfId="1997" builtinId="9" hidden="1"/>
    <cellStyle name="已访问的超链接" xfId="1998" builtinId="9" hidden="1"/>
    <cellStyle name="已访问的超链接" xfId="1999" builtinId="9" hidden="1"/>
    <cellStyle name="已访问的超链接" xfId="2000" builtinId="9" hidden="1"/>
    <cellStyle name="已访问的超链接" xfId="2001" builtinId="9" hidden="1"/>
    <cellStyle name="已访问的超链接" xfId="2002" builtinId="9" hidden="1"/>
    <cellStyle name="已访问的超链接" xfId="2003" builtinId="9" hidden="1"/>
    <cellStyle name="已访问的超链接" xfId="2004" builtinId="9" hidden="1"/>
    <cellStyle name="已访问的超链接" xfId="2005" builtinId="9" hidden="1"/>
    <cellStyle name="已访问的超链接" xfId="2006" builtinId="9" hidden="1"/>
    <cellStyle name="已访问的超链接" xfId="2007" builtinId="9" hidden="1"/>
    <cellStyle name="已访问的超链接" xfId="2008" builtinId="9" hidden="1"/>
    <cellStyle name="已访问的超链接" xfId="2009" builtinId="9" hidden="1"/>
    <cellStyle name="已访问的超链接" xfId="2010" builtinId="9" hidden="1"/>
    <cellStyle name="已访问的超链接" xfId="2011" builtinId="9" hidden="1"/>
    <cellStyle name="已访问的超链接" xfId="2012" builtinId="9" hidden="1"/>
    <cellStyle name="已访问的超链接" xfId="2013" builtinId="9" hidden="1"/>
    <cellStyle name="已访问的超链接" xfId="2014" builtinId="9" hidden="1"/>
    <cellStyle name="已访问的超链接" xfId="2015" builtinId="9" hidden="1"/>
    <cellStyle name="已访问的超链接" xfId="2016" builtinId="9" hidden="1"/>
    <cellStyle name="已访问的超链接" xfId="2017" builtinId="9" hidden="1"/>
    <cellStyle name="已访问的超链接" xfId="2018" builtinId="9" hidden="1"/>
    <cellStyle name="已访问的超链接" xfId="2019" builtinId="9" hidden="1"/>
    <cellStyle name="已访问的超链接" xfId="2020" builtinId="9" hidden="1"/>
    <cellStyle name="已访问的超链接" xfId="2021" builtinId="9" hidden="1"/>
    <cellStyle name="已访问的超链接" xfId="2022" builtinId="9" hidden="1"/>
    <cellStyle name="已访问的超链接" xfId="2023" builtinId="9" hidden="1"/>
    <cellStyle name="已访问的超链接" xfId="2024" builtinId="9" hidden="1"/>
    <cellStyle name="已访问的超链接" xfId="2025" builtinId="9" hidden="1"/>
    <cellStyle name="已访问的超链接" xfId="2026" builtinId="9" hidden="1"/>
    <cellStyle name="已访问的超链接" xfId="2027" builtinId="9" hidden="1"/>
    <cellStyle name="已访问的超链接" xfId="2028" builtinId="9" hidden="1"/>
    <cellStyle name="已访问的超链接" xfId="2029" builtinId="9" hidden="1"/>
    <cellStyle name="已访问的超链接" xfId="2030" builtinId="9" hidden="1"/>
    <cellStyle name="已访问的超链接" xfId="2031" builtinId="9" hidden="1"/>
    <cellStyle name="已访问的超链接" xfId="2032" builtinId="9" hidden="1"/>
    <cellStyle name="已访问的超链接" xfId="2033" builtinId="9" hidden="1"/>
    <cellStyle name="已访问的超链接" xfId="2034" builtinId="9" hidden="1"/>
    <cellStyle name="已访问的超链接" xfId="2035" builtinId="9" hidden="1"/>
    <cellStyle name="已访问的超链接" xfId="2036" builtinId="9" hidden="1"/>
    <cellStyle name="已访问的超链接" xfId="2037" builtinId="9" hidden="1"/>
    <cellStyle name="已访问的超链接" xfId="2038" builtinId="9" hidden="1"/>
    <cellStyle name="已访问的超链接" xfId="2039" builtinId="9" hidden="1"/>
    <cellStyle name="已访问的超链接" xfId="2040" builtinId="9" hidden="1"/>
    <cellStyle name="已访问的超链接" xfId="2041" builtinId="9" hidden="1"/>
    <cellStyle name="已访问的超链接" xfId="2042" builtinId="9" hidden="1"/>
    <cellStyle name="已访问的超链接" xfId="2043" builtinId="9" hidden="1"/>
    <cellStyle name="着色 1" xfId="2047" builtinId="29"/>
  </cellStyles>
  <dxfs count="0"/>
  <tableStyles count="0" defaultTableStyle="TableStyleMedium2" defaultPivotStyle="PivotStyleLight16"/>
  <colors>
    <mruColors>
      <color rgb="FFFF0000"/>
      <color rgb="FFFF0092"/>
      <color rgb="FF00B050"/>
      <color rgb="FF000000"/>
      <color rgb="FF7030A0"/>
      <color rgb="FFFFE9F9"/>
      <color rgb="FFDCFFDB"/>
      <color rgb="FFE3EA9D"/>
      <color rgb="FF81D9F2"/>
      <color rgb="FFF1AA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altLang="zh-CN" b="1"/>
              <a:t>Résultats</a:t>
            </a:r>
            <a:r>
              <a:rPr lang="fr-FR" altLang="zh-CN" b="1" baseline="0"/>
              <a:t> de ISO 9001</a:t>
            </a:r>
            <a:endParaRPr lang="zh-CN" alt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25488227091289928"/>
          <c:y val="0.27622690565671015"/>
          <c:w val="0.51374428856843724"/>
          <c:h val="0.58640809180225495"/>
        </c:manualLayout>
      </c:layout>
      <c:radarChart>
        <c:radarStyle val="filled"/>
        <c:varyColors val="0"/>
        <c:ser>
          <c:idx val="0"/>
          <c:order val="0"/>
          <c:spPr>
            <a:solidFill>
              <a:srgbClr val="FF0092">
                <a:alpha val="49804"/>
              </a:srgbClr>
            </a:solidFill>
            <a:ln>
              <a:solidFill>
                <a:srgbClr val="FF0000"/>
              </a:solid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Résultats!$D$19:$J$19</c:f>
              <c:strCache>
                <c:ptCount val="7"/>
                <c:pt idx="0">
                  <c:v>Article 4
Contexte de l'organisme</c:v>
                </c:pt>
                <c:pt idx="1">
                  <c:v>Article 5 
Leadership</c:v>
                </c:pt>
                <c:pt idx="2">
                  <c:v>Article 6 
Planification</c:v>
                </c:pt>
                <c:pt idx="3">
                  <c:v>Article 7 
Support</c:v>
                </c:pt>
                <c:pt idx="4">
                  <c:v>Article 8 
Réalisation des activités opérationnelles </c:v>
                </c:pt>
                <c:pt idx="5">
                  <c:v>Article 9 
Évaluation des performances</c:v>
                </c:pt>
                <c:pt idx="6">
                  <c:v>Article 10
Amélioration</c:v>
                </c:pt>
              </c:strCache>
            </c:strRef>
          </c:cat>
          <c:val>
            <c:numRef>
              <c:f>Résultats!$D$20:$J$20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388-4DD3-BB01-4155D88A37CD}"/>
            </c:ext>
          </c:extLst>
        </c:ser>
        <c:dLbls>
          <c:showLegendKey val="0"/>
          <c:showVal val="0"/>
          <c:showCatName val="0"/>
          <c:showSerName val="0"/>
          <c:showPercent val="0"/>
          <c:showBubbleSize val="0"/>
        </c:dLbls>
        <c:axId val="1015296592"/>
        <c:axId val="1015288432"/>
      </c:radarChart>
      <c:catAx>
        <c:axId val="1015296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zh-CN"/>
          </a:p>
        </c:txPr>
        <c:crossAx val="1015288432"/>
        <c:crosses val="autoZero"/>
        <c:auto val="1"/>
        <c:lblAlgn val="ctr"/>
        <c:lblOffset val="100"/>
        <c:noMultiLvlLbl val="0"/>
      </c:catAx>
      <c:valAx>
        <c:axId val="1015288432"/>
        <c:scaling>
          <c:orientation val="minMax"/>
          <c:max val="1"/>
        </c:scaling>
        <c:delete val="0"/>
        <c:axPos val="l"/>
        <c:majorGridlines>
          <c:spPr>
            <a:ln w="9525" cap="flat" cmpd="sng" algn="ctr">
              <a:solidFill>
                <a:schemeClr val="accent2">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1529659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E9F9"/>
    </a:solidFill>
    <a:ln w="9525" cap="flat" cmpd="sng" algn="ctr">
      <a:solidFill>
        <a:schemeClr val="bg1">
          <a:lumMod val="50000"/>
        </a:schemeClr>
      </a:solidFill>
      <a:round/>
    </a:ln>
    <a:effectLst/>
  </c:spPr>
  <c:txPr>
    <a:bodyPr/>
    <a:lstStyle/>
    <a:p>
      <a:pPr>
        <a:defRPr/>
      </a:pPr>
      <a:endParaRPr lang="zh-CN"/>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zh-CN" b="1"/>
              <a:t>Résultats du 8k HAS</a:t>
            </a:r>
            <a:endParaRPr lang="zh-CN" alt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21060852831497637"/>
          <c:y val="0.28838262262256331"/>
          <c:w val="0.58320466711320873"/>
          <c:h val="0.58663372112619816"/>
        </c:manualLayout>
      </c:layout>
      <c:radarChart>
        <c:radarStyle val="filled"/>
        <c:varyColors val="0"/>
        <c:ser>
          <c:idx val="0"/>
          <c:order val="0"/>
          <c:spPr>
            <a:solidFill>
              <a:srgbClr val="FF0000">
                <a:alpha val="49804"/>
              </a:srgb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Résultats!$D$49:$F$49</c:f>
              <c:strCache>
                <c:ptCount val="3"/>
                <c:pt idx="0">
                  <c:v>E 1 
Prévoir</c:v>
                </c:pt>
                <c:pt idx="1">
                  <c:v>E 2 
Mettre en œuvre</c:v>
                </c:pt>
                <c:pt idx="2">
                  <c:v>E 3 
Evaluer et améliorer</c:v>
                </c:pt>
              </c:strCache>
            </c:strRef>
          </c:cat>
          <c:val>
            <c:numRef>
              <c:f>Résultats!$D$50:$F$50</c:f>
              <c:numCache>
                <c:formatCode>0%</c:formatCode>
                <c:ptCount val="3"/>
                <c:pt idx="0">
                  <c:v>0</c:v>
                </c:pt>
                <c:pt idx="1">
                  <c:v>0</c:v>
                </c:pt>
                <c:pt idx="2">
                  <c:v>0</c:v>
                </c:pt>
              </c:numCache>
            </c:numRef>
          </c:val>
          <c:extLst>
            <c:ext xmlns:c16="http://schemas.microsoft.com/office/drawing/2014/chart" uri="{C3380CC4-5D6E-409C-BE32-E72D297353CC}">
              <c16:uniqueId val="{00000000-2BD4-448D-B885-5135BD16D195}"/>
            </c:ext>
          </c:extLst>
        </c:ser>
        <c:dLbls>
          <c:showLegendKey val="0"/>
          <c:showVal val="0"/>
          <c:showCatName val="0"/>
          <c:showSerName val="0"/>
          <c:showPercent val="0"/>
          <c:showBubbleSize val="0"/>
        </c:dLbls>
        <c:axId val="1064351008"/>
        <c:axId val="1064347200"/>
      </c:radarChart>
      <c:catAx>
        <c:axId val="10643510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zh-CN"/>
          </a:p>
        </c:txPr>
        <c:crossAx val="1064347200"/>
        <c:crosses val="autoZero"/>
        <c:auto val="1"/>
        <c:lblAlgn val="ctr"/>
        <c:lblOffset val="100"/>
        <c:noMultiLvlLbl val="0"/>
      </c:catAx>
      <c:valAx>
        <c:axId val="1064347200"/>
        <c:scaling>
          <c:orientation val="minMax"/>
          <c:max val="1"/>
        </c:scaling>
        <c:delete val="0"/>
        <c:axPos val="l"/>
        <c:majorGridlines>
          <c:spPr>
            <a:ln w="9525" cap="flat" cmpd="sng" algn="ctr">
              <a:solidFill>
                <a:schemeClr val="accent6">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64351008"/>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chemeClr val="bg1">
          <a:lumMod val="50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zh-CN" b="1"/>
              <a:t>Résultats de NF S99-170</a:t>
            </a:r>
            <a:endParaRPr lang="zh-CN" alt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30892278852134014"/>
          <c:y val="0.31186738647844092"/>
          <c:w val="0.37666404624816885"/>
          <c:h val="0.60308152236403356"/>
        </c:manualLayout>
      </c:layout>
      <c:radarChart>
        <c:radarStyle val="filled"/>
        <c:varyColors val="0"/>
        <c:ser>
          <c:idx val="0"/>
          <c:order val="0"/>
          <c:spPr>
            <a:solidFill>
              <a:srgbClr val="00B050">
                <a:alpha val="49804"/>
              </a:srgb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Résultats!$C$34:$H$34</c:f>
              <c:strCache>
                <c:ptCount val="6"/>
                <c:pt idx="0">
                  <c:v>Article 4 
Système de management de la qualité de la maintenance et de la gestion des risques associés</c:v>
                </c:pt>
                <c:pt idx="2">
                  <c:v>Article 5
Responsabilité de la Direction</c:v>
                </c:pt>
                <c:pt idx="3">
                  <c:v>Article 6 
Management des ressources </c:v>
                </c:pt>
                <c:pt idx="4">
                  <c:v>Article 7
Réalisation de la maintenance</c:v>
                </c:pt>
                <c:pt idx="5">
                  <c:v>Article 8
Mesures, analyse et amélioration</c:v>
                </c:pt>
              </c:strCache>
            </c:strRef>
          </c:cat>
          <c:val>
            <c:numRef>
              <c:f>Résultats!$C$35:$H$35</c:f>
              <c:numCache>
                <c:formatCode>0%</c:formatCode>
                <c:ptCount val="6"/>
                <c:pt idx="0">
                  <c:v>0</c:v>
                </c:pt>
                <c:pt idx="2">
                  <c:v>0</c:v>
                </c:pt>
                <c:pt idx="3">
                  <c:v>0</c:v>
                </c:pt>
                <c:pt idx="4">
                  <c:v>0</c:v>
                </c:pt>
                <c:pt idx="5">
                  <c:v>0</c:v>
                </c:pt>
              </c:numCache>
            </c:numRef>
          </c:val>
          <c:extLst>
            <c:ext xmlns:c16="http://schemas.microsoft.com/office/drawing/2014/chart" uri="{C3380CC4-5D6E-409C-BE32-E72D297353CC}">
              <c16:uniqueId val="{00000000-87EA-460E-AB35-49382AB9E5AA}"/>
            </c:ext>
          </c:extLst>
        </c:ser>
        <c:dLbls>
          <c:showLegendKey val="0"/>
          <c:showVal val="0"/>
          <c:showCatName val="0"/>
          <c:showSerName val="0"/>
          <c:showPercent val="0"/>
          <c:showBubbleSize val="0"/>
        </c:dLbls>
        <c:axId val="1064351552"/>
        <c:axId val="1064339040"/>
      </c:radarChart>
      <c:catAx>
        <c:axId val="1064351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zh-CN"/>
          </a:p>
        </c:txPr>
        <c:crossAx val="1064339040"/>
        <c:crosses val="autoZero"/>
        <c:auto val="1"/>
        <c:lblAlgn val="ctr"/>
        <c:lblOffset val="100"/>
        <c:noMultiLvlLbl val="0"/>
      </c:catAx>
      <c:valAx>
        <c:axId val="1064339040"/>
        <c:scaling>
          <c:orientation val="minMax"/>
          <c:max val="1"/>
        </c:scaling>
        <c:delete val="0"/>
        <c:axPos val="l"/>
        <c:majorGridlines>
          <c:spPr>
            <a:ln w="9525" cap="flat" cmpd="sng" algn="ctr">
              <a:solidFill>
                <a:schemeClr val="accent3">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6435155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40000"/>
        <a:lumOff val="60000"/>
      </a:schemeClr>
    </a:solidFill>
    <a:ln w="9525" cap="flat" cmpd="sng" algn="ctr">
      <a:solidFill>
        <a:schemeClr val="bg1">
          <a:lumMod val="50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ltLang="zh-CN" sz="1400" b="1"/>
              <a:t>Résultats</a:t>
            </a:r>
            <a:r>
              <a:rPr lang="fr-FR" altLang="zh-CN" sz="1400" b="1" baseline="0"/>
              <a:t> </a:t>
            </a:r>
            <a:r>
              <a:rPr lang="en-US" altLang="zh-CN" sz="1400" b="1" baseline="0"/>
              <a:t>Mutuels</a:t>
            </a:r>
            <a:endParaRPr lang="zh-CN" altLang="en-US" sz="14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28632294015349036"/>
          <c:y val="0.29064741361518787"/>
          <c:w val="0.48726429862479576"/>
          <c:h val="0.53683630191146903"/>
        </c:manualLayout>
      </c:layout>
      <c:radarChart>
        <c:radarStyle val="filled"/>
        <c:varyColors val="0"/>
        <c:ser>
          <c:idx val="0"/>
          <c:order val="0"/>
          <c:spPr>
            <a:solidFill>
              <a:srgbClr val="7030A0">
                <a:alpha val="49804"/>
              </a:srgb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Résultats!$D$6:$J$6</c:f>
              <c:strCache>
                <c:ptCount val="7"/>
                <c:pt idx="0">
                  <c:v>Article 4
Contexte de
l'organisme</c:v>
                </c:pt>
                <c:pt idx="1">
                  <c:v>Article 5 Leadership</c:v>
                </c:pt>
                <c:pt idx="2">
                  <c:v>Article 6 Planification</c:v>
                </c:pt>
                <c:pt idx="3">
                  <c:v>Article 7 Support</c:v>
                </c:pt>
                <c:pt idx="4">
                  <c:v>Article 8 
Réalisation des activités opérationnelles </c:v>
                </c:pt>
                <c:pt idx="5">
                  <c:v>Article 9 Évaluation des performances</c:v>
                </c:pt>
                <c:pt idx="6">
                  <c:v>Article 10  Amélioration</c:v>
                </c:pt>
              </c:strCache>
            </c:strRef>
          </c:cat>
          <c:val>
            <c:numRef>
              <c:f>Résultats!$D$7:$J$7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C6D-49F1-963F-6DE9B40974D2}"/>
            </c:ext>
          </c:extLst>
        </c:ser>
        <c:dLbls>
          <c:showLegendKey val="0"/>
          <c:showVal val="0"/>
          <c:showCatName val="0"/>
          <c:showSerName val="0"/>
          <c:showPercent val="0"/>
          <c:showBubbleSize val="0"/>
        </c:dLbls>
        <c:axId val="1064352096"/>
        <c:axId val="1064342848"/>
      </c:radarChart>
      <c:catAx>
        <c:axId val="1064352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zh-CN"/>
          </a:p>
        </c:txPr>
        <c:crossAx val="1064342848"/>
        <c:crosses val="autoZero"/>
        <c:auto val="1"/>
        <c:lblAlgn val="ctr"/>
        <c:lblOffset val="100"/>
        <c:noMultiLvlLbl val="0"/>
      </c:catAx>
      <c:valAx>
        <c:axId val="1064342848"/>
        <c:scaling>
          <c:orientation val="minMax"/>
          <c:max val="1"/>
        </c:scaling>
        <c:delete val="0"/>
        <c:axPos val="l"/>
        <c:majorGridlines>
          <c:spPr>
            <a:ln w="9525" cap="flat" cmpd="sng" algn="ctr">
              <a:solidFill>
                <a:schemeClr val="accent4"/>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64352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bg1">
          <a:lumMod val="50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0</xdr:col>
      <xdr:colOff>511969</xdr:colOff>
      <xdr:row>3</xdr:row>
      <xdr:rowOff>1098</xdr:rowOff>
    </xdr:to>
    <xdr:pic>
      <xdr:nvPicPr>
        <xdr:cNvPr id="4" name="Image 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3700"/>
          <a:ext cx="511969" cy="173770"/>
        </a:xfrm>
        <a:prstGeom prst="rect">
          <a:avLst/>
        </a:prstGeom>
      </xdr:spPr>
    </xdr:pic>
    <xdr:clientData/>
  </xdr:twoCellAnchor>
  <xdr:twoCellAnchor editAs="oneCell">
    <xdr:from>
      <xdr:col>0</xdr:col>
      <xdr:colOff>47626</xdr:colOff>
      <xdr:row>3</xdr:row>
      <xdr:rowOff>23658</xdr:rowOff>
    </xdr:from>
    <xdr:to>
      <xdr:col>0</xdr:col>
      <xdr:colOff>598247</xdr:colOff>
      <xdr:row>3</xdr:row>
      <xdr:rowOff>448726</xdr:rowOff>
    </xdr:to>
    <xdr:pic>
      <xdr:nvPicPr>
        <xdr:cNvPr id="5" name="Imag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stretch>
          <a:fillRect/>
        </a:stretch>
      </xdr:blipFill>
      <xdr:spPr>
        <a:xfrm>
          <a:off x="47626" y="542814"/>
          <a:ext cx="550621" cy="425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39105</xdr:rowOff>
    </xdr:from>
    <xdr:to>
      <xdr:col>7</xdr:col>
      <xdr:colOff>589380</xdr:colOff>
      <xdr:row>68</xdr:row>
      <xdr:rowOff>148852</xdr:rowOff>
    </xdr:to>
    <xdr:pic>
      <xdr:nvPicPr>
        <xdr:cNvPr id="18" name="图片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0" y="10197518"/>
          <a:ext cx="5604293" cy="4395997"/>
        </a:xfrm>
        <a:prstGeom prst="rect">
          <a:avLst/>
        </a:prstGeom>
      </xdr:spPr>
    </xdr:pic>
    <xdr:clientData/>
  </xdr:twoCellAnchor>
  <xdr:twoCellAnchor editAs="oneCell">
    <xdr:from>
      <xdr:col>0</xdr:col>
      <xdr:colOff>123825</xdr:colOff>
      <xdr:row>27</xdr:row>
      <xdr:rowOff>114300</xdr:rowOff>
    </xdr:from>
    <xdr:to>
      <xdr:col>7</xdr:col>
      <xdr:colOff>390525</xdr:colOff>
      <xdr:row>37</xdr:row>
      <xdr:rowOff>27225</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2"/>
        <a:srcRect t="45058" r="33886" b="14051"/>
        <a:stretch/>
      </xdr:blipFill>
      <xdr:spPr>
        <a:xfrm>
          <a:off x="123825" y="6858000"/>
          <a:ext cx="5419725" cy="1884600"/>
        </a:xfrm>
        <a:prstGeom prst="rect">
          <a:avLst/>
        </a:prstGeom>
      </xdr:spPr>
    </xdr:pic>
    <xdr:clientData/>
  </xdr:twoCellAnchor>
  <xdr:twoCellAnchor editAs="oneCell">
    <xdr:from>
      <xdr:col>0</xdr:col>
      <xdr:colOff>340795</xdr:colOff>
      <xdr:row>17</xdr:row>
      <xdr:rowOff>66676</xdr:rowOff>
    </xdr:from>
    <xdr:to>
      <xdr:col>7</xdr:col>
      <xdr:colOff>550995</xdr:colOff>
      <xdr:row>20</xdr:row>
      <xdr:rowOff>66675</xdr:rowOff>
    </xdr:to>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3"/>
        <a:srcRect t="68848" r="47713" b="21242"/>
        <a:stretch/>
      </xdr:blipFill>
      <xdr:spPr>
        <a:xfrm>
          <a:off x="340795" y="5800726"/>
          <a:ext cx="5363225" cy="571499"/>
        </a:xfrm>
        <a:prstGeom prst="rect">
          <a:avLst/>
        </a:prstGeom>
      </xdr:spPr>
    </xdr:pic>
    <xdr:clientData/>
  </xdr:twoCellAnchor>
  <xdr:twoCellAnchor>
    <xdr:from>
      <xdr:col>0</xdr:col>
      <xdr:colOff>238124</xdr:colOff>
      <xdr:row>17</xdr:row>
      <xdr:rowOff>182379</xdr:rowOff>
    </xdr:from>
    <xdr:to>
      <xdr:col>2</xdr:col>
      <xdr:colOff>366604</xdr:colOff>
      <xdr:row>25</xdr:row>
      <xdr:rowOff>76201</xdr:rowOff>
    </xdr:to>
    <xdr:grpSp>
      <xdr:nvGrpSpPr>
        <xdr:cNvPr id="3" name="Groupe 24">
          <a:extLst>
            <a:ext uri="{FF2B5EF4-FFF2-40B4-BE49-F238E27FC236}">
              <a16:creationId xmlns:a16="http://schemas.microsoft.com/office/drawing/2014/main" id="{00000000-0008-0000-0200-000003000000}"/>
            </a:ext>
          </a:extLst>
        </xdr:cNvPr>
        <xdr:cNvGrpSpPr/>
      </xdr:nvGrpSpPr>
      <xdr:grpSpPr>
        <a:xfrm>
          <a:off x="238124" y="4802004"/>
          <a:ext cx="1557230" cy="1274947"/>
          <a:chOff x="8174202" y="-420803"/>
          <a:chExt cx="2019302" cy="1381125"/>
        </a:xfrm>
      </xdr:grpSpPr>
      <xdr:sp macro="" textlink="">
        <xdr:nvSpPr>
          <xdr:cNvPr id="5" name="Ellipse 222">
            <a:extLst>
              <a:ext uri="{FF2B5EF4-FFF2-40B4-BE49-F238E27FC236}">
                <a16:creationId xmlns:a16="http://schemas.microsoft.com/office/drawing/2014/main" id="{00000000-0008-0000-0200-000005000000}"/>
              </a:ext>
            </a:extLst>
          </xdr:cNvPr>
          <xdr:cNvSpPr/>
        </xdr:nvSpPr>
        <xdr:spPr>
          <a:xfrm>
            <a:off x="8174202" y="-420803"/>
            <a:ext cx="419100" cy="3810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CN" altLang="en-US"/>
          </a:p>
        </xdr:txBody>
      </xdr:sp>
      <xdr:sp macro="" textlink="">
        <xdr:nvSpPr>
          <xdr:cNvPr id="6" name="Rectangle 224">
            <a:extLst>
              <a:ext uri="{FF2B5EF4-FFF2-40B4-BE49-F238E27FC236}">
                <a16:creationId xmlns:a16="http://schemas.microsoft.com/office/drawing/2014/main" id="{00000000-0008-0000-0200-000006000000}"/>
              </a:ext>
            </a:extLst>
          </xdr:cNvPr>
          <xdr:cNvSpPr/>
        </xdr:nvSpPr>
        <xdr:spPr>
          <a:xfrm>
            <a:off x="8736178" y="293572"/>
            <a:ext cx="1457326" cy="666750"/>
          </a:xfrm>
          <a:prstGeom prst="rect">
            <a:avLst/>
          </a:prstGeom>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fr-FR" sz="1100">
                <a:effectLst/>
                <a:ea typeface="宋体" panose="02010600030101010101" pitchFamily="2" charset="-122"/>
                <a:cs typeface="Times New Roman" panose="02020603050405020304" pitchFamily="18" charset="0"/>
              </a:rPr>
              <a:t>Cliquer sur le + pour faire apparaitre les critères</a:t>
            </a:r>
            <a:endParaRPr lang="zh-CN" sz="1100">
              <a:effectLst/>
              <a:ea typeface="宋体" panose="02010600030101010101" pitchFamily="2" charset="-122"/>
              <a:cs typeface="Times New Roman" panose="02020603050405020304" pitchFamily="18" charset="0"/>
            </a:endParaRPr>
          </a:p>
        </xdr:txBody>
      </xdr:sp>
      <xdr:cxnSp macro="">
        <xdr:nvCxnSpPr>
          <xdr:cNvPr id="7" name="Connecteur droit avec flèche 225">
            <a:extLst>
              <a:ext uri="{FF2B5EF4-FFF2-40B4-BE49-F238E27FC236}">
                <a16:creationId xmlns:a16="http://schemas.microsoft.com/office/drawing/2014/main" id="{00000000-0008-0000-0200-000007000000}"/>
              </a:ext>
            </a:extLst>
          </xdr:cNvPr>
          <xdr:cNvCxnSpPr/>
        </xdr:nvCxnSpPr>
        <xdr:spPr>
          <a:xfrm flipH="1" flipV="1">
            <a:off x="8564728" y="-58853"/>
            <a:ext cx="342900" cy="2857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0</xdr:col>
      <xdr:colOff>0</xdr:colOff>
      <xdr:row>5</xdr:row>
      <xdr:rowOff>28576</xdr:rowOff>
    </xdr:from>
    <xdr:to>
      <xdr:col>7</xdr:col>
      <xdr:colOff>495300</xdr:colOff>
      <xdr:row>12</xdr:row>
      <xdr:rowOff>20582</xdr:rowOff>
    </xdr:to>
    <xdr:pic>
      <xdr:nvPicPr>
        <xdr:cNvPr id="13" name="Image 12">
          <a:extLst>
            <a:ext uri="{FF2B5EF4-FFF2-40B4-BE49-F238E27FC236}">
              <a16:creationId xmlns:a16="http://schemas.microsoft.com/office/drawing/2014/main" id="{00000000-0008-0000-0200-00000D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7389" b="-1835"/>
        <a:stretch/>
      </xdr:blipFill>
      <xdr:spPr bwMode="auto">
        <a:xfrm>
          <a:off x="0" y="2219326"/>
          <a:ext cx="5648325" cy="1325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0</xdr:row>
      <xdr:rowOff>212725</xdr:rowOff>
    </xdr:from>
    <xdr:to>
      <xdr:col>0</xdr:col>
      <xdr:colOff>627386</xdr:colOff>
      <xdr:row>1</xdr:row>
      <xdr:rowOff>200025</xdr:rowOff>
    </xdr:to>
    <xdr:pic>
      <xdr:nvPicPr>
        <xdr:cNvPr id="14" name="Image 2">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 y="212725"/>
          <a:ext cx="617861" cy="215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116314</xdr:rowOff>
    </xdr:from>
    <xdr:to>
      <xdr:col>0</xdr:col>
      <xdr:colOff>872597</xdr:colOff>
      <xdr:row>1</xdr:row>
      <xdr:rowOff>523875</xdr:rowOff>
    </xdr:to>
    <xdr:pic>
      <xdr:nvPicPr>
        <xdr:cNvPr id="3" name="Image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814"/>
          <a:ext cx="872597" cy="4075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xdr:colOff>
      <xdr:row>21</xdr:row>
      <xdr:rowOff>1</xdr:rowOff>
    </xdr:from>
    <xdr:to>
      <xdr:col>10</xdr:col>
      <xdr:colOff>0</xdr:colOff>
      <xdr:row>27</xdr:row>
      <xdr:rowOff>0</xdr:rowOff>
    </xdr:to>
    <xdr:graphicFrame macro="">
      <xdr:nvGraphicFramePr>
        <xdr:cNvPr id="5" name="图表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51</xdr:row>
      <xdr:rowOff>1</xdr:rowOff>
    </xdr:from>
    <xdr:to>
      <xdr:col>10</xdr:col>
      <xdr:colOff>0</xdr:colOff>
      <xdr:row>57</xdr:row>
      <xdr:rowOff>0</xdr:rowOff>
    </xdr:to>
    <xdr:graphicFrame macro="">
      <xdr:nvGraphicFramePr>
        <xdr:cNvPr id="4" name="图表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35</xdr:row>
      <xdr:rowOff>190499</xdr:rowOff>
    </xdr:from>
    <xdr:to>
      <xdr:col>9</xdr:col>
      <xdr:colOff>970358</xdr:colOff>
      <xdr:row>42</xdr:row>
      <xdr:rowOff>1</xdr:rowOff>
    </xdr:to>
    <xdr:graphicFrame macro="">
      <xdr:nvGraphicFramePr>
        <xdr:cNvPr id="6" name="图表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8</xdr:row>
      <xdr:rowOff>1588</xdr:rowOff>
    </xdr:from>
    <xdr:to>
      <xdr:col>10</xdr:col>
      <xdr:colOff>0</xdr:colOff>
      <xdr:row>14</xdr:row>
      <xdr:rowOff>1</xdr:rowOff>
    </xdr:to>
    <xdr:graphicFrame macro="">
      <xdr:nvGraphicFramePr>
        <xdr:cNvPr id="8" name="图表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71438</xdr:colOff>
      <xdr:row>1</xdr:row>
      <xdr:rowOff>151605</xdr:rowOff>
    </xdr:from>
    <xdr:to>
      <xdr:col>0</xdr:col>
      <xdr:colOff>857250</xdr:colOff>
      <xdr:row>1</xdr:row>
      <xdr:rowOff>477810</xdr:rowOff>
    </xdr:to>
    <xdr:pic>
      <xdr:nvPicPr>
        <xdr:cNvPr id="7" name="Image 5">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438" y="342105"/>
          <a:ext cx="785812" cy="326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nes/Documents/QPO11/Autodiagnostic_ISO9001_NFS99170_8kHAS_v08n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accueil"/>
      <sheetName val="Utilitaire ISO 9001"/>
      <sheetName val="Autodiagnostic"/>
      <sheetName val="Résultats Mutuels"/>
      <sheetName val="Résultats ISO 9001"/>
      <sheetName val="Résultats NF S99-170"/>
      <sheetName val="Résultats 8K HAS"/>
      <sheetName val="Résultats Mutualisés"/>
      <sheetName val="Déclarations ISO 17050"/>
    </sheetNames>
    <sheetDataSet>
      <sheetData sheetId="0">
        <row r="1">
          <cell r="B1" t="str">
            <v>Document d'appui à une déclaration Qualité sur les référentiels ISO 9001:2015, NF S99-170 et Critère 8K HAS</v>
          </cell>
        </row>
        <row r="2">
          <cell r="C2" t="str">
            <v>ISO 9001:2015 +  NF S99-170 + Critère 8k HAS : 
Autodiagnostic mutualisé pour les services biomédicaux en établissement de santé</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EEFA"/>
  </sheetPr>
  <dimension ref="A1:I398"/>
  <sheetViews>
    <sheetView view="pageLayout" zoomScale="125" zoomScaleNormal="125" zoomScalePageLayoutView="125" workbookViewId="0">
      <selection activeCell="D66" sqref="D66"/>
    </sheetView>
  </sheetViews>
  <sheetFormatPr defaultColWidth="10.86328125" defaultRowHeight="10.15" x14ac:dyDescent="0.3"/>
  <cols>
    <col min="1" max="1" width="7" style="38" customWidth="1"/>
    <col min="2" max="2" width="66.86328125" style="4" customWidth="1"/>
    <col min="3" max="3" width="7" style="38" customWidth="1"/>
    <col min="4" max="4" width="12.3984375" style="38" customWidth="1"/>
    <col min="5" max="5" width="6.3984375" style="4" customWidth="1"/>
    <col min="6" max="16384" width="10.86328125" style="4"/>
  </cols>
  <sheetData>
    <row r="1" spans="1:9" x14ac:dyDescent="0.3">
      <c r="A1" s="2"/>
      <c r="B1" s="3" t="s">
        <v>689</v>
      </c>
      <c r="C1" s="3"/>
      <c r="D1" s="3"/>
      <c r="E1" s="3"/>
    </row>
    <row r="2" spans="1:9" ht="20.25" x14ac:dyDescent="0.3">
      <c r="A2" s="5" t="s">
        <v>152</v>
      </c>
      <c r="B2" s="6" t="s">
        <v>297</v>
      </c>
      <c r="C2" s="7" t="s">
        <v>77</v>
      </c>
      <c r="D2" s="8" t="s">
        <v>299</v>
      </c>
      <c r="E2" s="9" t="s">
        <v>298</v>
      </c>
    </row>
    <row r="3" spans="1:9" x14ac:dyDescent="0.3">
      <c r="A3" s="8">
        <v>4</v>
      </c>
      <c r="B3" s="6" t="e">
        <f>#REF!</f>
        <v>#REF!</v>
      </c>
      <c r="C3" s="8">
        <v>4</v>
      </c>
      <c r="D3" s="10" t="str">
        <f>IFERROR(VLOOKUP(E3,#REF!,3),"")</f>
        <v/>
      </c>
      <c r="E3" s="9">
        <f>IFERROR((E4+E8+E12+E21)/4,"")</f>
        <v>0</v>
      </c>
    </row>
    <row r="4" spans="1:9" x14ac:dyDescent="0.3">
      <c r="A4" s="11" t="s">
        <v>78</v>
      </c>
      <c r="B4" s="12" t="e">
        <f>#REF!</f>
        <v>#REF!</v>
      </c>
      <c r="C4" s="8" t="s">
        <v>608</v>
      </c>
      <c r="D4" s="10" t="str">
        <f>IFERROR(VLOOKUP(E4,#REF!,3),"")</f>
        <v/>
      </c>
      <c r="E4" s="9">
        <f>IFERROR(SUM(E5:E7)/COUNTA(E5:E7),"")</f>
        <v>0</v>
      </c>
    </row>
    <row r="5" spans="1:9" ht="20.25" x14ac:dyDescent="0.3">
      <c r="A5" s="13" t="s">
        <v>78</v>
      </c>
      <c r="B5" s="14" t="s">
        <v>665</v>
      </c>
      <c r="C5" s="15" t="s">
        <v>608</v>
      </c>
      <c r="D5" s="1" t="e">
        <f>#REF!</f>
        <v>#REF!</v>
      </c>
      <c r="E5" s="16" t="str">
        <f>IFERROR(VLOOKUP(D5,#REF!,2),"")</f>
        <v/>
      </c>
    </row>
    <row r="6" spans="1:9" x14ac:dyDescent="0.3">
      <c r="A6" s="13" t="s">
        <v>78</v>
      </c>
      <c r="B6" s="14" t="s">
        <v>666</v>
      </c>
      <c r="C6" s="15" t="s">
        <v>608</v>
      </c>
      <c r="D6" s="1" t="e">
        <f>#REF!</f>
        <v>#REF!</v>
      </c>
      <c r="E6" s="16" t="str">
        <f>IFERROR(VLOOKUP(D6,#REF!,2),"")</f>
        <v/>
      </c>
    </row>
    <row r="7" spans="1:9" x14ac:dyDescent="0.3">
      <c r="A7" s="13" t="s">
        <v>78</v>
      </c>
      <c r="B7" s="14" t="s">
        <v>667</v>
      </c>
      <c r="C7" s="15" t="s">
        <v>608</v>
      </c>
      <c r="D7" s="1" t="e">
        <f>#REF!</f>
        <v>#REF!</v>
      </c>
      <c r="E7" s="16" t="str">
        <f>IFERROR(VLOOKUP(D7,#REF!,2),"")</f>
        <v/>
      </c>
    </row>
    <row r="8" spans="1:9" x14ac:dyDescent="0.3">
      <c r="A8" s="11" t="s">
        <v>0</v>
      </c>
      <c r="B8" s="12" t="e">
        <f>#REF!</f>
        <v>#REF!</v>
      </c>
      <c r="C8" s="8" t="s">
        <v>608</v>
      </c>
      <c r="D8" s="10" t="str">
        <f>IFERROR(VLOOKUP(E8,#REF!,3),"")</f>
        <v/>
      </c>
      <c r="E8" s="9">
        <f>IFERROR(SUM(E9:E11)/COUNTA(E9:E11),"")</f>
        <v>0</v>
      </c>
    </row>
    <row r="9" spans="1:9" x14ac:dyDescent="0.3">
      <c r="A9" s="17" t="s">
        <v>0</v>
      </c>
      <c r="B9" s="14" t="s">
        <v>668</v>
      </c>
      <c r="C9" s="15" t="s">
        <v>608</v>
      </c>
      <c r="D9" s="1" t="e">
        <f>#REF!</f>
        <v>#REF!</v>
      </c>
      <c r="E9" s="16" t="str">
        <f>IFERROR(VLOOKUP(D9,#REF!,2),"")</f>
        <v/>
      </c>
    </row>
    <row r="10" spans="1:9" ht="20.25" x14ac:dyDescent="0.3">
      <c r="A10" s="17" t="s">
        <v>0</v>
      </c>
      <c r="B10" s="14" t="s">
        <v>669</v>
      </c>
      <c r="C10" s="15" t="s">
        <v>608</v>
      </c>
      <c r="D10" s="18" t="e">
        <f>#REF!</f>
        <v>#REF!</v>
      </c>
      <c r="E10" s="16" t="str">
        <f>IFERROR(VLOOKUP(D10,#REF!,2),"")</f>
        <v/>
      </c>
    </row>
    <row r="11" spans="1:9" ht="20.25" x14ac:dyDescent="0.3">
      <c r="A11" s="17" t="s">
        <v>0</v>
      </c>
      <c r="B11" s="14" t="s">
        <v>670</v>
      </c>
      <c r="C11" s="15" t="s">
        <v>608</v>
      </c>
      <c r="D11" s="18" t="e">
        <f>#REF!</f>
        <v>#REF!</v>
      </c>
      <c r="E11" s="16" t="str">
        <f>IFERROR(VLOOKUP(D11,#REF!,2),"")</f>
        <v/>
      </c>
    </row>
    <row r="12" spans="1:9" x14ac:dyDescent="0.3">
      <c r="A12" s="11" t="s">
        <v>154</v>
      </c>
      <c r="B12" s="12" t="e">
        <f>#REF!</f>
        <v>#REF!</v>
      </c>
      <c r="C12" s="8" t="s">
        <v>608</v>
      </c>
      <c r="D12" s="10" t="str">
        <f>IFERROR(VLOOKUP(E12,#REF!,3),"")</f>
        <v/>
      </c>
      <c r="E12" s="9">
        <f>IFERROR(SUM(E13:E20)/COUNTA(E13:E20),"")</f>
        <v>0</v>
      </c>
    </row>
    <row r="13" spans="1:9" ht="20.25" x14ac:dyDescent="0.3">
      <c r="A13" s="19" t="s">
        <v>154</v>
      </c>
      <c r="B13" s="20" t="s">
        <v>341</v>
      </c>
      <c r="C13" s="19" t="s">
        <v>340</v>
      </c>
      <c r="D13" s="18" t="e">
        <f>#REF!</f>
        <v>#REF!</v>
      </c>
      <c r="E13" s="16" t="str">
        <f>IFERROR(VLOOKUP(D13,#REF!,2),"")</f>
        <v/>
      </c>
      <c r="F13" s="21"/>
      <c r="G13" s="21"/>
      <c r="H13" s="21"/>
      <c r="I13" s="21"/>
    </row>
    <row r="14" spans="1:9" ht="20.25" x14ac:dyDescent="0.3">
      <c r="A14" s="5" t="s">
        <v>346</v>
      </c>
      <c r="B14" s="22" t="s">
        <v>345</v>
      </c>
      <c r="C14" s="5" t="s">
        <v>608</v>
      </c>
      <c r="D14" s="18" t="e">
        <f>#REF!</f>
        <v>#REF!</v>
      </c>
      <c r="E14" s="16" t="str">
        <f>IFERROR(VLOOKUP(D14,#REF!,2),"")</f>
        <v/>
      </c>
      <c r="F14" s="21"/>
      <c r="G14" s="21"/>
      <c r="H14" s="21"/>
      <c r="I14" s="21"/>
    </row>
    <row r="15" spans="1:9" ht="20.25" x14ac:dyDescent="0.3">
      <c r="A15" s="5" t="s">
        <v>348</v>
      </c>
      <c r="B15" s="22" t="s">
        <v>347</v>
      </c>
      <c r="C15" s="5" t="s">
        <v>608</v>
      </c>
      <c r="D15" s="18" t="e">
        <f>#REF!</f>
        <v>#REF!</v>
      </c>
      <c r="E15" s="16" t="str">
        <f>IFERROR(VLOOKUP(D15,#REF!,2),"")</f>
        <v/>
      </c>
      <c r="F15" s="21"/>
      <c r="G15" s="21"/>
      <c r="H15" s="21"/>
      <c r="I15" s="21"/>
    </row>
    <row r="16" spans="1:9" ht="20.25" x14ac:dyDescent="0.3">
      <c r="A16" s="5" t="s">
        <v>350</v>
      </c>
      <c r="B16" s="22" t="s">
        <v>349</v>
      </c>
      <c r="C16" s="5" t="s">
        <v>608</v>
      </c>
      <c r="D16" s="18" t="e">
        <f>#REF!</f>
        <v>#REF!</v>
      </c>
      <c r="E16" s="16" t="str">
        <f>IFERROR(VLOOKUP(D16,#REF!,2),"")</f>
        <v/>
      </c>
      <c r="F16" s="21"/>
      <c r="G16" s="21"/>
      <c r="H16" s="21"/>
      <c r="I16" s="21"/>
    </row>
    <row r="17" spans="1:9" ht="30.4" x14ac:dyDescent="0.3">
      <c r="A17" s="5" t="s">
        <v>154</v>
      </c>
      <c r="B17" s="22" t="s">
        <v>351</v>
      </c>
      <c r="C17" s="5" t="s">
        <v>608</v>
      </c>
      <c r="D17" s="18" t="e">
        <f>#REF!</f>
        <v>#REF!</v>
      </c>
      <c r="E17" s="16" t="str">
        <f>IFERROR(VLOOKUP(D17,#REF!,2),"")</f>
        <v/>
      </c>
      <c r="F17" s="21"/>
      <c r="G17" s="21"/>
      <c r="H17" s="21"/>
      <c r="I17" s="21"/>
    </row>
    <row r="18" spans="1:9" ht="20.25" x14ac:dyDescent="0.3">
      <c r="A18" s="5" t="s">
        <v>154</v>
      </c>
      <c r="B18" s="22" t="s">
        <v>352</v>
      </c>
      <c r="C18" s="5" t="s">
        <v>608</v>
      </c>
      <c r="D18" s="18" t="e">
        <f>#REF!</f>
        <v>#REF!</v>
      </c>
      <c r="E18" s="16" t="str">
        <f>IFERROR(VLOOKUP(D18,#REF!,2),"")</f>
        <v/>
      </c>
      <c r="F18" s="21"/>
      <c r="G18" s="21"/>
      <c r="H18" s="21"/>
      <c r="I18" s="21"/>
    </row>
    <row r="19" spans="1:9" ht="30.4" x14ac:dyDescent="0.3">
      <c r="A19" s="5" t="s">
        <v>154</v>
      </c>
      <c r="B19" s="22" t="s">
        <v>353</v>
      </c>
      <c r="C19" s="5" t="s">
        <v>608</v>
      </c>
      <c r="D19" s="18" t="e">
        <f>#REF!</f>
        <v>#REF!</v>
      </c>
      <c r="E19" s="16" t="str">
        <f>IFERROR(VLOOKUP(D19,#REF!,2),"")</f>
        <v/>
      </c>
      <c r="F19" s="21"/>
      <c r="G19" s="21"/>
      <c r="H19" s="21"/>
      <c r="I19" s="21"/>
    </row>
    <row r="20" spans="1:9" ht="30.4" x14ac:dyDescent="0.3">
      <c r="A20" s="5" t="s">
        <v>154</v>
      </c>
      <c r="B20" s="22" t="s">
        <v>354</v>
      </c>
      <c r="C20" s="5" t="s">
        <v>608</v>
      </c>
      <c r="D20" s="18" t="e">
        <f>#REF!</f>
        <v>#REF!</v>
      </c>
      <c r="E20" s="16" t="str">
        <f>IFERROR(VLOOKUP(D20,#REF!,2),"")</f>
        <v/>
      </c>
      <c r="F20" s="21"/>
      <c r="G20" s="21"/>
      <c r="H20" s="21"/>
      <c r="I20" s="21"/>
    </row>
    <row r="21" spans="1:9" x14ac:dyDescent="0.3">
      <c r="A21" s="8" t="s">
        <v>153</v>
      </c>
      <c r="B21" s="23" t="e">
        <f>#REF!</f>
        <v>#REF!</v>
      </c>
      <c r="C21" s="8" t="s">
        <v>78</v>
      </c>
      <c r="D21" s="10" t="str">
        <f>IFERROR(VLOOKUP(E21,#REF!,3),"")</f>
        <v/>
      </c>
      <c r="E21" s="9">
        <f>IFERROR(SUM(E22:E33)/COUNTA(E22:E33),"")</f>
        <v>0</v>
      </c>
    </row>
    <row r="22" spans="1:9" ht="30.4" x14ac:dyDescent="0.3">
      <c r="A22" s="19" t="s">
        <v>301</v>
      </c>
      <c r="B22" s="20" t="s">
        <v>300</v>
      </c>
      <c r="C22" s="19" t="s">
        <v>79</v>
      </c>
      <c r="D22" s="18" t="e">
        <f>#REF!</f>
        <v>#REF!</v>
      </c>
      <c r="E22" s="16" t="str">
        <f>IFERROR(VLOOKUP(D22,#REF!,2),"")</f>
        <v/>
      </c>
      <c r="F22" s="21"/>
      <c r="G22" s="21"/>
      <c r="H22" s="21"/>
      <c r="I22" s="21"/>
    </row>
    <row r="23" spans="1:9" ht="20.25" x14ac:dyDescent="0.3">
      <c r="A23" s="19" t="s">
        <v>304</v>
      </c>
      <c r="B23" s="20" t="s">
        <v>303</v>
      </c>
      <c r="C23" s="19" t="s">
        <v>302</v>
      </c>
      <c r="D23" s="18" t="e">
        <f>#REF!</f>
        <v>#REF!</v>
      </c>
      <c r="E23" s="16" t="str">
        <f>IFERROR(VLOOKUP(D23,#REF!,2),"")</f>
        <v/>
      </c>
      <c r="F23" s="21"/>
      <c r="G23" s="21"/>
      <c r="H23" s="21"/>
      <c r="I23" s="21"/>
    </row>
    <row r="24" spans="1:9" ht="20.25" x14ac:dyDescent="0.3">
      <c r="A24" s="19" t="s">
        <v>307</v>
      </c>
      <c r="B24" s="20" t="s">
        <v>306</v>
      </c>
      <c r="C24" s="19" t="s">
        <v>305</v>
      </c>
      <c r="D24" s="18" t="e">
        <f>#REF!</f>
        <v>#REF!</v>
      </c>
      <c r="E24" s="16" t="str">
        <f>IFERROR(VLOOKUP(D24,#REF!,2),"")</f>
        <v/>
      </c>
      <c r="F24" s="21"/>
      <c r="G24" s="21"/>
      <c r="H24" s="21"/>
      <c r="I24" s="21"/>
    </row>
    <row r="25" spans="1:9" x14ac:dyDescent="0.3">
      <c r="A25" s="19" t="s">
        <v>310</v>
      </c>
      <c r="B25" s="20" t="s">
        <v>309</v>
      </c>
      <c r="C25" s="19" t="s">
        <v>308</v>
      </c>
      <c r="D25" s="18" t="e">
        <f>#REF!</f>
        <v>#REF!</v>
      </c>
      <c r="E25" s="16" t="str">
        <f>IFERROR(VLOOKUP(D25,#REF!,2),"")</f>
        <v/>
      </c>
      <c r="F25" s="21"/>
      <c r="G25" s="21"/>
      <c r="H25" s="21"/>
      <c r="I25" s="21"/>
    </row>
    <row r="26" spans="1:9" ht="40.5" x14ac:dyDescent="0.3">
      <c r="A26" s="19" t="s">
        <v>313</v>
      </c>
      <c r="B26" s="20" t="s">
        <v>312</v>
      </c>
      <c r="C26" s="19" t="s">
        <v>311</v>
      </c>
      <c r="D26" s="18" t="e">
        <f>#REF!</f>
        <v>#REF!</v>
      </c>
      <c r="E26" s="16" t="str">
        <f>IFERROR(VLOOKUP(D26,#REF!,2),"")</f>
        <v/>
      </c>
      <c r="F26" s="21"/>
      <c r="G26" s="21"/>
      <c r="H26" s="21"/>
      <c r="I26" s="21"/>
    </row>
    <row r="27" spans="1:9" ht="40.5" x14ac:dyDescent="0.3">
      <c r="A27" s="19" t="s">
        <v>316</v>
      </c>
      <c r="B27" s="20" t="s">
        <v>315</v>
      </c>
      <c r="C27" s="19" t="s">
        <v>314</v>
      </c>
      <c r="D27" s="18" t="e">
        <f>#REF!</f>
        <v>#REF!</v>
      </c>
      <c r="E27" s="16" t="str">
        <f>IFERROR(VLOOKUP(D27,#REF!,2),"")</f>
        <v/>
      </c>
      <c r="F27" s="21"/>
      <c r="G27" s="21"/>
      <c r="H27" s="21"/>
      <c r="I27" s="21"/>
    </row>
    <row r="28" spans="1:9" ht="40.5" x14ac:dyDescent="0.3">
      <c r="A28" s="19" t="s">
        <v>319</v>
      </c>
      <c r="B28" s="20" t="s">
        <v>318</v>
      </c>
      <c r="C28" s="19" t="s">
        <v>317</v>
      </c>
      <c r="D28" s="18" t="e">
        <f>#REF!</f>
        <v>#REF!</v>
      </c>
      <c r="E28" s="16" t="str">
        <f>IFERROR(VLOOKUP(D28,#REF!,2),"")</f>
        <v/>
      </c>
      <c r="F28" s="21"/>
      <c r="G28" s="21"/>
      <c r="H28" s="21"/>
      <c r="I28" s="21"/>
    </row>
    <row r="29" spans="1:9" ht="30.4" x14ac:dyDescent="0.3">
      <c r="A29" s="19" t="s">
        <v>322</v>
      </c>
      <c r="B29" s="20" t="s">
        <v>321</v>
      </c>
      <c r="C29" s="19" t="s">
        <v>320</v>
      </c>
      <c r="D29" s="18" t="e">
        <f>#REF!</f>
        <v>#REF!</v>
      </c>
      <c r="E29" s="16" t="str">
        <f>IFERROR(VLOOKUP(D29,#REF!,2),"")</f>
        <v/>
      </c>
      <c r="F29" s="21"/>
      <c r="G29" s="21"/>
      <c r="H29" s="21"/>
      <c r="I29" s="21"/>
    </row>
    <row r="30" spans="1:9" ht="30.4" x14ac:dyDescent="0.3">
      <c r="A30" s="19" t="s">
        <v>325</v>
      </c>
      <c r="B30" s="20" t="s">
        <v>324</v>
      </c>
      <c r="C30" s="19" t="s">
        <v>323</v>
      </c>
      <c r="D30" s="18" t="e">
        <f>#REF!</f>
        <v>#REF!</v>
      </c>
      <c r="E30" s="16" t="str">
        <f>IFERROR(VLOOKUP(D30,#REF!,2),"")</f>
        <v/>
      </c>
      <c r="F30" s="21"/>
      <c r="G30" s="21"/>
      <c r="H30" s="21"/>
      <c r="I30" s="21"/>
    </row>
    <row r="31" spans="1:9" x14ac:dyDescent="0.3">
      <c r="A31" s="5" t="s">
        <v>327</v>
      </c>
      <c r="B31" s="22" t="s">
        <v>326</v>
      </c>
      <c r="C31" s="5" t="s">
        <v>608</v>
      </c>
      <c r="D31" s="15" t="e">
        <f>#REF!</f>
        <v>#REF!</v>
      </c>
      <c r="E31" s="16" t="str">
        <f>IFERROR(VLOOKUP(D31,#REF!,2),"")</f>
        <v/>
      </c>
      <c r="F31" s="21"/>
      <c r="G31" s="21"/>
      <c r="H31" s="21"/>
      <c r="I31" s="21"/>
    </row>
    <row r="32" spans="1:9" x14ac:dyDescent="0.3">
      <c r="A32" s="5" t="s">
        <v>328</v>
      </c>
      <c r="B32" s="22" t="s">
        <v>660</v>
      </c>
      <c r="C32" s="5" t="s">
        <v>608</v>
      </c>
      <c r="D32" s="15" t="e">
        <f>#REF!</f>
        <v>#REF!</v>
      </c>
      <c r="E32" s="16" t="str">
        <f>IFERROR(VLOOKUP(D32,#REF!,2),"")</f>
        <v/>
      </c>
      <c r="F32" s="21"/>
      <c r="G32" s="21"/>
      <c r="H32" s="21"/>
      <c r="I32" s="21"/>
    </row>
    <row r="33" spans="1:9" ht="20.25" x14ac:dyDescent="0.3">
      <c r="A33" s="19" t="s">
        <v>301</v>
      </c>
      <c r="B33" s="20" t="s">
        <v>344</v>
      </c>
      <c r="C33" s="19" t="s">
        <v>343</v>
      </c>
      <c r="D33" s="18" t="e">
        <f>#REF!</f>
        <v>#REF!</v>
      </c>
      <c r="E33" s="16" t="str">
        <f>IFERROR(VLOOKUP(D33,#REF!,2),"")</f>
        <v/>
      </c>
      <c r="F33" s="21"/>
      <c r="G33" s="21"/>
      <c r="H33" s="21"/>
      <c r="I33" s="21"/>
    </row>
    <row r="34" spans="1:9" x14ac:dyDescent="0.3">
      <c r="A34" s="8">
        <v>5</v>
      </c>
      <c r="B34" s="6" t="e">
        <f>#REF!</f>
        <v>#REF!</v>
      </c>
      <c r="C34" s="8">
        <v>5</v>
      </c>
      <c r="D34" s="10" t="str">
        <f>IFERROR(VLOOKUP(E34,#REF!,3),"")</f>
        <v/>
      </c>
      <c r="E34" s="9">
        <f>IFERROR((E35+E51+E58)/3,"")</f>
        <v>0</v>
      </c>
      <c r="F34" s="21"/>
      <c r="G34" s="21"/>
      <c r="H34" s="21"/>
      <c r="I34" s="21"/>
    </row>
    <row r="35" spans="1:9" x14ac:dyDescent="0.3">
      <c r="A35" s="8" t="s">
        <v>2</v>
      </c>
      <c r="B35" s="24" t="e">
        <f>#REF!</f>
        <v>#REF!</v>
      </c>
      <c r="C35" s="8" t="s">
        <v>2</v>
      </c>
      <c r="D35" s="10" t="str">
        <f>IFERROR(VLOOKUP(E35,#REF!,3),"")</f>
        <v/>
      </c>
      <c r="E35" s="9">
        <f>IFERROR(SUM(E36:E46,E48:E50)/COUNTA(E36:E50),"")</f>
        <v>0</v>
      </c>
      <c r="F35" s="21"/>
      <c r="G35" s="21"/>
      <c r="H35" s="21"/>
      <c r="I35" s="21"/>
    </row>
    <row r="36" spans="1:9" ht="20.25" x14ac:dyDescent="0.3">
      <c r="A36" s="19" t="s">
        <v>157</v>
      </c>
      <c r="B36" s="25" t="s">
        <v>398</v>
      </c>
      <c r="C36" s="19" t="s">
        <v>2</v>
      </c>
      <c r="D36" s="18" t="e">
        <f>#REF!</f>
        <v>#REF!</v>
      </c>
      <c r="E36" s="16" t="str">
        <f>IFERROR(VLOOKUP(D36,#REF!,2),"")</f>
        <v/>
      </c>
      <c r="F36" s="21"/>
      <c r="G36" s="21"/>
      <c r="H36" s="21"/>
      <c r="I36" s="21"/>
    </row>
    <row r="37" spans="1:9" ht="40.5" x14ac:dyDescent="0.3">
      <c r="A37" s="19" t="s">
        <v>401</v>
      </c>
      <c r="B37" s="20" t="s">
        <v>400</v>
      </c>
      <c r="C37" s="19" t="s">
        <v>399</v>
      </c>
      <c r="D37" s="18" t="e">
        <f>#REF!</f>
        <v>#REF!</v>
      </c>
      <c r="E37" s="16" t="str">
        <f>IFERROR(VLOOKUP(D37,#REF!,2),"")</f>
        <v/>
      </c>
      <c r="F37" s="21"/>
      <c r="G37" s="21"/>
      <c r="H37" s="21"/>
      <c r="I37" s="21"/>
    </row>
    <row r="38" spans="1:9" ht="20.25" x14ac:dyDescent="0.3">
      <c r="A38" s="19" t="s">
        <v>404</v>
      </c>
      <c r="B38" s="20" t="s">
        <v>403</v>
      </c>
      <c r="C38" s="19" t="s">
        <v>402</v>
      </c>
      <c r="D38" s="18" t="e">
        <f>#REF!</f>
        <v>#REF!</v>
      </c>
      <c r="E38" s="16" t="str">
        <f>IFERROR(VLOOKUP(D38,#REF!,2),"")</f>
        <v/>
      </c>
      <c r="F38" s="21"/>
      <c r="G38" s="21"/>
      <c r="H38" s="21"/>
      <c r="I38" s="21"/>
    </row>
    <row r="39" spans="1:9" ht="20.25" x14ac:dyDescent="0.3">
      <c r="A39" s="19" t="s">
        <v>407</v>
      </c>
      <c r="B39" s="20" t="s">
        <v>406</v>
      </c>
      <c r="C39" s="19" t="s">
        <v>405</v>
      </c>
      <c r="D39" s="18" t="e">
        <f>#REF!</f>
        <v>#REF!</v>
      </c>
      <c r="E39" s="16" t="str">
        <f>IFERROR(VLOOKUP(D39,#REF!,2),"")</f>
        <v/>
      </c>
      <c r="F39" s="21"/>
      <c r="G39" s="21"/>
      <c r="H39" s="21"/>
      <c r="I39" s="21"/>
    </row>
    <row r="40" spans="1:9" x14ac:dyDescent="0.3">
      <c r="A40" s="5" t="s">
        <v>409</v>
      </c>
      <c r="B40" s="22" t="s">
        <v>408</v>
      </c>
      <c r="C40" s="5" t="s">
        <v>608</v>
      </c>
      <c r="D40" s="18" t="e">
        <f>#REF!</f>
        <v>#REF!</v>
      </c>
      <c r="E40" s="16" t="str">
        <f>IFERROR(VLOOKUP(D40,#REF!,2),"")</f>
        <v/>
      </c>
      <c r="F40" s="21"/>
      <c r="G40" s="21"/>
      <c r="H40" s="21"/>
      <c r="I40" s="21"/>
    </row>
    <row r="41" spans="1:9" ht="20.25" x14ac:dyDescent="0.3">
      <c r="A41" s="19" t="s">
        <v>412</v>
      </c>
      <c r="B41" s="20" t="s">
        <v>411</v>
      </c>
      <c r="C41" s="19" t="s">
        <v>410</v>
      </c>
      <c r="D41" s="18" t="e">
        <f>#REF!</f>
        <v>#REF!</v>
      </c>
      <c r="E41" s="16" t="str">
        <f>IFERROR(VLOOKUP(D41,#REF!,2),"")</f>
        <v/>
      </c>
      <c r="F41" s="21"/>
      <c r="G41" s="21"/>
      <c r="H41" s="21"/>
      <c r="I41" s="21"/>
    </row>
    <row r="42" spans="1:9" ht="20.25" x14ac:dyDescent="0.3">
      <c r="A42" s="5" t="s">
        <v>414</v>
      </c>
      <c r="B42" s="22" t="s">
        <v>413</v>
      </c>
      <c r="C42" s="5" t="s">
        <v>608</v>
      </c>
      <c r="D42" s="18" t="e">
        <f>#REF!</f>
        <v>#REF!</v>
      </c>
      <c r="E42" s="16" t="str">
        <f>IFERROR(VLOOKUP(D42,#REF!,2),"")</f>
        <v/>
      </c>
      <c r="F42" s="21"/>
      <c r="G42" s="21"/>
      <c r="H42" s="21"/>
      <c r="I42" s="21"/>
    </row>
    <row r="43" spans="1:9" x14ac:dyDescent="0.3">
      <c r="A43" s="5" t="s">
        <v>416</v>
      </c>
      <c r="B43" s="22" t="s">
        <v>415</v>
      </c>
      <c r="C43" s="5" t="s">
        <v>608</v>
      </c>
      <c r="D43" s="18" t="e">
        <f>#REF!</f>
        <v>#REF!</v>
      </c>
      <c r="E43" s="16" t="str">
        <f>IFERROR(VLOOKUP(D43,#REF!,2),"")</f>
        <v/>
      </c>
      <c r="F43" s="21"/>
      <c r="G43" s="21"/>
      <c r="H43" s="21"/>
      <c r="I43" s="21"/>
    </row>
    <row r="44" spans="1:9" ht="20.25" x14ac:dyDescent="0.3">
      <c r="A44" s="5" t="s">
        <v>418</v>
      </c>
      <c r="B44" s="22" t="s">
        <v>417</v>
      </c>
      <c r="C44" s="5" t="s">
        <v>608</v>
      </c>
      <c r="D44" s="18" t="e">
        <f>#REF!</f>
        <v>#REF!</v>
      </c>
      <c r="E44" s="16" t="str">
        <f>IFERROR(VLOOKUP(D44,#REF!,2),"")</f>
        <v/>
      </c>
      <c r="F44" s="21"/>
      <c r="G44" s="21"/>
      <c r="H44" s="21"/>
      <c r="I44" s="21"/>
    </row>
    <row r="45" spans="1:9" x14ac:dyDescent="0.3">
      <c r="A45" s="5" t="s">
        <v>420</v>
      </c>
      <c r="B45" s="22" t="s">
        <v>419</v>
      </c>
      <c r="C45" s="5" t="s">
        <v>608</v>
      </c>
      <c r="D45" s="18" t="e">
        <f>#REF!</f>
        <v>#REF!</v>
      </c>
      <c r="E45" s="16" t="str">
        <f>IFERROR(VLOOKUP(D45,#REF!,2),"")</f>
        <v/>
      </c>
      <c r="F45" s="21"/>
      <c r="G45" s="21"/>
      <c r="H45" s="21"/>
      <c r="I45" s="21"/>
    </row>
    <row r="46" spans="1:9" ht="20.25" x14ac:dyDescent="0.3">
      <c r="A46" s="5" t="s">
        <v>421</v>
      </c>
      <c r="B46" s="22" t="s">
        <v>682</v>
      </c>
      <c r="C46" s="5" t="s">
        <v>608</v>
      </c>
      <c r="D46" s="18" t="e">
        <f>#REF!</f>
        <v>#REF!</v>
      </c>
      <c r="E46" s="16" t="str">
        <f>IFERROR(VLOOKUP(D46,#REF!,2),"")</f>
        <v/>
      </c>
      <c r="F46" s="21"/>
      <c r="G46" s="21"/>
      <c r="H46" s="21"/>
      <c r="I46" s="21"/>
    </row>
    <row r="47" spans="1:9" x14ac:dyDescent="0.3">
      <c r="A47" s="8" t="s">
        <v>158</v>
      </c>
      <c r="B47" s="26" t="s">
        <v>559</v>
      </c>
      <c r="C47" s="8" t="s">
        <v>3</v>
      </c>
      <c r="D47" s="381"/>
      <c r="E47" s="381"/>
      <c r="F47" s="21"/>
      <c r="G47" s="21"/>
      <c r="H47" s="21"/>
      <c r="I47" s="21"/>
    </row>
    <row r="48" spans="1:9" ht="30.4" x14ac:dyDescent="0.3">
      <c r="A48" s="19" t="s">
        <v>158</v>
      </c>
      <c r="B48" s="20" t="s">
        <v>683</v>
      </c>
      <c r="C48" s="19" t="s">
        <v>3</v>
      </c>
      <c r="D48" s="18" t="e">
        <f>#REF!</f>
        <v>#REF!</v>
      </c>
      <c r="E48" s="16" t="str">
        <f>IFERROR(VLOOKUP(D48,#REF!,2),"")</f>
        <v/>
      </c>
      <c r="F48" s="21"/>
      <c r="G48" s="21"/>
      <c r="H48" s="21"/>
      <c r="I48" s="21"/>
    </row>
    <row r="49" spans="1:9" ht="30.4" x14ac:dyDescent="0.3">
      <c r="A49" s="5" t="s">
        <v>422</v>
      </c>
      <c r="B49" s="22" t="s">
        <v>690</v>
      </c>
      <c r="C49" s="5" t="s">
        <v>608</v>
      </c>
      <c r="D49" s="18" t="e">
        <f>#REF!</f>
        <v>#REF!</v>
      </c>
      <c r="E49" s="16" t="str">
        <f>IFERROR(VLOOKUP(D49,#REF!,2),"")</f>
        <v/>
      </c>
      <c r="F49" s="21"/>
      <c r="G49" s="21"/>
      <c r="H49" s="21"/>
      <c r="I49" s="21"/>
    </row>
    <row r="50" spans="1:9" ht="20.25" x14ac:dyDescent="0.3">
      <c r="A50" s="5" t="s">
        <v>424</v>
      </c>
      <c r="B50" s="22" t="s">
        <v>423</v>
      </c>
      <c r="C50" s="5" t="s">
        <v>608</v>
      </c>
      <c r="D50" s="18" t="e">
        <f>#REF!</f>
        <v>#REF!</v>
      </c>
      <c r="E50" s="16" t="str">
        <f>IFERROR(VLOOKUP(D50,#REF!,2),"")</f>
        <v/>
      </c>
      <c r="F50" s="21"/>
      <c r="G50" s="21"/>
      <c r="H50" s="21"/>
      <c r="I50" s="21"/>
    </row>
    <row r="51" spans="1:9" x14ac:dyDescent="0.3">
      <c r="A51" s="6" t="s">
        <v>3</v>
      </c>
      <c r="B51" s="24" t="e">
        <f>#REF!</f>
        <v>#REF!</v>
      </c>
      <c r="C51" s="6" t="s">
        <v>4</v>
      </c>
      <c r="D51" s="10" t="str">
        <f>IFERROR(VLOOKUP(E51,#REF!,3),"")</f>
        <v/>
      </c>
      <c r="E51" s="9">
        <f>IFERROR(SUM(E52:E57)/COUNTA(E52:E57),"")</f>
        <v>0</v>
      </c>
      <c r="F51" s="21"/>
      <c r="G51" s="21"/>
      <c r="H51" s="21"/>
      <c r="I51" s="21"/>
    </row>
    <row r="52" spans="1:9" ht="20.25" x14ac:dyDescent="0.3">
      <c r="A52" s="19" t="s">
        <v>427</v>
      </c>
      <c r="B52" s="20" t="s">
        <v>426</v>
      </c>
      <c r="C52" s="19" t="s">
        <v>425</v>
      </c>
      <c r="D52" s="18" t="e">
        <f>#REF!</f>
        <v>#REF!</v>
      </c>
      <c r="E52" s="16" t="str">
        <f>IFERROR(VLOOKUP(D52,#REF!,2),"")</f>
        <v/>
      </c>
      <c r="F52" s="21"/>
      <c r="G52" s="21"/>
      <c r="H52" s="21"/>
      <c r="I52" s="21"/>
    </row>
    <row r="53" spans="1:9" ht="20.25" x14ac:dyDescent="0.3">
      <c r="A53" s="19" t="s">
        <v>430</v>
      </c>
      <c r="B53" s="20" t="s">
        <v>429</v>
      </c>
      <c r="C53" s="19" t="s">
        <v>428</v>
      </c>
      <c r="D53" s="18" t="e">
        <f>#REF!</f>
        <v>#REF!</v>
      </c>
      <c r="E53" s="16" t="str">
        <f>IFERROR(VLOOKUP(D53,#REF!,2),"")</f>
        <v/>
      </c>
      <c r="F53" s="21"/>
      <c r="G53" s="21"/>
      <c r="H53" s="21"/>
      <c r="I53" s="21"/>
    </row>
    <row r="54" spans="1:9" ht="20.25" x14ac:dyDescent="0.3">
      <c r="A54" s="19" t="s">
        <v>433</v>
      </c>
      <c r="B54" s="20" t="s">
        <v>432</v>
      </c>
      <c r="C54" s="19" t="s">
        <v>431</v>
      </c>
      <c r="D54" s="18" t="e">
        <f>#REF!</f>
        <v>#REF!</v>
      </c>
      <c r="E54" s="16" t="str">
        <f>IFERROR(VLOOKUP(D54,#REF!,2),"")</f>
        <v/>
      </c>
      <c r="F54" s="21"/>
      <c r="G54" s="21"/>
      <c r="H54" s="21"/>
      <c r="I54" s="21"/>
    </row>
    <row r="55" spans="1:9" x14ac:dyDescent="0.3">
      <c r="A55" s="5" t="s">
        <v>435</v>
      </c>
      <c r="B55" s="22" t="s">
        <v>434</v>
      </c>
      <c r="C55" s="5" t="s">
        <v>608</v>
      </c>
      <c r="D55" s="18" t="e">
        <f>#REF!</f>
        <v>#REF!</v>
      </c>
      <c r="E55" s="16" t="str">
        <f>IFERROR(VLOOKUP(D55,#REF!,2),"")</f>
        <v/>
      </c>
      <c r="F55" s="21"/>
      <c r="G55" s="21"/>
      <c r="H55" s="21"/>
      <c r="I55" s="21"/>
    </row>
    <row r="56" spans="1:9" x14ac:dyDescent="0.3">
      <c r="A56" s="19" t="s">
        <v>438</v>
      </c>
      <c r="B56" s="20" t="s">
        <v>437</v>
      </c>
      <c r="C56" s="19" t="s">
        <v>436</v>
      </c>
      <c r="D56" s="18" t="e">
        <f>#REF!</f>
        <v>#REF!</v>
      </c>
      <c r="E56" s="16" t="str">
        <f>IFERROR(VLOOKUP(D56,#REF!,2),"")</f>
        <v/>
      </c>
      <c r="F56" s="21"/>
      <c r="G56" s="21"/>
      <c r="H56" s="21"/>
      <c r="I56" s="21"/>
    </row>
    <row r="57" spans="1:9" x14ac:dyDescent="0.3">
      <c r="A57" s="5" t="s">
        <v>440</v>
      </c>
      <c r="B57" s="22" t="s">
        <v>439</v>
      </c>
      <c r="C57" s="5" t="s">
        <v>608</v>
      </c>
      <c r="D57" s="18" t="e">
        <f>#REF!</f>
        <v>#REF!</v>
      </c>
      <c r="E57" s="16" t="str">
        <f>IFERROR(VLOOKUP(D57,#REF!,2),"")</f>
        <v/>
      </c>
      <c r="F57" s="21"/>
      <c r="G57" s="21"/>
      <c r="H57" s="21"/>
      <c r="I57" s="21"/>
    </row>
    <row r="58" spans="1:9" x14ac:dyDescent="0.3">
      <c r="A58" s="6" t="s">
        <v>4</v>
      </c>
      <c r="B58" s="12" t="e">
        <f>#REF!</f>
        <v>#REF!</v>
      </c>
      <c r="C58" s="8"/>
      <c r="D58" s="10" t="str">
        <f>IFERROR(VLOOKUP(E58,#REF!,3),"")</f>
        <v/>
      </c>
      <c r="E58" s="9">
        <f>IFERROR(SUM(E59:E69)/COUNTA(E59:E69),"")</f>
        <v>0</v>
      </c>
      <c r="F58" s="21"/>
      <c r="G58" s="21"/>
      <c r="H58" s="21"/>
      <c r="I58" s="21"/>
    </row>
    <row r="59" spans="1:9" ht="20.25" x14ac:dyDescent="0.3">
      <c r="A59" s="19" t="s">
        <v>4</v>
      </c>
      <c r="B59" s="20" t="s">
        <v>476</v>
      </c>
      <c r="C59" s="19" t="s">
        <v>7</v>
      </c>
      <c r="D59" s="18" t="e">
        <f>#REF!</f>
        <v>#REF!</v>
      </c>
      <c r="E59" s="16" t="str">
        <f>IFERROR(VLOOKUP(D59,#REF!,2),"")</f>
        <v/>
      </c>
      <c r="F59" s="21"/>
      <c r="G59" s="21"/>
      <c r="H59" s="21"/>
      <c r="I59" s="21"/>
    </row>
    <row r="60" spans="1:9" ht="20.25" x14ac:dyDescent="0.3">
      <c r="A60" s="5" t="s">
        <v>477</v>
      </c>
      <c r="B60" s="22" t="s">
        <v>691</v>
      </c>
      <c r="C60" s="5" t="s">
        <v>608</v>
      </c>
      <c r="D60" s="18" t="e">
        <f>#REF!</f>
        <v>#REF!</v>
      </c>
      <c r="E60" s="16" t="str">
        <f>IFERROR(VLOOKUP(D60,#REF!,2),"")</f>
        <v/>
      </c>
      <c r="F60" s="21"/>
      <c r="G60" s="21"/>
      <c r="H60" s="21"/>
      <c r="I60" s="21"/>
    </row>
    <row r="61" spans="1:9" ht="20.25" x14ac:dyDescent="0.3">
      <c r="A61" s="5" t="s">
        <v>431</v>
      </c>
      <c r="B61" s="22" t="s">
        <v>478</v>
      </c>
      <c r="C61" s="5" t="s">
        <v>608</v>
      </c>
      <c r="D61" s="18" t="e">
        <f>#REF!</f>
        <v>#REF!</v>
      </c>
      <c r="E61" s="16" t="str">
        <f>IFERROR(VLOOKUP(D61,#REF!,2),"")</f>
        <v/>
      </c>
      <c r="F61" s="21"/>
      <c r="G61" s="21"/>
      <c r="H61" s="21"/>
      <c r="I61" s="21"/>
    </row>
    <row r="62" spans="1:9" ht="30.4" x14ac:dyDescent="0.3">
      <c r="A62" s="5" t="s">
        <v>428</v>
      </c>
      <c r="B62" s="22" t="s">
        <v>479</v>
      </c>
      <c r="C62" s="5" t="s">
        <v>608</v>
      </c>
      <c r="D62" s="18" t="e">
        <f>#REF!</f>
        <v>#REF!</v>
      </c>
      <c r="E62" s="16" t="str">
        <f>IFERROR(VLOOKUP(D62,#REF!,2),"")</f>
        <v/>
      </c>
      <c r="F62" s="21"/>
      <c r="G62" s="21"/>
      <c r="H62" s="21"/>
      <c r="I62" s="21"/>
    </row>
    <row r="63" spans="1:9" ht="20.25" x14ac:dyDescent="0.3">
      <c r="A63" s="5" t="s">
        <v>436</v>
      </c>
      <c r="B63" s="22" t="s">
        <v>480</v>
      </c>
      <c r="C63" s="5" t="s">
        <v>608</v>
      </c>
      <c r="D63" s="18" t="e">
        <f>#REF!</f>
        <v>#REF!</v>
      </c>
      <c r="E63" s="16" t="str">
        <f>IFERROR(VLOOKUP(D63,#REF!,2),"")</f>
        <v/>
      </c>
      <c r="F63" s="21"/>
      <c r="G63" s="21"/>
      <c r="H63" s="21"/>
      <c r="I63" s="21"/>
    </row>
    <row r="64" spans="1:9" ht="30.4" x14ac:dyDescent="0.3">
      <c r="A64" s="5" t="s">
        <v>441</v>
      </c>
      <c r="B64" s="22" t="s">
        <v>481</v>
      </c>
      <c r="C64" s="5" t="s">
        <v>608</v>
      </c>
      <c r="D64" s="18" t="e">
        <f>#REF!</f>
        <v>#REF!</v>
      </c>
      <c r="E64" s="16" t="str">
        <f>IFERROR(VLOOKUP(D64,#REF!,2),"")</f>
        <v/>
      </c>
      <c r="F64" s="21"/>
      <c r="G64" s="21"/>
      <c r="H64" s="21"/>
      <c r="I64" s="21"/>
    </row>
    <row r="65" spans="1:9" ht="30.4" x14ac:dyDescent="0.3">
      <c r="A65" s="19" t="s">
        <v>477</v>
      </c>
      <c r="B65" s="20" t="s">
        <v>482</v>
      </c>
      <c r="C65" s="19" t="s">
        <v>8</v>
      </c>
      <c r="D65" s="18" t="e">
        <f>#REF!</f>
        <v>#REF!</v>
      </c>
      <c r="E65" s="16" t="str">
        <f>IFERROR(VLOOKUP(D65,#REF!,2),"")</f>
        <v/>
      </c>
      <c r="F65" s="21"/>
      <c r="G65" s="21"/>
      <c r="H65" s="21"/>
      <c r="I65" s="21"/>
    </row>
    <row r="66" spans="1:9" ht="20.25" x14ac:dyDescent="0.3">
      <c r="A66" s="19" t="s">
        <v>431</v>
      </c>
      <c r="B66" s="20" t="s">
        <v>484</v>
      </c>
      <c r="C66" s="19" t="s">
        <v>483</v>
      </c>
      <c r="D66" s="18" t="e">
        <f>#REF!</f>
        <v>#REF!</v>
      </c>
      <c r="E66" s="16" t="str">
        <f>IFERROR(VLOOKUP(D66,#REF!,2),"")</f>
        <v/>
      </c>
      <c r="F66" s="21"/>
      <c r="G66" s="21"/>
      <c r="H66" s="21"/>
      <c r="I66" s="21"/>
    </row>
    <row r="67" spans="1:9" ht="30.4" x14ac:dyDescent="0.3">
      <c r="A67" s="19" t="s">
        <v>428</v>
      </c>
      <c r="B67" s="20" t="s">
        <v>479</v>
      </c>
      <c r="C67" s="19" t="s">
        <v>485</v>
      </c>
      <c r="D67" s="18" t="e">
        <f>#REF!</f>
        <v>#REF!</v>
      </c>
      <c r="E67" s="16" t="str">
        <f>IFERROR(VLOOKUP(D67,#REF!,2),"")</f>
        <v/>
      </c>
      <c r="F67" s="21"/>
      <c r="G67" s="21"/>
      <c r="H67" s="21"/>
      <c r="I67" s="21"/>
    </row>
    <row r="68" spans="1:9" ht="30.4" x14ac:dyDescent="0.3">
      <c r="A68" s="19" t="s">
        <v>487</v>
      </c>
      <c r="B68" s="20" t="s">
        <v>684</v>
      </c>
      <c r="C68" s="19" t="s">
        <v>486</v>
      </c>
      <c r="D68" s="18" t="e">
        <f>#REF!</f>
        <v>#REF!</v>
      </c>
      <c r="E68" s="16" t="str">
        <f>IFERROR(VLOOKUP(D68,#REF!,2),"")</f>
        <v/>
      </c>
      <c r="F68" s="21"/>
      <c r="G68" s="21"/>
      <c r="H68" s="21"/>
      <c r="I68" s="21"/>
    </row>
    <row r="69" spans="1:9" ht="30.4" x14ac:dyDescent="0.3">
      <c r="A69" s="5" t="s">
        <v>441</v>
      </c>
      <c r="B69" s="22" t="s">
        <v>481</v>
      </c>
      <c r="C69" s="5" t="s">
        <v>608</v>
      </c>
      <c r="D69" s="18" t="e">
        <f>#REF!</f>
        <v>#REF!</v>
      </c>
      <c r="E69" s="16" t="str">
        <f>IFERROR(VLOOKUP(D69,#REF!,2),"")</f>
        <v/>
      </c>
      <c r="F69" s="21"/>
      <c r="G69" s="21"/>
      <c r="H69" s="21"/>
      <c r="I69" s="21"/>
    </row>
    <row r="70" spans="1:9" x14ac:dyDescent="0.3">
      <c r="A70" s="8">
        <v>6</v>
      </c>
      <c r="B70" s="6" t="e">
        <f>#REF!</f>
        <v>#REF!</v>
      </c>
      <c r="C70" s="8"/>
      <c r="D70" s="10" t="str">
        <f>IFERROR(VLOOKUP(E70,#REF!,3),"")</f>
        <v/>
      </c>
      <c r="E70" s="9">
        <f>IFERROR((E71+E78+E90)/3,"")</f>
        <v>0</v>
      </c>
      <c r="F70" s="21"/>
      <c r="G70" s="21"/>
      <c r="H70" s="21"/>
      <c r="I70" s="21"/>
    </row>
    <row r="71" spans="1:9" x14ac:dyDescent="0.3">
      <c r="A71" s="6" t="s">
        <v>14</v>
      </c>
      <c r="B71" s="23" t="e">
        <f>#REF!</f>
        <v>#REF!</v>
      </c>
      <c r="C71" s="8" t="s">
        <v>6</v>
      </c>
      <c r="D71" s="10" t="str">
        <f>IFERROR(VLOOKUP(E71,#REF!,3),"")</f>
        <v/>
      </c>
      <c r="E71" s="9">
        <f>IFERROR(SUM(E72:E77)/COUNTA(E72:E77),"")</f>
        <v>0</v>
      </c>
      <c r="F71" s="21"/>
      <c r="G71" s="21"/>
      <c r="H71" s="21"/>
      <c r="I71" s="21"/>
    </row>
    <row r="72" spans="1:9" ht="40.5" x14ac:dyDescent="0.3">
      <c r="A72" s="19" t="s">
        <v>465</v>
      </c>
      <c r="B72" s="20" t="s">
        <v>692</v>
      </c>
      <c r="C72" s="19" t="s">
        <v>464</v>
      </c>
      <c r="D72" s="18" t="e">
        <f>#REF!</f>
        <v>#REF!</v>
      </c>
      <c r="E72" s="16" t="str">
        <f>IFERROR(VLOOKUP(D72,#REF!,2),"")</f>
        <v/>
      </c>
      <c r="F72" s="21"/>
      <c r="G72" s="21"/>
      <c r="H72" s="21"/>
      <c r="I72" s="21"/>
    </row>
    <row r="73" spans="1:9" ht="30.4" x14ac:dyDescent="0.3">
      <c r="A73" s="5" t="s">
        <v>467</v>
      </c>
      <c r="B73" s="22" t="s">
        <v>466</v>
      </c>
      <c r="C73" s="5" t="s">
        <v>608</v>
      </c>
      <c r="D73" s="18" t="e">
        <f>#REF!</f>
        <v>#REF!</v>
      </c>
      <c r="E73" s="16" t="str">
        <f>IFERROR(VLOOKUP(D73,#REF!,2),"")</f>
        <v/>
      </c>
      <c r="F73" s="21"/>
      <c r="G73" s="21"/>
      <c r="H73" s="21"/>
      <c r="I73" s="21"/>
    </row>
    <row r="74" spans="1:9" ht="30.4" x14ac:dyDescent="0.3">
      <c r="A74" s="5" t="s">
        <v>469</v>
      </c>
      <c r="B74" s="22" t="s">
        <v>468</v>
      </c>
      <c r="C74" s="5" t="s">
        <v>608</v>
      </c>
      <c r="D74" s="18" t="e">
        <f>#REF!</f>
        <v>#REF!</v>
      </c>
      <c r="E74" s="16" t="str">
        <f>IFERROR(VLOOKUP(D74,#REF!,2),"")</f>
        <v/>
      </c>
      <c r="F74" s="21"/>
      <c r="G74" s="21"/>
      <c r="H74" s="21"/>
      <c r="I74" s="21"/>
    </row>
    <row r="75" spans="1:9" ht="30.4" x14ac:dyDescent="0.3">
      <c r="A75" s="5" t="s">
        <v>471</v>
      </c>
      <c r="B75" s="22" t="s">
        <v>470</v>
      </c>
      <c r="C75" s="5" t="s">
        <v>608</v>
      </c>
      <c r="D75" s="18" t="e">
        <f>#REF!</f>
        <v>#REF!</v>
      </c>
      <c r="E75" s="16" t="str">
        <f>IFERROR(VLOOKUP(D75,#REF!,2),"")</f>
        <v/>
      </c>
      <c r="F75" s="21"/>
      <c r="G75" s="21"/>
      <c r="H75" s="21"/>
      <c r="I75" s="21"/>
    </row>
    <row r="76" spans="1:9" x14ac:dyDescent="0.3">
      <c r="A76" s="5" t="s">
        <v>473</v>
      </c>
      <c r="B76" s="22" t="s">
        <v>472</v>
      </c>
      <c r="C76" s="5" t="s">
        <v>608</v>
      </c>
      <c r="D76" s="18" t="e">
        <f>#REF!</f>
        <v>#REF!</v>
      </c>
      <c r="E76" s="16" t="str">
        <f>IFERROR(VLOOKUP(D76,#REF!,2),"")</f>
        <v/>
      </c>
      <c r="F76" s="21"/>
      <c r="G76" s="21"/>
      <c r="H76" s="21"/>
      <c r="I76" s="21"/>
    </row>
    <row r="77" spans="1:9" ht="30.4" x14ac:dyDescent="0.3">
      <c r="A77" s="5" t="s">
        <v>475</v>
      </c>
      <c r="B77" s="22" t="s">
        <v>474</v>
      </c>
      <c r="C77" s="5" t="s">
        <v>608</v>
      </c>
      <c r="D77" s="18" t="e">
        <f>#REF!</f>
        <v>#REF!</v>
      </c>
      <c r="E77" s="16" t="str">
        <f>IFERROR(VLOOKUP(D77,#REF!,2),"")</f>
        <v/>
      </c>
      <c r="F77" s="21"/>
      <c r="G77" s="21"/>
      <c r="H77" s="21"/>
      <c r="I77" s="21"/>
    </row>
    <row r="78" spans="1:9" x14ac:dyDescent="0.3">
      <c r="A78" s="6" t="s">
        <v>15</v>
      </c>
      <c r="B78" s="12" t="e">
        <f>#REF!</f>
        <v>#REF!</v>
      </c>
      <c r="C78" s="8" t="s">
        <v>5</v>
      </c>
      <c r="D78" s="10" t="str">
        <f>IFERROR(VLOOKUP(E78,#REF!,3),"")</f>
        <v/>
      </c>
      <c r="E78" s="9">
        <f>IFERROR(SUM(E79:E89)/COUNTA(E79:E89),"")</f>
        <v>0</v>
      </c>
      <c r="F78" s="21"/>
      <c r="G78" s="21"/>
      <c r="H78" s="21"/>
      <c r="I78" s="21"/>
    </row>
    <row r="79" spans="1:9" ht="20.25" x14ac:dyDescent="0.3">
      <c r="A79" s="19" t="s">
        <v>443</v>
      </c>
      <c r="B79" s="20" t="s">
        <v>693</v>
      </c>
      <c r="C79" s="19" t="s">
        <v>442</v>
      </c>
      <c r="D79" s="18" t="e">
        <f>#REF!</f>
        <v>#REF!</v>
      </c>
      <c r="E79" s="16" t="str">
        <f>IFERROR(VLOOKUP(D79,#REF!,2),"")</f>
        <v/>
      </c>
      <c r="F79" s="21"/>
      <c r="G79" s="21"/>
      <c r="H79" s="21"/>
      <c r="I79" s="21"/>
    </row>
    <row r="80" spans="1:9" ht="20.25" x14ac:dyDescent="0.3">
      <c r="A80" s="19" t="s">
        <v>445</v>
      </c>
      <c r="B80" s="20" t="s">
        <v>444</v>
      </c>
      <c r="C80" s="19" t="s">
        <v>442</v>
      </c>
      <c r="D80" s="18" t="e">
        <f>#REF!</f>
        <v>#REF!</v>
      </c>
      <c r="E80" s="16" t="str">
        <f>IFERROR(VLOOKUP(D80,#REF!,2),"")</f>
        <v/>
      </c>
      <c r="F80" s="21"/>
      <c r="G80" s="21"/>
      <c r="H80" s="21"/>
      <c r="I80" s="21"/>
    </row>
    <row r="81" spans="1:9" ht="20.25" x14ac:dyDescent="0.3">
      <c r="A81" s="19" t="s">
        <v>447</v>
      </c>
      <c r="B81" s="20" t="s">
        <v>446</v>
      </c>
      <c r="C81" s="19" t="s">
        <v>442</v>
      </c>
      <c r="D81" s="18" t="e">
        <f>#REF!</f>
        <v>#REF!</v>
      </c>
      <c r="E81" s="16" t="str">
        <f>IFERROR(VLOOKUP(D81,#REF!,2),"")</f>
        <v/>
      </c>
      <c r="F81" s="21"/>
      <c r="G81" s="21"/>
      <c r="H81" s="21"/>
      <c r="I81" s="21"/>
    </row>
    <row r="82" spans="1:9" ht="30.4" x14ac:dyDescent="0.3">
      <c r="A82" s="19" t="s">
        <v>449</v>
      </c>
      <c r="B82" s="20" t="s">
        <v>448</v>
      </c>
      <c r="C82" s="19" t="s">
        <v>442</v>
      </c>
      <c r="D82" s="18" t="e">
        <f>#REF!</f>
        <v>#REF!</v>
      </c>
      <c r="E82" s="16" t="str">
        <f>IFERROR(VLOOKUP(D82,#REF!,2),"")</f>
        <v/>
      </c>
      <c r="F82" s="21"/>
      <c r="G82" s="21"/>
      <c r="H82" s="21"/>
      <c r="I82" s="21"/>
    </row>
    <row r="83" spans="1:9" ht="20.25" x14ac:dyDescent="0.3">
      <c r="A83" s="5" t="s">
        <v>451</v>
      </c>
      <c r="B83" s="22" t="s">
        <v>450</v>
      </c>
      <c r="C83" s="5" t="s">
        <v>608</v>
      </c>
      <c r="D83" s="18" t="e">
        <f>#REF!</f>
        <v>#REF!</v>
      </c>
      <c r="E83" s="16" t="str">
        <f>IFERROR(VLOOKUP(D83,#REF!,2),"")</f>
        <v/>
      </c>
      <c r="F83" s="21"/>
      <c r="G83" s="21"/>
      <c r="H83" s="21"/>
      <c r="I83" s="21"/>
    </row>
    <row r="84" spans="1:9" ht="20.25" x14ac:dyDescent="0.3">
      <c r="A84" s="5" t="s">
        <v>453</v>
      </c>
      <c r="B84" s="22" t="s">
        <v>452</v>
      </c>
      <c r="C84" s="5" t="s">
        <v>608</v>
      </c>
      <c r="D84" s="18" t="e">
        <f>#REF!</f>
        <v>#REF!</v>
      </c>
      <c r="E84" s="16" t="str">
        <f>IFERROR(VLOOKUP(D84,#REF!,2),"")</f>
        <v/>
      </c>
      <c r="F84" s="21"/>
      <c r="G84" s="21"/>
      <c r="H84" s="21"/>
      <c r="I84" s="21"/>
    </row>
    <row r="85" spans="1:9" ht="20.25" x14ac:dyDescent="0.3">
      <c r="A85" s="5" t="s">
        <v>455</v>
      </c>
      <c r="B85" s="22" t="s">
        <v>454</v>
      </c>
      <c r="C85" s="5" t="s">
        <v>608</v>
      </c>
      <c r="D85" s="18" t="e">
        <f>#REF!</f>
        <v>#REF!</v>
      </c>
      <c r="E85" s="16" t="str">
        <f>IFERROR(VLOOKUP(D85,#REF!,2),"")</f>
        <v/>
      </c>
      <c r="F85" s="21"/>
      <c r="G85" s="21"/>
      <c r="H85" s="21"/>
      <c r="I85" s="21"/>
    </row>
    <row r="86" spans="1:9" x14ac:dyDescent="0.3">
      <c r="A86" s="19" t="s">
        <v>457</v>
      </c>
      <c r="B86" s="20" t="s">
        <v>456</v>
      </c>
      <c r="C86" s="19" t="s">
        <v>442</v>
      </c>
      <c r="D86" s="18" t="e">
        <f>#REF!</f>
        <v>#REF!</v>
      </c>
      <c r="E86" s="16" t="str">
        <f>IFERROR(VLOOKUP(D86,#REF!,2),"")</f>
        <v/>
      </c>
      <c r="F86" s="21"/>
      <c r="G86" s="21"/>
      <c r="H86" s="21"/>
      <c r="I86" s="21"/>
    </row>
    <row r="87" spans="1:9" ht="20.25" x14ac:dyDescent="0.3">
      <c r="A87" s="5" t="s">
        <v>459</v>
      </c>
      <c r="B87" s="22" t="s">
        <v>458</v>
      </c>
      <c r="C87" s="5" t="s">
        <v>608</v>
      </c>
      <c r="D87" s="18" t="e">
        <f>#REF!</f>
        <v>#REF!</v>
      </c>
      <c r="E87" s="16" t="str">
        <f>IFERROR(VLOOKUP(D87,#REF!,2),"")</f>
        <v/>
      </c>
      <c r="F87" s="21"/>
      <c r="G87" s="21"/>
      <c r="H87" s="21"/>
      <c r="I87" s="21"/>
    </row>
    <row r="88" spans="1:9" ht="20.25" x14ac:dyDescent="0.3">
      <c r="A88" s="5" t="s">
        <v>461</v>
      </c>
      <c r="B88" s="22" t="s">
        <v>460</v>
      </c>
      <c r="C88" s="5" t="s">
        <v>608</v>
      </c>
      <c r="D88" s="18" t="e">
        <f>#REF!</f>
        <v>#REF!</v>
      </c>
      <c r="E88" s="16" t="str">
        <f>IFERROR(VLOOKUP(D88,#REF!,2),"")</f>
        <v/>
      </c>
      <c r="F88" s="21"/>
      <c r="G88" s="21"/>
      <c r="H88" s="21"/>
      <c r="I88" s="21"/>
    </row>
    <row r="89" spans="1:9" ht="20.25" x14ac:dyDescent="0.3">
      <c r="A89" s="5" t="s">
        <v>463</v>
      </c>
      <c r="B89" s="22" t="s">
        <v>462</v>
      </c>
      <c r="C89" s="5" t="s">
        <v>608</v>
      </c>
      <c r="D89" s="18" t="e">
        <f>#REF!</f>
        <v>#REF!</v>
      </c>
      <c r="E89" s="16" t="str">
        <f>IFERROR(VLOOKUP(D89,#REF!,2),"")</f>
        <v/>
      </c>
      <c r="F89" s="21"/>
      <c r="G89" s="21"/>
      <c r="H89" s="21"/>
      <c r="I89" s="21"/>
    </row>
    <row r="90" spans="1:9" x14ac:dyDescent="0.3">
      <c r="A90" s="11" t="s">
        <v>16</v>
      </c>
      <c r="B90" s="12" t="e">
        <f>#REF!</f>
        <v>#REF!</v>
      </c>
      <c r="C90" s="8" t="s">
        <v>608</v>
      </c>
      <c r="D90" s="10" t="str">
        <f>IFERROR(VLOOKUP(E90,#REF!,3),"")</f>
        <v/>
      </c>
      <c r="E90" s="9">
        <f>IFERROR(SUM(E91:E94)/COUNTA(E91:E94),"")</f>
        <v>0</v>
      </c>
      <c r="F90" s="21"/>
      <c r="G90" s="21"/>
      <c r="H90" s="21"/>
      <c r="I90" s="21"/>
    </row>
    <row r="91" spans="1:9" x14ac:dyDescent="0.3">
      <c r="A91" s="17" t="s">
        <v>16</v>
      </c>
      <c r="B91" s="14" t="s">
        <v>671</v>
      </c>
      <c r="C91" s="5" t="s">
        <v>608</v>
      </c>
      <c r="D91" s="18" t="e">
        <f>#REF!</f>
        <v>#REF!</v>
      </c>
      <c r="E91" s="16" t="str">
        <f>IFERROR(VLOOKUP(D91,#REF!,2),"")</f>
        <v/>
      </c>
      <c r="F91" s="21"/>
      <c r="G91" s="21"/>
      <c r="H91" s="21"/>
      <c r="I91" s="21"/>
    </row>
    <row r="92" spans="1:9" x14ac:dyDescent="0.3">
      <c r="A92" s="17" t="s">
        <v>16</v>
      </c>
      <c r="B92" s="14" t="s">
        <v>672</v>
      </c>
      <c r="C92" s="5" t="s">
        <v>608</v>
      </c>
      <c r="D92" s="18" t="e">
        <f>#REF!</f>
        <v>#REF!</v>
      </c>
      <c r="E92" s="16" t="str">
        <f>IFERROR(VLOOKUP(D92,#REF!,2),"")</f>
        <v/>
      </c>
      <c r="F92" s="21"/>
      <c r="G92" s="21"/>
      <c r="H92" s="21"/>
      <c r="I92" s="21"/>
    </row>
    <row r="93" spans="1:9" x14ac:dyDescent="0.3">
      <c r="A93" s="17" t="s">
        <v>16</v>
      </c>
      <c r="B93" s="14" t="s">
        <v>673</v>
      </c>
      <c r="C93" s="5" t="s">
        <v>608</v>
      </c>
      <c r="D93" s="18" t="e">
        <f>#REF!</f>
        <v>#REF!</v>
      </c>
      <c r="E93" s="16" t="str">
        <f>IFERROR(VLOOKUP(D93,#REF!,2),"")</f>
        <v/>
      </c>
      <c r="F93" s="21"/>
      <c r="G93" s="21"/>
      <c r="H93" s="21"/>
      <c r="I93" s="21"/>
    </row>
    <row r="94" spans="1:9" x14ac:dyDescent="0.3">
      <c r="A94" s="17" t="s">
        <v>16</v>
      </c>
      <c r="B94" s="14" t="s">
        <v>674</v>
      </c>
      <c r="C94" s="5" t="s">
        <v>608</v>
      </c>
      <c r="D94" s="18" t="e">
        <f>#REF!</f>
        <v>#REF!</v>
      </c>
      <c r="E94" s="16" t="str">
        <f>IFERROR(VLOOKUP(D94,#REF!,2),"")</f>
        <v/>
      </c>
      <c r="F94" s="21"/>
      <c r="G94" s="21"/>
      <c r="H94" s="21"/>
      <c r="I94" s="21"/>
    </row>
    <row r="95" spans="1:9" x14ac:dyDescent="0.3">
      <c r="A95" s="6">
        <v>7</v>
      </c>
      <c r="B95" s="6" t="e">
        <f>#REF!</f>
        <v>#REF!</v>
      </c>
      <c r="C95" s="8">
        <v>6</v>
      </c>
      <c r="D95" s="10" t="str">
        <f>IFERROR(VLOOKUP(E95,#REF!,3),"")</f>
        <v/>
      </c>
      <c r="E95" s="9">
        <f>IFERROR((E96+E116+E121+E125+E131)/5,"")</f>
        <v>0</v>
      </c>
      <c r="F95" s="21"/>
      <c r="G95" s="21"/>
      <c r="H95" s="21"/>
      <c r="I95" s="21"/>
    </row>
    <row r="96" spans="1:9" x14ac:dyDescent="0.3">
      <c r="A96" s="6" t="s">
        <v>20</v>
      </c>
      <c r="B96" s="24" t="e">
        <f>#REF!</f>
        <v>#REF!</v>
      </c>
      <c r="C96" s="8" t="s">
        <v>14</v>
      </c>
      <c r="D96" s="10" t="str">
        <f>IFERROR(VLOOKUP(E96,#REF!,3),"")</f>
        <v/>
      </c>
      <c r="E96" s="9">
        <f>IFERROR(SUM(E97:E100)/COUNTA(E97:E100),"")</f>
        <v>0</v>
      </c>
      <c r="F96" s="21"/>
      <c r="G96" s="21"/>
      <c r="H96" s="21"/>
      <c r="I96" s="21"/>
    </row>
    <row r="97" spans="1:9" ht="20.25" x14ac:dyDescent="0.3">
      <c r="A97" s="19" t="s">
        <v>163</v>
      </c>
      <c r="B97" s="20" t="s">
        <v>264</v>
      </c>
      <c r="C97" s="19" t="s">
        <v>14</v>
      </c>
      <c r="D97" s="18" t="e">
        <f>#REF!</f>
        <v>#REF!</v>
      </c>
      <c r="E97" s="16" t="str">
        <f>IFERROR(VLOOKUP(D97,#REF!,2),"")</f>
        <v/>
      </c>
      <c r="F97" s="21"/>
      <c r="G97" s="21"/>
      <c r="H97" s="21"/>
      <c r="I97" s="21"/>
    </row>
    <row r="98" spans="1:9" x14ac:dyDescent="0.3">
      <c r="A98" s="19" t="s">
        <v>164</v>
      </c>
      <c r="B98" s="20" t="s">
        <v>663</v>
      </c>
      <c r="C98" s="19" t="s">
        <v>14</v>
      </c>
      <c r="D98" s="18" t="e">
        <f>#REF!</f>
        <v>#REF!</v>
      </c>
      <c r="E98" s="16" t="str">
        <f>IFERROR(VLOOKUP(D98,#REF!,2),"")</f>
        <v/>
      </c>
      <c r="F98" s="21"/>
      <c r="G98" s="21"/>
      <c r="H98" s="21"/>
      <c r="I98" s="21"/>
    </row>
    <row r="99" spans="1:9" ht="30.4" x14ac:dyDescent="0.3">
      <c r="A99" s="19" t="s">
        <v>164</v>
      </c>
      <c r="B99" s="20" t="s">
        <v>80</v>
      </c>
      <c r="C99" s="19" t="s">
        <v>14</v>
      </c>
      <c r="D99" s="18" t="e">
        <f>#REF!</f>
        <v>#REF!</v>
      </c>
      <c r="E99" s="16" t="str">
        <f>IFERROR(VLOOKUP(D99,#REF!,2),"")</f>
        <v/>
      </c>
      <c r="F99" s="21"/>
      <c r="G99" s="21"/>
      <c r="H99" s="21"/>
      <c r="I99" s="21"/>
    </row>
    <row r="100" spans="1:9" ht="20.25" x14ac:dyDescent="0.3">
      <c r="A100" s="19" t="s">
        <v>166</v>
      </c>
      <c r="B100" s="20" t="s">
        <v>82</v>
      </c>
      <c r="C100" s="19" t="s">
        <v>16</v>
      </c>
      <c r="D100" s="18" t="e">
        <f>#REF!</f>
        <v>#REF!</v>
      </c>
      <c r="E100" s="16" t="str">
        <f>IFERROR(VLOOKUP(D100,#REF!,2),"")</f>
        <v/>
      </c>
      <c r="F100" s="21"/>
      <c r="G100" s="21"/>
      <c r="H100" s="21"/>
      <c r="I100" s="21"/>
    </row>
    <row r="101" spans="1:9" x14ac:dyDescent="0.3">
      <c r="A101" s="8" t="s">
        <v>167</v>
      </c>
      <c r="B101" s="27" t="s">
        <v>83</v>
      </c>
      <c r="C101" s="8" t="s">
        <v>17</v>
      </c>
      <c r="D101" s="381"/>
      <c r="E101" s="381"/>
      <c r="F101" s="21"/>
      <c r="G101" s="21"/>
      <c r="H101" s="21"/>
      <c r="I101" s="21"/>
    </row>
    <row r="102" spans="1:9" ht="20.25" x14ac:dyDescent="0.3">
      <c r="A102" s="19" t="s">
        <v>167</v>
      </c>
      <c r="B102" s="20" t="s">
        <v>535</v>
      </c>
      <c r="C102" s="19" t="s">
        <v>18</v>
      </c>
      <c r="D102" s="18" t="e">
        <f>#REF!</f>
        <v>#REF!</v>
      </c>
      <c r="E102" s="16" t="str">
        <f>IFERROR(VLOOKUP(D102,#REF!,2),"")</f>
        <v/>
      </c>
      <c r="F102" s="21"/>
      <c r="G102" s="21"/>
      <c r="H102" s="21"/>
      <c r="I102" s="21"/>
    </row>
    <row r="103" spans="1:9" ht="20.25" x14ac:dyDescent="0.3">
      <c r="A103" s="19" t="s">
        <v>167</v>
      </c>
      <c r="B103" s="28" t="s">
        <v>84</v>
      </c>
      <c r="C103" s="382" t="s">
        <v>19</v>
      </c>
      <c r="D103" s="18" t="e">
        <f>#REF!</f>
        <v>#REF!</v>
      </c>
      <c r="E103" s="16" t="str">
        <f>IFERROR(VLOOKUP(D103,#REF!,2),"")</f>
        <v/>
      </c>
      <c r="F103" s="21"/>
      <c r="G103" s="21"/>
      <c r="H103" s="21"/>
      <c r="I103" s="21"/>
    </row>
    <row r="104" spans="1:9" ht="20.25" x14ac:dyDescent="0.3">
      <c r="A104" s="19" t="s">
        <v>167</v>
      </c>
      <c r="B104" s="28" t="s">
        <v>85</v>
      </c>
      <c r="C104" s="382"/>
      <c r="D104" s="18" t="e">
        <f>#REF!</f>
        <v>#REF!</v>
      </c>
      <c r="E104" s="16" t="str">
        <f>IFERROR(VLOOKUP(D104,#REF!,2),"")</f>
        <v/>
      </c>
      <c r="F104" s="21"/>
      <c r="G104" s="21"/>
      <c r="H104" s="21"/>
      <c r="I104" s="21"/>
    </row>
    <row r="105" spans="1:9" ht="30.4" x14ac:dyDescent="0.3">
      <c r="A105" s="19" t="s">
        <v>167</v>
      </c>
      <c r="B105" s="25" t="s">
        <v>86</v>
      </c>
      <c r="C105" s="382"/>
      <c r="D105" s="18" t="e">
        <f>#REF!</f>
        <v>#REF!</v>
      </c>
      <c r="E105" s="16" t="str">
        <f>IFERROR(VLOOKUP(D105,#REF!,2),"")</f>
        <v/>
      </c>
      <c r="F105" s="21"/>
      <c r="G105" s="21"/>
      <c r="H105" s="21"/>
      <c r="I105" s="21"/>
    </row>
    <row r="106" spans="1:9" ht="20.25" x14ac:dyDescent="0.3">
      <c r="A106" s="19" t="s">
        <v>167</v>
      </c>
      <c r="B106" s="28" t="s">
        <v>643</v>
      </c>
      <c r="C106" s="382"/>
      <c r="D106" s="18" t="e">
        <f>#REF!</f>
        <v>#REF!</v>
      </c>
      <c r="E106" s="16" t="str">
        <f>IFERROR(VLOOKUP(D106,#REF!,2),"")</f>
        <v/>
      </c>
      <c r="F106" s="21"/>
      <c r="G106" s="21"/>
      <c r="H106" s="21"/>
      <c r="I106" s="21"/>
    </row>
    <row r="107" spans="1:9" ht="20.25" x14ac:dyDescent="0.3">
      <c r="A107" s="19" t="s">
        <v>167</v>
      </c>
      <c r="B107" s="25" t="s">
        <v>87</v>
      </c>
      <c r="C107" s="382"/>
      <c r="D107" s="18" t="e">
        <f>#REF!</f>
        <v>#REF!</v>
      </c>
      <c r="E107" s="16" t="str">
        <f>IFERROR(VLOOKUP(D107,#REF!,2),"")</f>
        <v/>
      </c>
      <c r="F107" s="21"/>
      <c r="G107" s="21"/>
      <c r="H107" s="21"/>
      <c r="I107" s="21"/>
    </row>
    <row r="108" spans="1:9" ht="30.4" x14ac:dyDescent="0.3">
      <c r="A108" s="19" t="s">
        <v>562</v>
      </c>
      <c r="B108" s="20" t="s">
        <v>561</v>
      </c>
      <c r="C108" s="29" t="s">
        <v>49</v>
      </c>
      <c r="D108" s="18" t="e">
        <f>#REF!</f>
        <v>#REF!</v>
      </c>
      <c r="E108" s="16" t="str">
        <f>IFERROR(VLOOKUP(D108,#REF!,2),"")</f>
        <v/>
      </c>
      <c r="F108" s="21"/>
      <c r="G108" s="21"/>
      <c r="H108" s="21"/>
      <c r="I108" s="21"/>
    </row>
    <row r="109" spans="1:9" ht="20.25" x14ac:dyDescent="0.3">
      <c r="A109" s="5" t="s">
        <v>562</v>
      </c>
      <c r="B109" s="22" t="s">
        <v>563</v>
      </c>
      <c r="C109" s="30" t="s">
        <v>608</v>
      </c>
      <c r="D109" s="18" t="e">
        <f>#REF!</f>
        <v>#REF!</v>
      </c>
      <c r="E109" s="16" t="str">
        <f>IFERROR(VLOOKUP(D109,#REF!,2),"")</f>
        <v/>
      </c>
      <c r="F109" s="21"/>
      <c r="G109" s="21"/>
      <c r="H109" s="21"/>
      <c r="I109" s="21"/>
    </row>
    <row r="110" spans="1:9" x14ac:dyDescent="0.3">
      <c r="A110" s="5" t="s">
        <v>562</v>
      </c>
      <c r="B110" s="22" t="s">
        <v>564</v>
      </c>
      <c r="C110" s="30" t="s">
        <v>608</v>
      </c>
      <c r="D110" s="18" t="e">
        <f>#REF!</f>
        <v>#REF!</v>
      </c>
      <c r="E110" s="16" t="str">
        <f>IFERROR(VLOOKUP(D110,#REF!,2),"")</f>
        <v/>
      </c>
      <c r="F110" s="21"/>
      <c r="G110" s="21"/>
      <c r="H110" s="21"/>
      <c r="I110" s="21"/>
    </row>
    <row r="111" spans="1:9" ht="20.25" x14ac:dyDescent="0.3">
      <c r="A111" s="5" t="s">
        <v>562</v>
      </c>
      <c r="B111" s="22" t="s">
        <v>565</v>
      </c>
      <c r="C111" s="30" t="s">
        <v>608</v>
      </c>
      <c r="D111" s="18" t="e">
        <f>#REF!</f>
        <v>#REF!</v>
      </c>
      <c r="E111" s="16" t="str">
        <f>IFERROR(VLOOKUP(D111,#REF!,2),"")</f>
        <v/>
      </c>
      <c r="F111" s="21"/>
      <c r="G111" s="21"/>
      <c r="H111" s="21"/>
      <c r="I111" s="21"/>
    </row>
    <row r="112" spans="1:9" ht="20.25" x14ac:dyDescent="0.3">
      <c r="A112" s="19" t="s">
        <v>568</v>
      </c>
      <c r="B112" s="20" t="s">
        <v>567</v>
      </c>
      <c r="C112" s="29" t="s">
        <v>566</v>
      </c>
      <c r="D112" s="18" t="e">
        <f>#REF!</f>
        <v>#REF!</v>
      </c>
      <c r="E112" s="16" t="str">
        <f>IFERROR(VLOOKUP(D112,#REF!,2),"")</f>
        <v/>
      </c>
      <c r="F112" s="21"/>
      <c r="G112" s="21"/>
      <c r="H112" s="21"/>
      <c r="I112" s="21"/>
    </row>
    <row r="113" spans="1:9" x14ac:dyDescent="0.3">
      <c r="A113" s="19" t="s">
        <v>571</v>
      </c>
      <c r="B113" s="20" t="s">
        <v>570</v>
      </c>
      <c r="C113" s="29" t="s">
        <v>569</v>
      </c>
      <c r="D113" s="18" t="e">
        <f>#REF!</f>
        <v>#REF!</v>
      </c>
      <c r="E113" s="16" t="str">
        <f>IFERROR(VLOOKUP(D113,#REF!,2),"")</f>
        <v/>
      </c>
      <c r="F113" s="21"/>
      <c r="G113" s="21"/>
      <c r="H113" s="21"/>
      <c r="I113" s="21"/>
    </row>
    <row r="114" spans="1:9" ht="20.25" x14ac:dyDescent="0.3">
      <c r="A114" s="19" t="s">
        <v>573</v>
      </c>
      <c r="B114" s="20" t="s">
        <v>694</v>
      </c>
      <c r="C114" s="29" t="s">
        <v>572</v>
      </c>
      <c r="D114" s="18" t="e">
        <f>#REF!</f>
        <v>#REF!</v>
      </c>
      <c r="E114" s="16" t="str">
        <f>IFERROR(VLOOKUP(D114,#REF!,2),"")</f>
        <v/>
      </c>
      <c r="F114" s="21"/>
      <c r="G114" s="21"/>
      <c r="H114" s="21"/>
      <c r="I114" s="21"/>
    </row>
    <row r="115" spans="1:9" ht="20.25" x14ac:dyDescent="0.3">
      <c r="A115" s="19" t="s">
        <v>573</v>
      </c>
      <c r="B115" s="20" t="s">
        <v>575</v>
      </c>
      <c r="C115" s="29" t="s">
        <v>574</v>
      </c>
      <c r="D115" s="18" t="e">
        <f>#REF!</f>
        <v>#REF!</v>
      </c>
      <c r="E115" s="16" t="str">
        <f>IFERROR(VLOOKUP(D115,#REF!,2),"")</f>
        <v/>
      </c>
      <c r="F115" s="21"/>
      <c r="G115" s="21"/>
      <c r="H115" s="21"/>
      <c r="I115" s="21"/>
    </row>
    <row r="116" spans="1:9" x14ac:dyDescent="0.3">
      <c r="A116" s="6" t="s">
        <v>165</v>
      </c>
      <c r="B116" s="24" t="e">
        <f>#REF!</f>
        <v>#REF!</v>
      </c>
      <c r="C116" s="8" t="s">
        <v>15</v>
      </c>
      <c r="D116" s="10" t="str">
        <f>IFERROR(VLOOKUP(E116,#REF!,3),"")</f>
        <v/>
      </c>
      <c r="E116" s="9">
        <f>IFERROR(SUM(E117:E120)/COUNTA(E117:E120),"")</f>
        <v>0</v>
      </c>
      <c r="F116" s="21"/>
      <c r="G116" s="21"/>
      <c r="H116" s="21"/>
      <c r="I116" s="21"/>
    </row>
    <row r="117" spans="1:9" ht="20.25" x14ac:dyDescent="0.3">
      <c r="A117" s="5" t="s">
        <v>165</v>
      </c>
      <c r="B117" s="14" t="s">
        <v>675</v>
      </c>
      <c r="C117" s="5" t="s">
        <v>608</v>
      </c>
      <c r="D117" s="18" t="e">
        <f>#REF!</f>
        <v>#REF!</v>
      </c>
      <c r="E117" s="16" t="str">
        <f>IFERROR(VLOOKUP(D117,#REF!,2),"")</f>
        <v/>
      </c>
      <c r="F117" s="21"/>
      <c r="G117" s="21"/>
      <c r="H117" s="21"/>
      <c r="I117" s="21"/>
    </row>
    <row r="118" spans="1:9" ht="20.25" x14ac:dyDescent="0.3">
      <c r="A118" s="5" t="s">
        <v>165</v>
      </c>
      <c r="B118" s="14" t="s">
        <v>676</v>
      </c>
      <c r="C118" s="5" t="s">
        <v>608</v>
      </c>
      <c r="D118" s="18" t="e">
        <f>#REF!</f>
        <v>#REF!</v>
      </c>
      <c r="E118" s="16" t="str">
        <f>IFERROR(VLOOKUP(D118,#REF!,2),"")</f>
        <v/>
      </c>
      <c r="F118" s="21"/>
      <c r="G118" s="21"/>
      <c r="H118" s="21"/>
      <c r="I118" s="21"/>
    </row>
    <row r="119" spans="1:9" ht="20.25" x14ac:dyDescent="0.3">
      <c r="A119" s="5" t="s">
        <v>165</v>
      </c>
      <c r="B119" s="14" t="s">
        <v>677</v>
      </c>
      <c r="C119" s="5" t="s">
        <v>608</v>
      </c>
      <c r="D119" s="18" t="e">
        <f>#REF!</f>
        <v>#REF!</v>
      </c>
      <c r="E119" s="16" t="str">
        <f>IFERROR(VLOOKUP(D119,#REF!,2),"")</f>
        <v/>
      </c>
      <c r="F119" s="21"/>
      <c r="G119" s="21"/>
      <c r="H119" s="21"/>
      <c r="I119" s="21"/>
    </row>
    <row r="120" spans="1:9" ht="20.25" x14ac:dyDescent="0.3">
      <c r="A120" s="19" t="s">
        <v>165</v>
      </c>
      <c r="B120" s="31" t="s">
        <v>664</v>
      </c>
      <c r="C120" s="19" t="s">
        <v>15</v>
      </c>
      <c r="D120" s="18" t="e">
        <f>#REF!</f>
        <v>#REF!</v>
      </c>
      <c r="E120" s="16" t="str">
        <f>IFERROR(VLOOKUP(D120,#REF!,2),"")</f>
        <v/>
      </c>
      <c r="F120" s="21"/>
      <c r="G120" s="21"/>
      <c r="H120" s="21"/>
      <c r="I120" s="21"/>
    </row>
    <row r="121" spans="1:9" x14ac:dyDescent="0.3">
      <c r="A121" s="6" t="s">
        <v>25</v>
      </c>
      <c r="B121" s="32" t="e">
        <f>#REF!</f>
        <v>#REF!</v>
      </c>
      <c r="C121" s="8"/>
      <c r="D121" s="10" t="str">
        <f>IFERROR(VLOOKUP(E121,#REF!,3),"")</f>
        <v/>
      </c>
      <c r="E121" s="9">
        <f>IFERROR(SUM(E122:E124)/COUNTA(E122:E124),"")</f>
        <v>0</v>
      </c>
      <c r="F121" s="21"/>
      <c r="G121" s="21"/>
      <c r="H121" s="21"/>
      <c r="I121" s="21"/>
    </row>
    <row r="122" spans="1:9" ht="20.25" x14ac:dyDescent="0.3">
      <c r="A122" s="19" t="s">
        <v>25</v>
      </c>
      <c r="B122" s="20" t="s">
        <v>81</v>
      </c>
      <c r="C122" s="19" t="s">
        <v>15</v>
      </c>
      <c r="D122" s="18" t="e">
        <f>#REF!</f>
        <v>#REF!</v>
      </c>
      <c r="E122" s="16" t="str">
        <f>IFERROR(VLOOKUP(D122,#REF!,2),"")</f>
        <v/>
      </c>
      <c r="F122" s="21"/>
      <c r="G122" s="21"/>
      <c r="H122" s="21"/>
      <c r="I122" s="21"/>
    </row>
    <row r="123" spans="1:9" ht="20.25" x14ac:dyDescent="0.3">
      <c r="A123" s="5" t="s">
        <v>25</v>
      </c>
      <c r="B123" s="14" t="s">
        <v>678</v>
      </c>
      <c r="C123" s="5" t="s">
        <v>608</v>
      </c>
      <c r="D123" s="18" t="e">
        <f>#REF!</f>
        <v>#REF!</v>
      </c>
      <c r="E123" s="16" t="str">
        <f>IFERROR(VLOOKUP(D123,#REF!,2),"")</f>
        <v/>
      </c>
      <c r="F123" s="21"/>
      <c r="G123" s="21"/>
      <c r="H123" s="21"/>
      <c r="I123" s="21"/>
    </row>
    <row r="124" spans="1:9" ht="20.25" x14ac:dyDescent="0.3">
      <c r="A124" s="5" t="s">
        <v>25</v>
      </c>
      <c r="B124" s="14" t="s">
        <v>679</v>
      </c>
      <c r="C124" s="5" t="s">
        <v>608</v>
      </c>
      <c r="D124" s="18" t="e">
        <f>#REF!</f>
        <v>#REF!</v>
      </c>
      <c r="E124" s="16" t="str">
        <f>IFERROR(VLOOKUP(D124,#REF!,2),"")</f>
        <v/>
      </c>
      <c r="F124" s="21"/>
      <c r="G124" s="21"/>
      <c r="H124" s="21"/>
      <c r="I124" s="21"/>
    </row>
    <row r="125" spans="1:9" x14ac:dyDescent="0.3">
      <c r="A125" s="6" t="s">
        <v>35</v>
      </c>
      <c r="B125" s="24" t="e">
        <f>#REF!</f>
        <v>#REF!</v>
      </c>
      <c r="C125" s="8" t="s">
        <v>16</v>
      </c>
      <c r="D125" s="10" t="str">
        <f>IFERROR(VLOOKUP(E125,#REF!,3),"")</f>
        <v/>
      </c>
      <c r="E125" s="9">
        <f>IFERROR(SUM(E126:E130)/COUNTA(E126:E130),"")</f>
        <v>0</v>
      </c>
      <c r="F125" s="21"/>
      <c r="G125" s="21"/>
      <c r="H125" s="21"/>
      <c r="I125" s="21"/>
    </row>
    <row r="126" spans="1:9" ht="20.25" x14ac:dyDescent="0.3">
      <c r="A126" s="19" t="s">
        <v>489</v>
      </c>
      <c r="B126" s="20" t="s">
        <v>488</v>
      </c>
      <c r="C126" s="19" t="s">
        <v>9</v>
      </c>
      <c r="D126" s="18" t="e">
        <f>#REF!</f>
        <v>#REF!</v>
      </c>
      <c r="E126" s="16" t="str">
        <f>IFERROR(VLOOKUP(D126,#REF!,2),"")</f>
        <v/>
      </c>
      <c r="F126" s="21"/>
      <c r="G126" s="21"/>
      <c r="H126" s="21"/>
      <c r="I126" s="21"/>
    </row>
    <row r="127" spans="1:9" ht="20.25" x14ac:dyDescent="0.3">
      <c r="A127" s="19" t="s">
        <v>491</v>
      </c>
      <c r="B127" s="20" t="s">
        <v>490</v>
      </c>
      <c r="C127" s="19" t="s">
        <v>9</v>
      </c>
      <c r="D127" s="18" t="e">
        <f>#REF!</f>
        <v>#REF!</v>
      </c>
      <c r="E127" s="16" t="str">
        <f>IFERROR(VLOOKUP(D127,#REF!,2),"")</f>
        <v/>
      </c>
      <c r="F127" s="21"/>
      <c r="G127" s="21"/>
      <c r="H127" s="21"/>
      <c r="I127" s="21"/>
    </row>
    <row r="128" spans="1:9" ht="20.25" x14ac:dyDescent="0.3">
      <c r="A128" s="19" t="s">
        <v>493</v>
      </c>
      <c r="B128" s="20" t="s">
        <v>492</v>
      </c>
      <c r="C128" s="19" t="s">
        <v>9</v>
      </c>
      <c r="D128" s="18" t="e">
        <f>#REF!</f>
        <v>#REF!</v>
      </c>
      <c r="E128" s="16" t="str">
        <f>IFERROR(VLOOKUP(D128,#REF!,2),"")</f>
        <v/>
      </c>
      <c r="F128" s="21"/>
      <c r="G128" s="21"/>
      <c r="H128" s="21"/>
      <c r="I128" s="21"/>
    </row>
    <row r="129" spans="1:9" ht="20.25" x14ac:dyDescent="0.3">
      <c r="A129" s="19" t="s">
        <v>495</v>
      </c>
      <c r="B129" s="20" t="s">
        <v>494</v>
      </c>
      <c r="C129" s="19" t="s">
        <v>9</v>
      </c>
      <c r="D129" s="18" t="e">
        <f>#REF!</f>
        <v>#REF!</v>
      </c>
      <c r="E129" s="16" t="str">
        <f>IFERROR(VLOOKUP(D129,#REF!,2),"")</f>
        <v/>
      </c>
      <c r="F129" s="21"/>
      <c r="G129" s="21"/>
      <c r="H129" s="21"/>
      <c r="I129" s="21"/>
    </row>
    <row r="130" spans="1:9" ht="20.25" x14ac:dyDescent="0.3">
      <c r="A130" s="19" t="s">
        <v>497</v>
      </c>
      <c r="B130" s="20" t="s">
        <v>496</v>
      </c>
      <c r="C130" s="19" t="s">
        <v>9</v>
      </c>
      <c r="D130" s="18" t="e">
        <f>#REF!</f>
        <v>#REF!</v>
      </c>
      <c r="E130" s="16" t="str">
        <f>IFERROR(VLOOKUP(D130,#REF!,2),"")</f>
        <v/>
      </c>
      <c r="F130" s="21"/>
      <c r="G130" s="21"/>
      <c r="H130" s="21"/>
      <c r="I130" s="21"/>
    </row>
    <row r="131" spans="1:9" x14ac:dyDescent="0.3">
      <c r="A131" s="6" t="s">
        <v>42</v>
      </c>
      <c r="B131" s="24" t="e">
        <f>#REF!</f>
        <v>#REF!</v>
      </c>
      <c r="C131" s="8" t="s">
        <v>0</v>
      </c>
      <c r="D131" s="10" t="str">
        <f>IFERROR(VLOOKUP(E131,#REF!,3),"")</f>
        <v/>
      </c>
      <c r="E131" s="9">
        <f>IFERROR(SUM(E132:E137,E139:E152,E154:E163)/COUNTA(E132:E137,E139:E152,E154:E163),"")</f>
        <v>0</v>
      </c>
      <c r="F131" s="21"/>
      <c r="G131" s="21"/>
      <c r="H131" s="21"/>
      <c r="I131" s="21"/>
    </row>
    <row r="132" spans="1:9" ht="30.4" x14ac:dyDescent="0.3">
      <c r="A132" s="19" t="s">
        <v>331</v>
      </c>
      <c r="B132" s="20" t="s">
        <v>330</v>
      </c>
      <c r="C132" s="19" t="s">
        <v>329</v>
      </c>
      <c r="D132" s="18" t="e">
        <f>#REF!</f>
        <v>#REF!</v>
      </c>
      <c r="E132" s="16" t="str">
        <f>IFERROR(VLOOKUP(D132,#REF!,2),"")</f>
        <v/>
      </c>
      <c r="F132" s="21"/>
      <c r="G132" s="21"/>
      <c r="H132" s="21"/>
      <c r="I132" s="21"/>
    </row>
    <row r="133" spans="1:9" ht="20.25" x14ac:dyDescent="0.3">
      <c r="A133" s="19" t="s">
        <v>331</v>
      </c>
      <c r="B133" s="20" t="s">
        <v>333</v>
      </c>
      <c r="C133" s="19" t="s">
        <v>332</v>
      </c>
      <c r="D133" s="18" t="e">
        <f>#REF!</f>
        <v>#REF!</v>
      </c>
      <c r="E133" s="16" t="str">
        <f>IFERROR(VLOOKUP(D133,#REF!,2),"")</f>
        <v/>
      </c>
      <c r="F133" s="21"/>
      <c r="G133" s="21"/>
      <c r="H133" s="21"/>
      <c r="I133" s="21"/>
    </row>
    <row r="134" spans="1:9" ht="20.25" x14ac:dyDescent="0.3">
      <c r="A134" s="19" t="s">
        <v>331</v>
      </c>
      <c r="B134" s="20" t="s">
        <v>335</v>
      </c>
      <c r="C134" s="19" t="s">
        <v>334</v>
      </c>
      <c r="D134" s="18" t="e">
        <f>#REF!</f>
        <v>#REF!</v>
      </c>
      <c r="E134" s="16" t="str">
        <f>IFERROR(VLOOKUP(D134,#REF!,2),"")</f>
        <v/>
      </c>
      <c r="F134" s="21"/>
      <c r="G134" s="21"/>
      <c r="H134" s="21"/>
      <c r="I134" s="21"/>
    </row>
    <row r="135" spans="1:9" ht="30.4" x14ac:dyDescent="0.3">
      <c r="A135" s="19" t="s">
        <v>337</v>
      </c>
      <c r="B135" s="20" t="s">
        <v>695</v>
      </c>
      <c r="C135" s="19" t="s">
        <v>336</v>
      </c>
      <c r="D135" s="18" t="e">
        <f>#REF!</f>
        <v>#REF!</v>
      </c>
      <c r="E135" s="16" t="str">
        <f>IFERROR(VLOOKUP(D135,#REF!,2),"")</f>
        <v/>
      </c>
      <c r="F135" s="21"/>
      <c r="G135" s="21"/>
      <c r="H135" s="21"/>
      <c r="I135" s="21"/>
    </row>
    <row r="136" spans="1:9" ht="20.25" x14ac:dyDescent="0.3">
      <c r="A136" s="19" t="s">
        <v>337</v>
      </c>
      <c r="B136" s="20" t="s">
        <v>339</v>
      </c>
      <c r="C136" s="19" t="s">
        <v>338</v>
      </c>
      <c r="D136" s="18" t="e">
        <f>#REF!</f>
        <v>#REF!</v>
      </c>
      <c r="E136" s="16" t="str">
        <f>IFERROR(VLOOKUP(D136,#REF!,2),"")</f>
        <v/>
      </c>
      <c r="F136" s="21"/>
      <c r="G136" s="21"/>
      <c r="H136" s="21"/>
      <c r="I136" s="21"/>
    </row>
    <row r="137" spans="1:9" ht="20.25" x14ac:dyDescent="0.3">
      <c r="A137" s="19" t="s">
        <v>42</v>
      </c>
      <c r="B137" s="20" t="s">
        <v>696</v>
      </c>
      <c r="C137" s="19" t="s">
        <v>342</v>
      </c>
      <c r="D137" s="18" t="e">
        <f>#REF!</f>
        <v>#REF!</v>
      </c>
      <c r="E137" s="16" t="str">
        <f>IFERROR(VLOOKUP(D137,#REF!,2),"")</f>
        <v/>
      </c>
      <c r="F137" s="21"/>
      <c r="G137" s="21"/>
      <c r="H137" s="21"/>
      <c r="I137" s="21"/>
    </row>
    <row r="138" spans="1:9" x14ac:dyDescent="0.3">
      <c r="A138" s="8" t="s">
        <v>45</v>
      </c>
      <c r="B138" s="6" t="s">
        <v>356</v>
      </c>
      <c r="C138" s="8" t="s">
        <v>355</v>
      </c>
      <c r="D138" s="384"/>
      <c r="E138" s="384"/>
      <c r="F138" s="21"/>
      <c r="G138" s="21"/>
      <c r="H138" s="21"/>
      <c r="I138" s="21"/>
    </row>
    <row r="139" spans="1:9" ht="20.25" x14ac:dyDescent="0.3">
      <c r="A139" s="19" t="s">
        <v>155</v>
      </c>
      <c r="B139" s="20" t="s">
        <v>357</v>
      </c>
      <c r="C139" s="19" t="s">
        <v>1</v>
      </c>
      <c r="D139" s="18" t="e">
        <f>#REF!</f>
        <v>#REF!</v>
      </c>
      <c r="E139" s="16" t="str">
        <f>IFERROR(VLOOKUP(D139,#REF!,2),"")</f>
        <v/>
      </c>
      <c r="F139" s="21"/>
      <c r="G139" s="21"/>
      <c r="H139" s="21"/>
      <c r="I139" s="21"/>
    </row>
    <row r="140" spans="1:9" ht="20.25" x14ac:dyDescent="0.3">
      <c r="A140" s="19" t="s">
        <v>360</v>
      </c>
      <c r="B140" s="20" t="s">
        <v>359</v>
      </c>
      <c r="C140" s="19" t="s">
        <v>358</v>
      </c>
      <c r="D140" s="18" t="e">
        <f>#REF!</f>
        <v>#REF!</v>
      </c>
      <c r="E140" s="16" t="str">
        <f>IFERROR(VLOOKUP(D140,#REF!,2),"")</f>
        <v/>
      </c>
      <c r="F140" s="21"/>
      <c r="G140" s="21"/>
      <c r="H140" s="21"/>
      <c r="I140" s="21"/>
    </row>
    <row r="141" spans="1:9" ht="20.25" x14ac:dyDescent="0.3">
      <c r="A141" s="19" t="s">
        <v>360</v>
      </c>
      <c r="B141" s="20" t="s">
        <v>362</v>
      </c>
      <c r="C141" s="19" t="s">
        <v>361</v>
      </c>
      <c r="D141" s="18" t="e">
        <f>#REF!</f>
        <v>#REF!</v>
      </c>
      <c r="E141" s="16" t="str">
        <f>IFERROR(VLOOKUP(D141,#REF!,2),"")</f>
        <v/>
      </c>
      <c r="F141" s="21"/>
      <c r="G141" s="21"/>
      <c r="H141" s="21"/>
      <c r="I141" s="21"/>
    </row>
    <row r="142" spans="1:9" ht="20.25" x14ac:dyDescent="0.3">
      <c r="A142" s="19" t="s">
        <v>365</v>
      </c>
      <c r="B142" s="20" t="s">
        <v>364</v>
      </c>
      <c r="C142" s="19" t="s">
        <v>363</v>
      </c>
      <c r="D142" s="18" t="e">
        <f>#REF!</f>
        <v>#REF!</v>
      </c>
      <c r="E142" s="16" t="str">
        <f>IFERROR(VLOOKUP(D142,#REF!,2),"")</f>
        <v/>
      </c>
      <c r="F142" s="21"/>
      <c r="G142" s="21"/>
      <c r="H142" s="21"/>
      <c r="I142" s="21"/>
    </row>
    <row r="143" spans="1:9" ht="20.25" x14ac:dyDescent="0.3">
      <c r="A143" s="19" t="s">
        <v>368</v>
      </c>
      <c r="B143" s="20" t="s">
        <v>367</v>
      </c>
      <c r="C143" s="19" t="s">
        <v>366</v>
      </c>
      <c r="D143" s="18" t="e">
        <f>#REF!</f>
        <v>#REF!</v>
      </c>
      <c r="E143" s="16" t="str">
        <f>IFERROR(VLOOKUP(D143,#REF!,2),"")</f>
        <v/>
      </c>
      <c r="F143" s="21"/>
      <c r="G143" s="21"/>
      <c r="H143" s="21"/>
      <c r="I143" s="21"/>
    </row>
    <row r="144" spans="1:9" ht="30.4" x14ac:dyDescent="0.3">
      <c r="A144" s="19" t="s">
        <v>371</v>
      </c>
      <c r="B144" s="20" t="s">
        <v>370</v>
      </c>
      <c r="C144" s="19" t="s">
        <v>369</v>
      </c>
      <c r="D144" s="18" t="e">
        <f>#REF!</f>
        <v>#REF!</v>
      </c>
      <c r="E144" s="16" t="str">
        <f>IFERROR(VLOOKUP(D144,#REF!,2),"")</f>
        <v/>
      </c>
      <c r="F144" s="21"/>
      <c r="G144" s="21"/>
      <c r="H144" s="21"/>
      <c r="I144" s="21"/>
    </row>
    <row r="145" spans="1:9" ht="30.4" x14ac:dyDescent="0.3">
      <c r="A145" s="19" t="s">
        <v>373</v>
      </c>
      <c r="B145" s="20" t="s">
        <v>697</v>
      </c>
      <c r="C145" s="19" t="s">
        <v>372</v>
      </c>
      <c r="D145" s="18" t="e">
        <f>#REF!</f>
        <v>#REF!</v>
      </c>
      <c r="E145" s="16" t="str">
        <f>IFERROR(VLOOKUP(D145,#REF!,2),"")</f>
        <v/>
      </c>
      <c r="F145" s="21"/>
      <c r="G145" s="21"/>
      <c r="H145" s="21"/>
      <c r="I145" s="21"/>
    </row>
    <row r="146" spans="1:9" ht="30.4" x14ac:dyDescent="0.3">
      <c r="A146" s="19" t="s">
        <v>376</v>
      </c>
      <c r="B146" s="20" t="s">
        <v>375</v>
      </c>
      <c r="C146" s="19" t="s">
        <v>374</v>
      </c>
      <c r="D146" s="18" t="e">
        <f>#REF!</f>
        <v>#REF!</v>
      </c>
      <c r="E146" s="16" t="str">
        <f>IFERROR(VLOOKUP(D146,#REF!,2),"")</f>
        <v/>
      </c>
      <c r="F146" s="21"/>
      <c r="G146" s="21"/>
      <c r="H146" s="21"/>
      <c r="I146" s="21"/>
    </row>
    <row r="147" spans="1:9" ht="30.4" x14ac:dyDescent="0.3">
      <c r="A147" s="19" t="s">
        <v>378</v>
      </c>
      <c r="B147" s="20" t="s">
        <v>698</v>
      </c>
      <c r="C147" s="19" t="s">
        <v>377</v>
      </c>
      <c r="D147" s="18" t="e">
        <f>#REF!</f>
        <v>#REF!</v>
      </c>
      <c r="E147" s="16" t="str">
        <f>IFERROR(VLOOKUP(D147,#REF!,2),"")</f>
        <v/>
      </c>
      <c r="F147" s="21"/>
      <c r="G147" s="21"/>
      <c r="H147" s="21"/>
      <c r="I147" s="21"/>
    </row>
    <row r="148" spans="1:9" ht="20.25" x14ac:dyDescent="0.3">
      <c r="A148" s="5" t="s">
        <v>379</v>
      </c>
      <c r="B148" s="22" t="s">
        <v>699</v>
      </c>
      <c r="C148" s="5" t="s">
        <v>608</v>
      </c>
      <c r="D148" s="18" t="e">
        <f>#REF!</f>
        <v>#REF!</v>
      </c>
      <c r="E148" s="16" t="str">
        <f>IFERROR(VLOOKUP(D148,#REF!,2),"")</f>
        <v/>
      </c>
      <c r="F148" s="21"/>
      <c r="G148" s="21"/>
      <c r="H148" s="21"/>
      <c r="I148" s="21"/>
    </row>
    <row r="149" spans="1:9" ht="20.25" x14ac:dyDescent="0.3">
      <c r="A149" s="5" t="s">
        <v>381</v>
      </c>
      <c r="B149" s="22" t="s">
        <v>380</v>
      </c>
      <c r="C149" s="5" t="s">
        <v>608</v>
      </c>
      <c r="D149" s="18" t="e">
        <f>#REF!</f>
        <v>#REF!</v>
      </c>
      <c r="E149" s="16" t="str">
        <f>IFERROR(VLOOKUP(D149,#REF!,2),"")</f>
        <v/>
      </c>
      <c r="F149" s="21"/>
      <c r="G149" s="21"/>
      <c r="H149" s="21"/>
      <c r="I149" s="21"/>
    </row>
    <row r="150" spans="1:9" ht="20.25" x14ac:dyDescent="0.3">
      <c r="A150" s="5" t="s">
        <v>383</v>
      </c>
      <c r="B150" s="22" t="s">
        <v>382</v>
      </c>
      <c r="C150" s="5" t="s">
        <v>608</v>
      </c>
      <c r="D150" s="18" t="e">
        <f>#REF!</f>
        <v>#REF!</v>
      </c>
      <c r="E150" s="16" t="str">
        <f>IFERROR(VLOOKUP(D150,#REF!,2),"")</f>
        <v/>
      </c>
      <c r="F150" s="21"/>
      <c r="G150" s="21"/>
      <c r="H150" s="21"/>
      <c r="I150" s="21"/>
    </row>
    <row r="151" spans="1:9" ht="20.25" x14ac:dyDescent="0.3">
      <c r="A151" s="5" t="s">
        <v>156</v>
      </c>
      <c r="B151" s="22" t="s">
        <v>384</v>
      </c>
      <c r="C151" s="5" t="s">
        <v>608</v>
      </c>
      <c r="D151" s="18" t="e">
        <f>#REF!</f>
        <v>#REF!</v>
      </c>
      <c r="E151" s="16" t="str">
        <f>IFERROR(VLOOKUP(D151,#REF!,2),"")</f>
        <v/>
      </c>
      <c r="F151" s="21"/>
      <c r="G151" s="21"/>
      <c r="H151" s="21"/>
      <c r="I151" s="21"/>
    </row>
    <row r="152" spans="1:9" ht="20.25" x14ac:dyDescent="0.3">
      <c r="A152" s="5" t="s">
        <v>156</v>
      </c>
      <c r="B152" s="22" t="s">
        <v>385</v>
      </c>
      <c r="C152" s="5" t="s">
        <v>608</v>
      </c>
      <c r="D152" s="18" t="e">
        <f>#REF!</f>
        <v>#REF!</v>
      </c>
      <c r="E152" s="16" t="str">
        <f>IFERROR(VLOOKUP(D152,#REF!,2),"")</f>
        <v/>
      </c>
      <c r="F152" s="21"/>
      <c r="G152" s="21"/>
      <c r="H152" s="21"/>
      <c r="I152" s="21"/>
    </row>
    <row r="153" spans="1:9" x14ac:dyDescent="0.3">
      <c r="A153" s="8"/>
      <c r="B153" s="6" t="s">
        <v>387</v>
      </c>
      <c r="C153" s="8" t="s">
        <v>386</v>
      </c>
      <c r="D153" s="384"/>
      <c r="E153" s="384"/>
      <c r="F153" s="21"/>
      <c r="G153" s="21"/>
      <c r="H153" s="21"/>
      <c r="I153" s="21"/>
    </row>
    <row r="154" spans="1:9" ht="20.25" x14ac:dyDescent="0.3">
      <c r="A154" s="19" t="s">
        <v>389</v>
      </c>
      <c r="B154" s="20" t="s">
        <v>388</v>
      </c>
      <c r="C154" s="19" t="s">
        <v>386</v>
      </c>
      <c r="D154" s="18" t="e">
        <f>#REF!</f>
        <v>#REF!</v>
      </c>
      <c r="E154" s="16" t="str">
        <f>IFERROR(VLOOKUP(D154,#REF!,2),"")</f>
        <v/>
      </c>
      <c r="F154" s="21"/>
      <c r="G154" s="21"/>
      <c r="H154" s="21"/>
      <c r="I154" s="21"/>
    </row>
    <row r="155" spans="1:9" ht="30.4" x14ac:dyDescent="0.3">
      <c r="A155" s="19" t="s">
        <v>391</v>
      </c>
      <c r="B155" s="20" t="s">
        <v>390</v>
      </c>
      <c r="C155" s="19" t="s">
        <v>386</v>
      </c>
      <c r="D155" s="18" t="e">
        <f>#REF!</f>
        <v>#REF!</v>
      </c>
      <c r="E155" s="16" t="str">
        <f>IFERROR(VLOOKUP(D155,#REF!,2),"")</f>
        <v/>
      </c>
      <c r="F155" s="21"/>
      <c r="G155" s="21"/>
      <c r="H155" s="21"/>
      <c r="I155" s="21"/>
    </row>
    <row r="156" spans="1:9" ht="20.25" x14ac:dyDescent="0.3">
      <c r="A156" s="19" t="s">
        <v>393</v>
      </c>
      <c r="B156" s="20" t="s">
        <v>392</v>
      </c>
      <c r="C156" s="19" t="s">
        <v>386</v>
      </c>
      <c r="D156" s="18" t="e">
        <f>#REF!</f>
        <v>#REF!</v>
      </c>
      <c r="E156" s="16" t="str">
        <f>IFERROR(VLOOKUP(D156,#REF!,2),"")</f>
        <v/>
      </c>
      <c r="F156" s="21"/>
      <c r="G156" s="21"/>
      <c r="H156" s="21"/>
      <c r="I156" s="21"/>
    </row>
    <row r="157" spans="1:9" ht="20.25" x14ac:dyDescent="0.3">
      <c r="A157" s="19" t="s">
        <v>395</v>
      </c>
      <c r="B157" s="20" t="s">
        <v>394</v>
      </c>
      <c r="C157" s="19" t="s">
        <v>386</v>
      </c>
      <c r="D157" s="18" t="e">
        <f>#REF!</f>
        <v>#REF!</v>
      </c>
      <c r="E157" s="16" t="str">
        <f>IFERROR(VLOOKUP(D157,#REF!,2),"")</f>
        <v/>
      </c>
      <c r="F157" s="21"/>
      <c r="G157" s="21"/>
      <c r="H157" s="21"/>
      <c r="I157" s="21"/>
    </row>
    <row r="158" spans="1:9" ht="20.25" x14ac:dyDescent="0.3">
      <c r="A158" s="19" t="s">
        <v>389</v>
      </c>
      <c r="B158" s="20" t="s">
        <v>396</v>
      </c>
      <c r="C158" s="19" t="s">
        <v>386</v>
      </c>
      <c r="D158" s="18" t="e">
        <f>#REF!</f>
        <v>#REF!</v>
      </c>
      <c r="E158" s="16" t="str">
        <f>IFERROR(VLOOKUP(D158,#REF!,2),"")</f>
        <v/>
      </c>
      <c r="F158" s="21"/>
      <c r="G158" s="21"/>
      <c r="H158" s="21"/>
      <c r="I158" s="21"/>
    </row>
    <row r="159" spans="1:9" ht="20.25" x14ac:dyDescent="0.3">
      <c r="A159" s="382" t="s">
        <v>45</v>
      </c>
      <c r="B159" s="20" t="s">
        <v>549</v>
      </c>
      <c r="C159" s="19" t="s">
        <v>34</v>
      </c>
      <c r="D159" s="18" t="e">
        <f>#REF!</f>
        <v>#REF!</v>
      </c>
      <c r="E159" s="16" t="str">
        <f>IFERROR(VLOOKUP(D159,#REF!,2),"")</f>
        <v/>
      </c>
      <c r="F159" s="21"/>
      <c r="G159" s="21"/>
      <c r="H159" s="21"/>
      <c r="I159" s="21"/>
    </row>
    <row r="160" spans="1:9" ht="20.25" x14ac:dyDescent="0.3">
      <c r="A160" s="382" t="s">
        <v>155</v>
      </c>
      <c r="B160" s="20" t="s">
        <v>680</v>
      </c>
      <c r="C160" s="19" t="s">
        <v>34</v>
      </c>
      <c r="D160" s="18" t="e">
        <f>#REF!</f>
        <v>#REF!</v>
      </c>
      <c r="E160" s="16" t="str">
        <f>IFERROR(VLOOKUP(D160,#REF!,2),"")</f>
        <v/>
      </c>
      <c r="F160" s="21"/>
      <c r="G160" s="21"/>
      <c r="H160" s="21"/>
      <c r="I160" s="21"/>
    </row>
    <row r="161" spans="1:9" ht="20.25" x14ac:dyDescent="0.3">
      <c r="A161" s="382" t="s">
        <v>156</v>
      </c>
      <c r="B161" s="20" t="s">
        <v>700</v>
      </c>
      <c r="C161" s="19" t="s">
        <v>34</v>
      </c>
      <c r="D161" s="18" t="e">
        <f>#REF!</f>
        <v>#REF!</v>
      </c>
      <c r="E161" s="16" t="str">
        <f>IFERROR(VLOOKUP(D161,#REF!,2),"")</f>
        <v/>
      </c>
      <c r="F161" s="21"/>
      <c r="G161" s="21"/>
      <c r="H161" s="21"/>
      <c r="I161" s="21"/>
    </row>
    <row r="162" spans="1:9" ht="20.25" x14ac:dyDescent="0.3">
      <c r="A162" s="382"/>
      <c r="B162" s="20" t="s">
        <v>701</v>
      </c>
      <c r="C162" s="19" t="s">
        <v>34</v>
      </c>
      <c r="D162" s="18" t="e">
        <f>#REF!</f>
        <v>#REF!</v>
      </c>
      <c r="E162" s="16" t="str">
        <f>IFERROR(VLOOKUP(D162,#REF!,2),"")</f>
        <v/>
      </c>
      <c r="F162" s="21"/>
      <c r="G162" s="21"/>
      <c r="H162" s="21"/>
      <c r="I162" s="21"/>
    </row>
    <row r="163" spans="1:9" ht="20.25" x14ac:dyDescent="0.3">
      <c r="A163" s="382"/>
      <c r="B163" s="20" t="s">
        <v>550</v>
      </c>
      <c r="C163" s="19" t="s">
        <v>34</v>
      </c>
      <c r="D163" s="18" t="e">
        <f>#REF!</f>
        <v>#REF!</v>
      </c>
      <c r="E163" s="16" t="str">
        <f>IFERROR(VLOOKUP(D163,#REF!,2),"")</f>
        <v/>
      </c>
      <c r="F163" s="21"/>
      <c r="G163" s="21"/>
      <c r="H163" s="21"/>
      <c r="I163" s="21"/>
    </row>
    <row r="164" spans="1:9" x14ac:dyDescent="0.3">
      <c r="A164" s="6">
        <v>8</v>
      </c>
      <c r="B164" s="11" t="e">
        <f>#REF!</f>
        <v>#REF!</v>
      </c>
      <c r="C164" s="8">
        <v>7</v>
      </c>
      <c r="D164" s="10" t="str">
        <f>IFERROR(VLOOKUP(E164,#REF!,3),"")</f>
        <v/>
      </c>
      <c r="E164" s="9">
        <f>IFERROR((E165+E175+E195+E236+E261+E295+E301)/7,"")</f>
        <v>0</v>
      </c>
      <c r="F164" s="21"/>
      <c r="G164" s="21"/>
      <c r="H164" s="21"/>
      <c r="I164" s="21"/>
    </row>
    <row r="165" spans="1:9" x14ac:dyDescent="0.3">
      <c r="A165" s="6" t="s">
        <v>50</v>
      </c>
      <c r="B165" s="24" t="e">
        <f>#REF!</f>
        <v>#REF!</v>
      </c>
      <c r="C165" s="8" t="s">
        <v>20</v>
      </c>
      <c r="D165" s="10" t="str">
        <f>IFERROR(VLOOKUP(E165,#REF!,3),"")</f>
        <v/>
      </c>
      <c r="E165" s="9">
        <f>IFERROR(SUM(E166:E174)/COUNTA(E166:E174),"")</f>
        <v>0</v>
      </c>
      <c r="F165" s="21"/>
      <c r="G165" s="21"/>
      <c r="H165" s="21"/>
      <c r="I165" s="21"/>
    </row>
    <row r="166" spans="1:9" ht="20.25" x14ac:dyDescent="0.3">
      <c r="A166" s="29" t="s">
        <v>50</v>
      </c>
      <c r="B166" s="20" t="s">
        <v>265</v>
      </c>
      <c r="C166" s="29" t="s">
        <v>20</v>
      </c>
      <c r="D166" s="18" t="e">
        <f>#REF!</f>
        <v>#REF!</v>
      </c>
      <c r="E166" s="16" t="str">
        <f>IFERROR(VLOOKUP(D166,#REF!,2),"")</f>
        <v/>
      </c>
      <c r="F166" s="21"/>
      <c r="G166" s="21"/>
      <c r="H166" s="21"/>
      <c r="I166" s="21"/>
    </row>
    <row r="167" spans="1:9" ht="20.25" x14ac:dyDescent="0.3">
      <c r="A167" s="29" t="s">
        <v>50</v>
      </c>
      <c r="B167" s="20" t="s">
        <v>266</v>
      </c>
      <c r="C167" s="29" t="s">
        <v>20</v>
      </c>
      <c r="D167" s="18" t="e">
        <f>#REF!</f>
        <v>#REF!</v>
      </c>
      <c r="E167" s="16" t="str">
        <f>IFERROR(VLOOKUP(D167,#REF!,2),"")</f>
        <v/>
      </c>
      <c r="F167" s="21"/>
      <c r="G167" s="21"/>
      <c r="H167" s="21"/>
      <c r="I167" s="21"/>
    </row>
    <row r="168" spans="1:9" ht="20.25" x14ac:dyDescent="0.3">
      <c r="A168" s="29" t="s">
        <v>50</v>
      </c>
      <c r="B168" s="20" t="s">
        <v>267</v>
      </c>
      <c r="C168" s="29" t="s">
        <v>20</v>
      </c>
      <c r="D168" s="18" t="e">
        <f>#REF!</f>
        <v>#REF!</v>
      </c>
      <c r="E168" s="16" t="str">
        <f>IFERROR(VLOOKUP(D168,#REF!,2),"")</f>
        <v/>
      </c>
      <c r="F168" s="21"/>
      <c r="G168" s="21"/>
      <c r="H168" s="21"/>
      <c r="I168" s="21"/>
    </row>
    <row r="169" spans="1:9" x14ac:dyDescent="0.3">
      <c r="A169" s="29" t="s">
        <v>50</v>
      </c>
      <c r="B169" s="20" t="s">
        <v>268</v>
      </c>
      <c r="C169" s="29" t="s">
        <v>20</v>
      </c>
      <c r="D169" s="18" t="e">
        <f>#REF!</f>
        <v>#REF!</v>
      </c>
      <c r="E169" s="16" t="str">
        <f>IFERROR(VLOOKUP(D169,#REF!,2),"")</f>
        <v/>
      </c>
      <c r="F169" s="21"/>
      <c r="G169" s="21"/>
      <c r="H169" s="21"/>
      <c r="I169" s="21"/>
    </row>
    <row r="170" spans="1:9" x14ac:dyDescent="0.3">
      <c r="A170" s="29" t="s">
        <v>50</v>
      </c>
      <c r="B170" s="20" t="s">
        <v>644</v>
      </c>
      <c r="C170" s="29" t="s">
        <v>20</v>
      </c>
      <c r="D170" s="18" t="e">
        <f>#REF!</f>
        <v>#REF!</v>
      </c>
      <c r="E170" s="16" t="str">
        <f>IFERROR(VLOOKUP(D170,#REF!,2),"")</f>
        <v/>
      </c>
      <c r="F170" s="21"/>
      <c r="G170" s="21"/>
      <c r="H170" s="21"/>
      <c r="I170" s="21"/>
    </row>
    <row r="171" spans="1:9" x14ac:dyDescent="0.3">
      <c r="A171" s="29" t="s">
        <v>50</v>
      </c>
      <c r="B171" s="28" t="s">
        <v>645</v>
      </c>
      <c r="C171" s="29" t="s">
        <v>20</v>
      </c>
      <c r="D171" s="18" t="e">
        <f>#REF!</f>
        <v>#REF!</v>
      </c>
      <c r="E171" s="16" t="str">
        <f>IFERROR(VLOOKUP(D171,#REF!,2),"")</f>
        <v/>
      </c>
      <c r="F171" s="21"/>
      <c r="G171" s="21"/>
      <c r="H171" s="21"/>
      <c r="I171" s="21"/>
    </row>
    <row r="172" spans="1:9" ht="20.25" x14ac:dyDescent="0.3">
      <c r="A172" s="29" t="s">
        <v>50</v>
      </c>
      <c r="B172" s="20" t="s">
        <v>646</v>
      </c>
      <c r="C172" s="29" t="s">
        <v>20</v>
      </c>
      <c r="D172" s="18" t="e">
        <f>#REF!</f>
        <v>#REF!</v>
      </c>
      <c r="E172" s="16" t="str">
        <f>IFERROR(VLOOKUP(D172,#REF!,2),"")</f>
        <v/>
      </c>
      <c r="F172" s="21"/>
      <c r="G172" s="21"/>
      <c r="H172" s="21"/>
      <c r="I172" s="21"/>
    </row>
    <row r="173" spans="1:9" ht="20.25" x14ac:dyDescent="0.3">
      <c r="A173" s="29" t="s">
        <v>50</v>
      </c>
      <c r="B173" s="20" t="s">
        <v>269</v>
      </c>
      <c r="C173" s="29" t="s">
        <v>20</v>
      </c>
      <c r="D173" s="18" t="e">
        <f>#REF!</f>
        <v>#REF!</v>
      </c>
      <c r="E173" s="16" t="str">
        <f>IFERROR(VLOOKUP(D173,#REF!,2),"")</f>
        <v/>
      </c>
      <c r="F173" s="21"/>
      <c r="G173" s="21"/>
      <c r="H173" s="21"/>
      <c r="I173" s="21"/>
    </row>
    <row r="174" spans="1:9" x14ac:dyDescent="0.3">
      <c r="A174" s="29" t="s">
        <v>50</v>
      </c>
      <c r="B174" s="20" t="s">
        <v>270</v>
      </c>
      <c r="C174" s="29" t="s">
        <v>20</v>
      </c>
      <c r="D174" s="18" t="e">
        <f>#REF!</f>
        <v>#REF!</v>
      </c>
      <c r="E174" s="16" t="str">
        <f>IFERROR(VLOOKUP(D174,#REF!,2),"")</f>
        <v/>
      </c>
      <c r="F174" s="21"/>
      <c r="G174" s="21"/>
      <c r="H174" s="21"/>
      <c r="I174" s="21"/>
    </row>
    <row r="175" spans="1:9" x14ac:dyDescent="0.3">
      <c r="A175" s="33" t="s">
        <v>54</v>
      </c>
      <c r="B175" s="24" t="e">
        <f>#REF!</f>
        <v>#REF!</v>
      </c>
      <c r="C175" s="34" t="s">
        <v>21</v>
      </c>
      <c r="D175" s="10" t="str">
        <f>IFERROR(VLOOKUP(E175,#REF!,3),"")</f>
        <v/>
      </c>
      <c r="E175" s="9">
        <f>IFERROR(SUM(E176:E194)/COUNTA(E176:E194),"")</f>
        <v>0</v>
      </c>
      <c r="F175" s="21"/>
      <c r="G175" s="21"/>
      <c r="H175" s="21"/>
      <c r="I175" s="21"/>
    </row>
    <row r="176" spans="1:9" x14ac:dyDescent="0.3">
      <c r="A176" s="29" t="s">
        <v>56</v>
      </c>
      <c r="B176" s="20" t="s">
        <v>271</v>
      </c>
      <c r="C176" s="29" t="s">
        <v>22</v>
      </c>
      <c r="D176" s="18" t="e">
        <f>#REF!</f>
        <v>#REF!</v>
      </c>
      <c r="E176" s="16" t="str">
        <f>IFERROR(VLOOKUP(D176,#REF!,2),"")</f>
        <v/>
      </c>
      <c r="F176" s="21"/>
      <c r="G176" s="21"/>
      <c r="H176" s="21"/>
      <c r="I176" s="21"/>
    </row>
    <row r="177" spans="1:9" x14ac:dyDescent="0.3">
      <c r="A177" s="29" t="s">
        <v>56</v>
      </c>
      <c r="B177" s="20" t="s">
        <v>272</v>
      </c>
      <c r="C177" s="29" t="s">
        <v>22</v>
      </c>
      <c r="D177" s="18" t="e">
        <f>#REF!</f>
        <v>#REF!</v>
      </c>
      <c r="E177" s="16" t="str">
        <f>IFERROR(VLOOKUP(D177,#REF!,2),"")</f>
        <v/>
      </c>
      <c r="F177" s="21"/>
      <c r="G177" s="21"/>
      <c r="H177" s="21"/>
      <c r="I177" s="21"/>
    </row>
    <row r="178" spans="1:9" x14ac:dyDescent="0.3">
      <c r="A178" s="29" t="s">
        <v>56</v>
      </c>
      <c r="B178" s="20" t="s">
        <v>273</v>
      </c>
      <c r="C178" s="29" t="s">
        <v>22</v>
      </c>
      <c r="D178" s="18" t="e">
        <f>#REF!</f>
        <v>#REF!</v>
      </c>
      <c r="E178" s="16" t="str">
        <f>IFERROR(VLOOKUP(D178,#REF!,2),"")</f>
        <v/>
      </c>
      <c r="F178" s="21"/>
      <c r="G178" s="21"/>
      <c r="H178" s="21"/>
      <c r="I178" s="21"/>
    </row>
    <row r="179" spans="1:9" x14ac:dyDescent="0.3">
      <c r="A179" s="29" t="s">
        <v>56</v>
      </c>
      <c r="B179" s="20" t="s">
        <v>647</v>
      </c>
      <c r="C179" s="29" t="s">
        <v>22</v>
      </c>
      <c r="D179" s="18" t="e">
        <f>#REF!</f>
        <v>#REF!</v>
      </c>
      <c r="E179" s="16" t="str">
        <f>IFERROR(VLOOKUP(D179,#REF!,2),"")</f>
        <v/>
      </c>
      <c r="F179" s="21"/>
      <c r="G179" s="21"/>
      <c r="H179" s="21"/>
      <c r="I179" s="21"/>
    </row>
    <row r="180" spans="1:9" x14ac:dyDescent="0.3">
      <c r="A180" s="29" t="s">
        <v>56</v>
      </c>
      <c r="B180" s="20" t="s">
        <v>274</v>
      </c>
      <c r="C180" s="29" t="s">
        <v>22</v>
      </c>
      <c r="D180" s="18" t="e">
        <f>#REF!</f>
        <v>#REF!</v>
      </c>
      <c r="E180" s="16" t="str">
        <f>IFERROR(VLOOKUP(D180,#REF!,2),"")</f>
        <v/>
      </c>
      <c r="F180" s="21"/>
      <c r="G180" s="21"/>
      <c r="H180" s="21"/>
      <c r="I180" s="21"/>
    </row>
    <row r="181" spans="1:9" x14ac:dyDescent="0.3">
      <c r="A181" s="29" t="s">
        <v>56</v>
      </c>
      <c r="B181" s="20" t="s">
        <v>275</v>
      </c>
      <c r="C181" s="29" t="s">
        <v>22</v>
      </c>
      <c r="D181" s="18" t="e">
        <f>#REF!</f>
        <v>#REF!</v>
      </c>
      <c r="E181" s="16" t="str">
        <f>IFERROR(VLOOKUP(D181,#REF!,2),"")</f>
        <v/>
      </c>
      <c r="F181" s="21"/>
      <c r="G181" s="21"/>
      <c r="H181" s="21"/>
      <c r="I181" s="21"/>
    </row>
    <row r="182" spans="1:9" x14ac:dyDescent="0.3">
      <c r="A182" s="29" t="s">
        <v>168</v>
      </c>
      <c r="B182" s="20" t="s">
        <v>648</v>
      </c>
      <c r="C182" s="29" t="s">
        <v>22</v>
      </c>
      <c r="D182" s="18" t="e">
        <f>#REF!</f>
        <v>#REF!</v>
      </c>
      <c r="E182" s="16" t="str">
        <f>IFERROR(VLOOKUP(D182,#REF!,2),"")</f>
        <v/>
      </c>
      <c r="F182" s="21"/>
      <c r="G182" s="21"/>
      <c r="H182" s="21"/>
      <c r="I182" s="21"/>
    </row>
    <row r="183" spans="1:9" ht="20.25" x14ac:dyDescent="0.3">
      <c r="A183" s="29" t="s">
        <v>168</v>
      </c>
      <c r="B183" s="20" t="s">
        <v>649</v>
      </c>
      <c r="C183" s="29" t="s">
        <v>22</v>
      </c>
      <c r="D183" s="18" t="e">
        <f>#REF!</f>
        <v>#REF!</v>
      </c>
      <c r="E183" s="16" t="str">
        <f>IFERROR(VLOOKUP(D183,#REF!,2),"")</f>
        <v/>
      </c>
      <c r="F183" s="21"/>
      <c r="G183" s="21"/>
      <c r="H183" s="21"/>
      <c r="I183" s="21"/>
    </row>
    <row r="184" spans="1:9" x14ac:dyDescent="0.3">
      <c r="A184" s="29" t="s">
        <v>168</v>
      </c>
      <c r="B184" s="20" t="s">
        <v>650</v>
      </c>
      <c r="C184" s="29" t="s">
        <v>23</v>
      </c>
      <c r="D184" s="18" t="e">
        <f>#REF!</f>
        <v>#REF!</v>
      </c>
      <c r="E184" s="16" t="str">
        <f>IFERROR(VLOOKUP(D184,#REF!,2),"")</f>
        <v/>
      </c>
      <c r="F184" s="21"/>
      <c r="G184" s="21"/>
      <c r="H184" s="21"/>
      <c r="I184" s="21"/>
    </row>
    <row r="185" spans="1:9" x14ac:dyDescent="0.3">
      <c r="A185" s="29" t="s">
        <v>168</v>
      </c>
      <c r="B185" s="20" t="s">
        <v>276</v>
      </c>
      <c r="C185" s="29" t="s">
        <v>23</v>
      </c>
      <c r="D185" s="18" t="e">
        <f>#REF!</f>
        <v>#REF!</v>
      </c>
      <c r="E185" s="16" t="str">
        <f>IFERROR(VLOOKUP(D185,#REF!,2),"")</f>
        <v/>
      </c>
      <c r="F185" s="21"/>
      <c r="G185" s="21"/>
      <c r="H185" s="21"/>
      <c r="I185" s="21"/>
    </row>
    <row r="186" spans="1:9" x14ac:dyDescent="0.3">
      <c r="A186" s="385" t="s">
        <v>169</v>
      </c>
      <c r="B186" s="20" t="s">
        <v>277</v>
      </c>
      <c r="C186" s="29" t="s">
        <v>23</v>
      </c>
      <c r="D186" s="18" t="e">
        <f>#REF!</f>
        <v>#REF!</v>
      </c>
      <c r="E186" s="16" t="str">
        <f>IFERROR(VLOOKUP(D186,#REF!,2),"")</f>
        <v/>
      </c>
      <c r="F186" s="21"/>
      <c r="G186" s="21"/>
      <c r="H186" s="21"/>
      <c r="I186" s="21"/>
    </row>
    <row r="187" spans="1:9" x14ac:dyDescent="0.3">
      <c r="A187" s="385"/>
      <c r="B187" s="20" t="s">
        <v>278</v>
      </c>
      <c r="C187" s="29" t="s">
        <v>23</v>
      </c>
      <c r="D187" s="18" t="e">
        <f>#REF!</f>
        <v>#REF!</v>
      </c>
      <c r="E187" s="16" t="str">
        <f>IFERROR(VLOOKUP(D187,#REF!,2),"")</f>
        <v/>
      </c>
      <c r="F187" s="21"/>
      <c r="G187" s="21"/>
      <c r="H187" s="21"/>
      <c r="I187" s="21"/>
    </row>
    <row r="188" spans="1:9" ht="20.25" x14ac:dyDescent="0.3">
      <c r="A188" s="29" t="s">
        <v>64</v>
      </c>
      <c r="B188" s="20" t="s">
        <v>279</v>
      </c>
      <c r="C188" s="29" t="s">
        <v>23</v>
      </c>
      <c r="D188" s="18" t="e">
        <f>#REF!</f>
        <v>#REF!</v>
      </c>
      <c r="E188" s="16" t="str">
        <f>IFERROR(VLOOKUP(D188,#REF!,2),"")</f>
        <v/>
      </c>
      <c r="F188" s="21"/>
      <c r="G188" s="21"/>
      <c r="H188" s="21"/>
      <c r="I188" s="21"/>
    </row>
    <row r="189" spans="1:9" x14ac:dyDescent="0.3">
      <c r="A189" s="29" t="s">
        <v>55</v>
      </c>
      <c r="B189" s="20" t="s">
        <v>280</v>
      </c>
      <c r="C189" s="29" t="s">
        <v>24</v>
      </c>
      <c r="D189" s="18" t="e">
        <f>#REF!</f>
        <v>#REF!</v>
      </c>
      <c r="E189" s="16" t="str">
        <f>IFERROR(VLOOKUP(D189,#REF!,2),"")</f>
        <v/>
      </c>
      <c r="F189" s="21"/>
      <c r="G189" s="21"/>
      <c r="H189" s="21"/>
      <c r="I189" s="21"/>
    </row>
    <row r="190" spans="1:9" x14ac:dyDescent="0.3">
      <c r="A190" s="29" t="s">
        <v>55</v>
      </c>
      <c r="B190" s="20" t="s">
        <v>281</v>
      </c>
      <c r="C190" s="29" t="s">
        <v>24</v>
      </c>
      <c r="D190" s="18" t="e">
        <f>#REF!</f>
        <v>#REF!</v>
      </c>
      <c r="E190" s="16" t="str">
        <f>IFERROR(VLOOKUP(D190,#REF!,2),"")</f>
        <v/>
      </c>
      <c r="F190" s="21"/>
      <c r="G190" s="21"/>
      <c r="H190" s="21"/>
      <c r="I190" s="21"/>
    </row>
    <row r="191" spans="1:9" x14ac:dyDescent="0.3">
      <c r="A191" s="29" t="s">
        <v>55</v>
      </c>
      <c r="B191" s="20" t="s">
        <v>282</v>
      </c>
      <c r="C191" s="29" t="s">
        <v>24</v>
      </c>
      <c r="D191" s="18" t="e">
        <f>#REF!</f>
        <v>#REF!</v>
      </c>
      <c r="E191" s="16" t="str">
        <f>IFERROR(VLOOKUP(D191,#REF!,2),"")</f>
        <v/>
      </c>
      <c r="F191" s="21"/>
      <c r="G191" s="21"/>
      <c r="H191" s="21"/>
      <c r="I191" s="21"/>
    </row>
    <row r="192" spans="1:9" x14ac:dyDescent="0.3">
      <c r="A192" s="29" t="s">
        <v>55</v>
      </c>
      <c r="B192" s="20" t="s">
        <v>283</v>
      </c>
      <c r="C192" s="29" t="s">
        <v>24</v>
      </c>
      <c r="D192" s="18" t="e">
        <f>#REF!</f>
        <v>#REF!</v>
      </c>
      <c r="E192" s="16" t="str">
        <f>IFERROR(VLOOKUP(D192,#REF!,2),"")</f>
        <v/>
      </c>
      <c r="F192" s="21"/>
      <c r="G192" s="21"/>
      <c r="H192" s="21"/>
      <c r="I192" s="21"/>
    </row>
    <row r="193" spans="1:9" x14ac:dyDescent="0.3">
      <c r="A193" s="29" t="s">
        <v>55</v>
      </c>
      <c r="B193" s="20" t="s">
        <v>284</v>
      </c>
      <c r="C193" s="29" t="s">
        <v>24</v>
      </c>
      <c r="D193" s="18" t="e">
        <f>#REF!</f>
        <v>#REF!</v>
      </c>
      <c r="E193" s="16" t="str">
        <f>IFERROR(VLOOKUP(D193,#REF!,2),"")</f>
        <v/>
      </c>
      <c r="F193" s="21"/>
      <c r="G193" s="21"/>
      <c r="H193" s="21"/>
      <c r="I193" s="21"/>
    </row>
    <row r="194" spans="1:9" x14ac:dyDescent="0.3">
      <c r="A194" s="29" t="s">
        <v>55</v>
      </c>
      <c r="B194" s="20" t="s">
        <v>285</v>
      </c>
      <c r="C194" s="29" t="s">
        <v>24</v>
      </c>
      <c r="D194" s="18" t="e">
        <f>#REF!</f>
        <v>#REF!</v>
      </c>
      <c r="E194" s="16" t="str">
        <f>IFERROR(VLOOKUP(D194,#REF!,2),"")</f>
        <v/>
      </c>
      <c r="F194" s="21"/>
      <c r="G194" s="21"/>
      <c r="H194" s="21"/>
      <c r="I194" s="21"/>
    </row>
    <row r="195" spans="1:9" x14ac:dyDescent="0.3">
      <c r="A195" s="33" t="s">
        <v>67</v>
      </c>
      <c r="B195" s="24" t="e">
        <f>#REF!</f>
        <v>#REF!</v>
      </c>
      <c r="C195" s="34" t="s">
        <v>25</v>
      </c>
      <c r="D195" s="10" t="str">
        <f>IFERROR(VLOOKUP(E195,#REF!,3),"")</f>
        <v/>
      </c>
      <c r="E195" s="9">
        <f>IFERROR(SUM(E196:E235)/COUNTA(E196:E235),"")</f>
        <v>0</v>
      </c>
      <c r="F195" s="21"/>
      <c r="G195" s="21"/>
      <c r="H195" s="21"/>
      <c r="I195" s="21"/>
    </row>
    <row r="196" spans="1:9" x14ac:dyDescent="0.3">
      <c r="A196" s="29" t="s">
        <v>68</v>
      </c>
      <c r="B196" s="20" t="s">
        <v>286</v>
      </c>
      <c r="C196" s="29" t="s">
        <v>26</v>
      </c>
      <c r="D196" s="18" t="e">
        <f>#REF!</f>
        <v>#REF!</v>
      </c>
      <c r="E196" s="16" t="str">
        <f>IFERROR(VLOOKUP(D196,#REF!,2),"")</f>
        <v/>
      </c>
      <c r="F196" s="21"/>
      <c r="G196" s="21"/>
      <c r="H196" s="21"/>
      <c r="I196" s="21"/>
    </row>
    <row r="197" spans="1:9" x14ac:dyDescent="0.3">
      <c r="A197" s="29" t="s">
        <v>69</v>
      </c>
      <c r="B197" s="20" t="s">
        <v>651</v>
      </c>
      <c r="C197" s="29" t="s">
        <v>622</v>
      </c>
      <c r="D197" s="18" t="e">
        <f>#REF!</f>
        <v>#REF!</v>
      </c>
      <c r="E197" s="16" t="str">
        <f>IFERROR(VLOOKUP(D197,#REF!,2),"")</f>
        <v/>
      </c>
      <c r="F197" s="21"/>
      <c r="G197" s="21"/>
      <c r="H197" s="21"/>
      <c r="I197" s="21"/>
    </row>
    <row r="198" spans="1:9" x14ac:dyDescent="0.3">
      <c r="A198" s="29" t="s">
        <v>69</v>
      </c>
      <c r="B198" s="20" t="s">
        <v>287</v>
      </c>
      <c r="C198" s="29" t="s">
        <v>27</v>
      </c>
      <c r="D198" s="18" t="e">
        <f>#REF!</f>
        <v>#REF!</v>
      </c>
      <c r="E198" s="16" t="str">
        <f>IFERROR(VLOOKUP(D198,#REF!,2),"")</f>
        <v/>
      </c>
      <c r="F198" s="21"/>
      <c r="G198" s="21"/>
      <c r="H198" s="21"/>
      <c r="I198" s="21"/>
    </row>
    <row r="199" spans="1:9" x14ac:dyDescent="0.3">
      <c r="A199" s="29" t="s">
        <v>69</v>
      </c>
      <c r="B199" s="20" t="s">
        <v>288</v>
      </c>
      <c r="C199" s="29" t="s">
        <v>621</v>
      </c>
      <c r="D199" s="18" t="e">
        <f>#REF!</f>
        <v>#REF!</v>
      </c>
      <c r="E199" s="16" t="str">
        <f>IFERROR(VLOOKUP(D199,#REF!,2),"")</f>
        <v/>
      </c>
      <c r="F199" s="21"/>
      <c r="G199" s="21"/>
      <c r="H199" s="21"/>
      <c r="I199" s="21"/>
    </row>
    <row r="200" spans="1:9" x14ac:dyDescent="0.3">
      <c r="A200" s="29" t="s">
        <v>69</v>
      </c>
      <c r="B200" s="20" t="s">
        <v>289</v>
      </c>
      <c r="C200" s="29" t="s">
        <v>623</v>
      </c>
      <c r="D200" s="18" t="e">
        <f>#REF!</f>
        <v>#REF!</v>
      </c>
      <c r="E200" s="16" t="str">
        <f>IFERROR(VLOOKUP(D200,#REF!,2),"")</f>
        <v/>
      </c>
      <c r="F200" s="21"/>
      <c r="G200" s="21"/>
      <c r="H200" s="21"/>
      <c r="I200" s="21"/>
    </row>
    <row r="201" spans="1:9" x14ac:dyDescent="0.3">
      <c r="A201" s="29" t="s">
        <v>69</v>
      </c>
      <c r="B201" s="20" t="s">
        <v>536</v>
      </c>
      <c r="C201" s="29" t="s">
        <v>624</v>
      </c>
      <c r="D201" s="18" t="e">
        <f>#REF!</f>
        <v>#REF!</v>
      </c>
      <c r="E201" s="16" t="str">
        <f>IFERROR(VLOOKUP(D201,#REF!,2),"")</f>
        <v/>
      </c>
      <c r="F201" s="21"/>
      <c r="G201" s="21"/>
      <c r="H201" s="21"/>
      <c r="I201" s="21"/>
    </row>
    <row r="202" spans="1:9" ht="20.25" x14ac:dyDescent="0.3">
      <c r="A202" s="29" t="s">
        <v>69</v>
      </c>
      <c r="B202" s="20" t="s">
        <v>627</v>
      </c>
      <c r="C202" s="29" t="s">
        <v>625</v>
      </c>
      <c r="D202" s="18" t="e">
        <f>#REF!</f>
        <v>#REF!</v>
      </c>
      <c r="E202" s="16" t="str">
        <f>IFERROR(VLOOKUP(D202,#REF!,2),"")</f>
        <v/>
      </c>
      <c r="F202" s="21"/>
      <c r="G202" s="21"/>
      <c r="H202" s="21"/>
      <c r="I202" s="21"/>
    </row>
    <row r="203" spans="1:9" x14ac:dyDescent="0.3">
      <c r="A203" s="29" t="s">
        <v>69</v>
      </c>
      <c r="B203" s="20" t="s">
        <v>290</v>
      </c>
      <c r="C203" s="29" t="s">
        <v>626</v>
      </c>
      <c r="D203" s="18" t="e">
        <f>#REF!</f>
        <v>#REF!</v>
      </c>
      <c r="E203" s="16" t="str">
        <f>IFERROR(VLOOKUP(D203,#REF!,2),"")</f>
        <v/>
      </c>
      <c r="F203" s="21"/>
      <c r="G203" s="21"/>
      <c r="H203" s="21"/>
      <c r="I203" s="21"/>
    </row>
    <row r="204" spans="1:9" ht="20.25" x14ac:dyDescent="0.3">
      <c r="A204" s="30" t="s">
        <v>69</v>
      </c>
      <c r="B204" s="22" t="s">
        <v>652</v>
      </c>
      <c r="C204" s="30" t="s">
        <v>608</v>
      </c>
      <c r="D204" s="18" t="e">
        <f>#REF!</f>
        <v>#REF!</v>
      </c>
      <c r="E204" s="16" t="str">
        <f>IFERROR(VLOOKUP(D204,#REF!,2),"")</f>
        <v/>
      </c>
      <c r="F204" s="21"/>
      <c r="G204" s="21"/>
      <c r="H204" s="21"/>
      <c r="I204" s="21"/>
    </row>
    <row r="205" spans="1:9" ht="20.25" x14ac:dyDescent="0.3">
      <c r="A205" s="30" t="s">
        <v>69</v>
      </c>
      <c r="B205" s="22" t="s">
        <v>537</v>
      </c>
      <c r="C205" s="30" t="s">
        <v>608</v>
      </c>
      <c r="D205" s="18" t="e">
        <f>#REF!</f>
        <v>#REF!</v>
      </c>
      <c r="E205" s="16" t="str">
        <f>IFERROR(VLOOKUP(D205,#REF!,2),"")</f>
        <v/>
      </c>
      <c r="F205" s="21"/>
      <c r="G205" s="21"/>
      <c r="H205" s="21"/>
      <c r="I205" s="21"/>
    </row>
    <row r="206" spans="1:9" ht="20.25" x14ac:dyDescent="0.3">
      <c r="A206" s="29" t="s">
        <v>69</v>
      </c>
      <c r="B206" s="20" t="s">
        <v>291</v>
      </c>
      <c r="C206" s="29" t="s">
        <v>28</v>
      </c>
      <c r="D206" s="18" t="e">
        <f>#REF!</f>
        <v>#REF!</v>
      </c>
      <c r="E206" s="16" t="str">
        <f>IFERROR(VLOOKUP(D206,#REF!,2),"")</f>
        <v/>
      </c>
      <c r="F206" s="21"/>
      <c r="G206" s="21"/>
      <c r="H206" s="21"/>
      <c r="I206" s="21"/>
    </row>
    <row r="207" spans="1:9" x14ac:dyDescent="0.3">
      <c r="A207" s="29" t="s">
        <v>69</v>
      </c>
      <c r="B207" s="20" t="s">
        <v>292</v>
      </c>
      <c r="C207" s="29" t="s">
        <v>28</v>
      </c>
      <c r="D207" s="18" t="e">
        <f>#REF!</f>
        <v>#REF!</v>
      </c>
      <c r="E207" s="16" t="str">
        <f>IFERROR(VLOOKUP(D207,#REF!,2),"")</f>
        <v/>
      </c>
      <c r="F207" s="21"/>
      <c r="G207" s="21"/>
      <c r="H207" s="21"/>
      <c r="I207" s="21"/>
    </row>
    <row r="208" spans="1:9" ht="20.25" x14ac:dyDescent="0.3">
      <c r="A208" s="29" t="s">
        <v>69</v>
      </c>
      <c r="B208" s="20" t="s">
        <v>293</v>
      </c>
      <c r="C208" s="29" t="s">
        <v>27</v>
      </c>
      <c r="D208" s="18" t="e">
        <f>#REF!</f>
        <v>#REF!</v>
      </c>
      <c r="E208" s="16" t="str">
        <f>IFERROR(VLOOKUP(D208,#REF!,2),"")</f>
        <v/>
      </c>
      <c r="F208" s="21"/>
      <c r="G208" s="21"/>
      <c r="H208" s="21"/>
      <c r="I208" s="21"/>
    </row>
    <row r="209" spans="1:9" x14ac:dyDescent="0.3">
      <c r="A209" s="29" t="s">
        <v>70</v>
      </c>
      <c r="B209" s="20" t="s">
        <v>538</v>
      </c>
      <c r="C209" s="29" t="s">
        <v>28</v>
      </c>
      <c r="D209" s="18" t="e">
        <f>#REF!</f>
        <v>#REF!</v>
      </c>
      <c r="E209" s="16" t="str">
        <f>IFERROR(VLOOKUP(D209,#REF!,2),"")</f>
        <v/>
      </c>
      <c r="F209" s="21"/>
      <c r="G209" s="21"/>
      <c r="H209" s="21"/>
      <c r="I209" s="21"/>
    </row>
    <row r="210" spans="1:9" ht="20.25" x14ac:dyDescent="0.3">
      <c r="A210" s="29" t="s">
        <v>70</v>
      </c>
      <c r="B210" s="28" t="s">
        <v>653</v>
      </c>
      <c r="C210" s="29" t="s">
        <v>28</v>
      </c>
      <c r="D210" s="18" t="e">
        <f>#REF!</f>
        <v>#REF!</v>
      </c>
      <c r="E210" s="16" t="str">
        <f>IFERROR(VLOOKUP(D210,#REF!,2),"")</f>
        <v/>
      </c>
      <c r="F210" s="21"/>
      <c r="G210" s="21"/>
      <c r="H210" s="21"/>
      <c r="I210" s="21"/>
    </row>
    <row r="211" spans="1:9" x14ac:dyDescent="0.3">
      <c r="A211" s="29" t="s">
        <v>70</v>
      </c>
      <c r="B211" s="20" t="s">
        <v>654</v>
      </c>
      <c r="C211" s="29" t="s">
        <v>616</v>
      </c>
      <c r="D211" s="18" t="e">
        <f>#REF!</f>
        <v>#REF!</v>
      </c>
      <c r="E211" s="16" t="str">
        <f>IFERROR(VLOOKUP(D211,#REF!,2),"")</f>
        <v/>
      </c>
      <c r="F211" s="21"/>
      <c r="G211" s="21"/>
      <c r="H211" s="21"/>
      <c r="I211" s="21"/>
    </row>
    <row r="212" spans="1:9" x14ac:dyDescent="0.3">
      <c r="A212" s="29" t="s">
        <v>70</v>
      </c>
      <c r="B212" s="20" t="s">
        <v>294</v>
      </c>
      <c r="C212" s="29" t="s">
        <v>617</v>
      </c>
      <c r="D212" s="18" t="e">
        <f>#REF!</f>
        <v>#REF!</v>
      </c>
      <c r="E212" s="16" t="str">
        <f>IFERROR(VLOOKUP(D212,#REF!,2),"")</f>
        <v/>
      </c>
      <c r="F212" s="21"/>
      <c r="G212" s="21"/>
      <c r="H212" s="21"/>
      <c r="I212" s="21"/>
    </row>
    <row r="213" spans="1:9" ht="20.25" x14ac:dyDescent="0.3">
      <c r="A213" s="29" t="s">
        <v>70</v>
      </c>
      <c r="B213" s="20" t="s">
        <v>615</v>
      </c>
      <c r="C213" s="29" t="s">
        <v>618</v>
      </c>
      <c r="D213" s="18" t="e">
        <f>#REF!</f>
        <v>#REF!</v>
      </c>
      <c r="E213" s="16" t="str">
        <f>IFERROR(VLOOKUP(D213,#REF!,2),"")</f>
        <v/>
      </c>
      <c r="F213" s="21"/>
      <c r="G213" s="21"/>
      <c r="H213" s="21"/>
      <c r="I213" s="21"/>
    </row>
    <row r="214" spans="1:9" x14ac:dyDescent="0.3">
      <c r="A214" s="29" t="s">
        <v>70</v>
      </c>
      <c r="B214" s="20" t="s">
        <v>539</v>
      </c>
      <c r="C214" s="29" t="s">
        <v>619</v>
      </c>
      <c r="D214" s="18" t="e">
        <f>#REF!</f>
        <v>#REF!</v>
      </c>
      <c r="E214" s="16" t="str">
        <f>IFERROR(VLOOKUP(D214,#REF!,2),"")</f>
        <v/>
      </c>
      <c r="F214" s="21"/>
      <c r="G214" s="21"/>
      <c r="H214" s="21"/>
      <c r="I214" s="21"/>
    </row>
    <row r="215" spans="1:9" x14ac:dyDescent="0.3">
      <c r="A215" s="29" t="s">
        <v>70</v>
      </c>
      <c r="B215" s="20" t="s">
        <v>540</v>
      </c>
      <c r="C215" s="29" t="s">
        <v>620</v>
      </c>
      <c r="D215" s="18" t="e">
        <f>#REF!</f>
        <v>#REF!</v>
      </c>
      <c r="E215" s="16" t="str">
        <f>IFERROR(VLOOKUP(D215,#REF!,2),"")</f>
        <v/>
      </c>
      <c r="F215" s="21"/>
      <c r="G215" s="21"/>
      <c r="H215" s="21"/>
      <c r="I215" s="21"/>
    </row>
    <row r="216" spans="1:9" x14ac:dyDescent="0.3">
      <c r="A216" s="29" t="s">
        <v>70</v>
      </c>
      <c r="B216" s="20" t="s">
        <v>541</v>
      </c>
      <c r="C216" s="29" t="s">
        <v>28</v>
      </c>
      <c r="D216" s="18" t="e">
        <f>#REF!</f>
        <v>#REF!</v>
      </c>
      <c r="E216" s="16" t="str">
        <f>IFERROR(VLOOKUP(D216,#REF!,2),"")</f>
        <v/>
      </c>
      <c r="F216" s="21"/>
      <c r="G216" s="21"/>
      <c r="H216" s="21"/>
      <c r="I216" s="21"/>
    </row>
    <row r="217" spans="1:9" x14ac:dyDescent="0.3">
      <c r="A217" s="29" t="s">
        <v>70</v>
      </c>
      <c r="B217" s="20" t="s">
        <v>295</v>
      </c>
      <c r="C217" s="29" t="s">
        <v>28</v>
      </c>
      <c r="D217" s="18" t="e">
        <f>#REF!</f>
        <v>#REF!</v>
      </c>
      <c r="E217" s="16" t="str">
        <f>IFERROR(VLOOKUP(D217,#REF!,2),"")</f>
        <v/>
      </c>
      <c r="F217" s="21"/>
      <c r="G217" s="21"/>
      <c r="H217" s="21"/>
      <c r="I217" s="21"/>
    </row>
    <row r="218" spans="1:9" x14ac:dyDescent="0.3">
      <c r="A218" s="29" t="s">
        <v>70</v>
      </c>
      <c r="B218" s="20" t="s">
        <v>296</v>
      </c>
      <c r="C218" s="29" t="s">
        <v>28</v>
      </c>
      <c r="D218" s="18" t="e">
        <f>#REF!</f>
        <v>#REF!</v>
      </c>
      <c r="E218" s="16" t="str">
        <f>IFERROR(VLOOKUP(D218,#REF!,2),"")</f>
        <v/>
      </c>
      <c r="F218" s="21"/>
      <c r="G218" s="21"/>
      <c r="H218" s="21"/>
      <c r="I218" s="21"/>
    </row>
    <row r="219" spans="1:9" x14ac:dyDescent="0.3">
      <c r="A219" s="29" t="s">
        <v>70</v>
      </c>
      <c r="B219" s="20" t="s">
        <v>542</v>
      </c>
      <c r="C219" s="29" t="s">
        <v>28</v>
      </c>
      <c r="D219" s="18" t="e">
        <f>#REF!</f>
        <v>#REF!</v>
      </c>
      <c r="E219" s="16" t="str">
        <f>IFERROR(VLOOKUP(D219,#REF!,2),"")</f>
        <v/>
      </c>
      <c r="F219" s="21"/>
      <c r="G219" s="21"/>
      <c r="H219" s="21"/>
      <c r="I219" s="21"/>
    </row>
    <row r="220" spans="1:9" x14ac:dyDescent="0.3">
      <c r="A220" s="29" t="s">
        <v>70</v>
      </c>
      <c r="B220" s="20" t="s">
        <v>543</v>
      </c>
      <c r="C220" s="29" t="s">
        <v>28</v>
      </c>
      <c r="D220" s="18" t="e">
        <f>#REF!</f>
        <v>#REF!</v>
      </c>
      <c r="E220" s="16" t="str">
        <f>IFERROR(VLOOKUP(D220,#REF!,2),"")</f>
        <v/>
      </c>
      <c r="F220" s="21"/>
      <c r="G220" s="21"/>
      <c r="H220" s="21"/>
      <c r="I220" s="21"/>
    </row>
    <row r="221" spans="1:9" ht="20.25" x14ac:dyDescent="0.3">
      <c r="A221" s="29" t="s">
        <v>170</v>
      </c>
      <c r="B221" s="20" t="s">
        <v>544</v>
      </c>
      <c r="C221" s="29" t="s">
        <v>29</v>
      </c>
      <c r="D221" s="18" t="e">
        <f>#REF!</f>
        <v>#REF!</v>
      </c>
      <c r="E221" s="16" t="str">
        <f>IFERROR(VLOOKUP(D221,#REF!,2),"")</f>
        <v/>
      </c>
      <c r="F221" s="21"/>
      <c r="G221" s="21"/>
      <c r="H221" s="21"/>
      <c r="I221" s="21"/>
    </row>
    <row r="222" spans="1:9" ht="30.4" x14ac:dyDescent="0.3">
      <c r="A222" s="29" t="s">
        <v>170</v>
      </c>
      <c r="B222" s="20" t="s">
        <v>545</v>
      </c>
      <c r="C222" s="29" t="s">
        <v>29</v>
      </c>
      <c r="D222" s="18" t="e">
        <f>#REF!</f>
        <v>#REF!</v>
      </c>
      <c r="E222" s="16" t="str">
        <f>IFERROR(VLOOKUP(D222,#REF!,2),"")</f>
        <v/>
      </c>
      <c r="F222" s="21"/>
      <c r="G222" s="21"/>
      <c r="H222" s="21"/>
      <c r="I222" s="21"/>
    </row>
    <row r="223" spans="1:9" ht="30.4" x14ac:dyDescent="0.3">
      <c r="A223" s="29" t="s">
        <v>170</v>
      </c>
      <c r="B223" s="20" t="s">
        <v>702</v>
      </c>
      <c r="C223" s="29" t="s">
        <v>29</v>
      </c>
      <c r="D223" s="18" t="e">
        <f>#REF!</f>
        <v>#REF!</v>
      </c>
      <c r="E223" s="16" t="str">
        <f>IFERROR(VLOOKUP(D223,#REF!,2),"")</f>
        <v/>
      </c>
      <c r="F223" s="21"/>
      <c r="G223" s="21"/>
      <c r="H223" s="21"/>
      <c r="I223" s="21"/>
    </row>
    <row r="224" spans="1:9" ht="20.25" x14ac:dyDescent="0.3">
      <c r="A224" s="382" t="s">
        <v>71</v>
      </c>
      <c r="B224" s="20" t="s">
        <v>703</v>
      </c>
      <c r="C224" s="382" t="s">
        <v>30</v>
      </c>
      <c r="D224" s="18" t="e">
        <f>#REF!</f>
        <v>#REF!</v>
      </c>
      <c r="E224" s="16" t="str">
        <f>IFERROR(VLOOKUP(D224,#REF!,2),"")</f>
        <v/>
      </c>
      <c r="F224" s="21"/>
      <c r="G224" s="21"/>
      <c r="H224" s="21"/>
      <c r="I224" s="21"/>
    </row>
    <row r="225" spans="1:9" ht="20.25" x14ac:dyDescent="0.3">
      <c r="A225" s="382"/>
      <c r="B225" s="20" t="s">
        <v>546</v>
      </c>
      <c r="C225" s="382"/>
      <c r="D225" s="18" t="e">
        <f>#REF!</f>
        <v>#REF!</v>
      </c>
      <c r="E225" s="16" t="str">
        <f>IFERROR(VLOOKUP(D225,#REF!,2),"")</f>
        <v/>
      </c>
      <c r="F225" s="21"/>
      <c r="G225" s="21"/>
      <c r="H225" s="21"/>
      <c r="I225" s="21"/>
    </row>
    <row r="226" spans="1:9" ht="20.25" x14ac:dyDescent="0.3">
      <c r="A226" s="19" t="s">
        <v>71</v>
      </c>
      <c r="B226" s="20" t="s">
        <v>704</v>
      </c>
      <c r="C226" s="19" t="s">
        <v>31</v>
      </c>
      <c r="D226" s="18" t="e">
        <f>#REF!</f>
        <v>#REF!</v>
      </c>
      <c r="E226" s="16" t="str">
        <f>IFERROR(VLOOKUP(D226,#REF!,2),"")</f>
        <v/>
      </c>
      <c r="F226" s="21"/>
      <c r="G226" s="21"/>
      <c r="H226" s="21"/>
      <c r="I226" s="21"/>
    </row>
    <row r="227" spans="1:9" ht="30.4" x14ac:dyDescent="0.3">
      <c r="A227" s="19" t="s">
        <v>71</v>
      </c>
      <c r="B227" s="20" t="s">
        <v>705</v>
      </c>
      <c r="C227" s="19" t="s">
        <v>31</v>
      </c>
      <c r="D227" s="18" t="e">
        <f>#REF!</f>
        <v>#REF!</v>
      </c>
      <c r="E227" s="16" t="str">
        <f>IFERROR(VLOOKUP(D227,#REF!,2),"")</f>
        <v/>
      </c>
      <c r="F227" s="21"/>
      <c r="G227" s="21"/>
      <c r="H227" s="21"/>
      <c r="I227" s="21"/>
    </row>
    <row r="228" spans="1:9" ht="30.4" x14ac:dyDescent="0.3">
      <c r="A228" s="19" t="s">
        <v>71</v>
      </c>
      <c r="B228" s="20" t="s">
        <v>547</v>
      </c>
      <c r="C228" s="19" t="s">
        <v>31</v>
      </c>
      <c r="D228" s="18" t="e">
        <f>#REF!</f>
        <v>#REF!</v>
      </c>
      <c r="E228" s="16" t="str">
        <f>IFERROR(VLOOKUP(D228,#REF!,2),"")</f>
        <v/>
      </c>
      <c r="F228" s="21"/>
      <c r="G228" s="21"/>
      <c r="H228" s="21"/>
      <c r="I228" s="21"/>
    </row>
    <row r="229" spans="1:9" ht="20.25" x14ac:dyDescent="0.3">
      <c r="A229" s="19" t="s">
        <v>71</v>
      </c>
      <c r="B229" s="20" t="s">
        <v>548</v>
      </c>
      <c r="C229" s="19" t="s">
        <v>31</v>
      </c>
      <c r="D229" s="18" t="e">
        <f>#REF!</f>
        <v>#REF!</v>
      </c>
      <c r="E229" s="16" t="str">
        <f>IFERROR(VLOOKUP(D229,#REF!,2),"")</f>
        <v/>
      </c>
      <c r="F229" s="21"/>
      <c r="G229" s="21"/>
      <c r="H229" s="21"/>
      <c r="I229" s="21"/>
    </row>
    <row r="230" spans="1:9" ht="20.25" x14ac:dyDescent="0.3">
      <c r="A230" s="19" t="s">
        <v>71</v>
      </c>
      <c r="B230" s="20" t="s">
        <v>612</v>
      </c>
      <c r="C230" s="19" t="s">
        <v>32</v>
      </c>
      <c r="D230" s="18" t="e">
        <f>#REF!</f>
        <v>#REF!</v>
      </c>
      <c r="E230" s="16" t="str">
        <f>IFERROR(VLOOKUP(D230,#REF!,2),"")</f>
        <v/>
      </c>
      <c r="F230" s="21"/>
      <c r="G230" s="21"/>
      <c r="H230" s="21"/>
      <c r="I230" s="21"/>
    </row>
    <row r="231" spans="1:9" ht="20.25" x14ac:dyDescent="0.3">
      <c r="A231" s="19" t="s">
        <v>71</v>
      </c>
      <c r="B231" s="20" t="s">
        <v>613</v>
      </c>
      <c r="C231" s="19" t="s">
        <v>32</v>
      </c>
      <c r="D231" s="18" t="e">
        <f>#REF!</f>
        <v>#REF!</v>
      </c>
      <c r="E231" s="16" t="str">
        <f>IFERROR(VLOOKUP(D231,#REF!,2),"")</f>
        <v/>
      </c>
      <c r="F231" s="21"/>
      <c r="G231" s="21"/>
      <c r="H231" s="21"/>
      <c r="I231" s="21"/>
    </row>
    <row r="232" spans="1:9" ht="20.25" x14ac:dyDescent="0.3">
      <c r="A232" s="19" t="s">
        <v>71</v>
      </c>
      <c r="B232" s="20" t="s">
        <v>614</v>
      </c>
      <c r="C232" s="19" t="s">
        <v>32</v>
      </c>
      <c r="D232" s="18" t="e">
        <f>#REF!</f>
        <v>#REF!</v>
      </c>
      <c r="E232" s="16" t="str">
        <f>IFERROR(VLOOKUP(D232,#REF!,2),"")</f>
        <v/>
      </c>
      <c r="F232" s="21"/>
      <c r="G232" s="21"/>
      <c r="H232" s="21"/>
      <c r="I232" s="21"/>
    </row>
    <row r="233" spans="1:9" ht="30.4" x14ac:dyDescent="0.3">
      <c r="A233" s="5" t="s">
        <v>71</v>
      </c>
      <c r="B233" s="22" t="s">
        <v>611</v>
      </c>
      <c r="C233" s="5" t="s">
        <v>608</v>
      </c>
      <c r="D233" s="18" t="e">
        <f>#REF!</f>
        <v>#REF!</v>
      </c>
      <c r="E233" s="16" t="str">
        <f>IFERROR(VLOOKUP(D233,#REF!,2),"")</f>
        <v/>
      </c>
      <c r="F233" s="21"/>
      <c r="G233" s="21"/>
      <c r="H233" s="21"/>
      <c r="I233" s="21"/>
    </row>
    <row r="234" spans="1:9" ht="20.25" x14ac:dyDescent="0.3">
      <c r="A234" s="19" t="s">
        <v>171</v>
      </c>
      <c r="B234" s="20" t="s">
        <v>706</v>
      </c>
      <c r="C234" s="19" t="s">
        <v>33</v>
      </c>
      <c r="D234" s="18" t="e">
        <f>#REF!</f>
        <v>#REF!</v>
      </c>
      <c r="E234" s="16" t="str">
        <f>IFERROR(VLOOKUP(D234,#REF!,2),"")</f>
        <v/>
      </c>
      <c r="F234" s="21"/>
      <c r="G234" s="21"/>
      <c r="H234" s="21"/>
      <c r="I234" s="21"/>
    </row>
    <row r="235" spans="1:9" ht="30.4" x14ac:dyDescent="0.3">
      <c r="A235" s="19" t="s">
        <v>171</v>
      </c>
      <c r="B235" s="25" t="s">
        <v>655</v>
      </c>
      <c r="C235" s="19" t="s">
        <v>33</v>
      </c>
      <c r="D235" s="18" t="e">
        <f>#REF!</f>
        <v>#REF!</v>
      </c>
      <c r="E235" s="16" t="str">
        <f>IFERROR(VLOOKUP(D235,#REF!,2),"")</f>
        <v/>
      </c>
      <c r="F235" s="21"/>
      <c r="G235" s="21"/>
      <c r="H235" s="21"/>
      <c r="I235" s="21"/>
    </row>
    <row r="236" spans="1:9" x14ac:dyDescent="0.3">
      <c r="A236" s="6" t="s">
        <v>72</v>
      </c>
      <c r="B236" s="24" t="e">
        <f>#REF!</f>
        <v>#REF!</v>
      </c>
      <c r="C236" s="8" t="s">
        <v>35</v>
      </c>
      <c r="D236" s="10" t="str">
        <f>IFERROR(VLOOKUP(E236,#REF!,3),"")</f>
        <v/>
      </c>
      <c r="E236" s="9">
        <f>IFERROR(SUM(E238:E240,E242:E247,E249:E260)/COUNTA(E238:E240,E242:E247,E249:E260),"")</f>
        <v>0</v>
      </c>
      <c r="F236" s="21"/>
      <c r="G236" s="21"/>
      <c r="H236" s="21"/>
      <c r="I236" s="21"/>
    </row>
    <row r="237" spans="1:9" x14ac:dyDescent="0.3">
      <c r="A237" s="8" t="s">
        <v>172</v>
      </c>
      <c r="B237" s="27" t="s">
        <v>88</v>
      </c>
      <c r="C237" s="8" t="s">
        <v>36</v>
      </c>
      <c r="D237" s="384"/>
      <c r="E237" s="384"/>
      <c r="F237" s="21"/>
      <c r="G237" s="21"/>
      <c r="H237" s="21"/>
      <c r="I237" s="21"/>
    </row>
    <row r="238" spans="1:9" ht="30.4" x14ac:dyDescent="0.3">
      <c r="A238" s="5" t="s">
        <v>173</v>
      </c>
      <c r="B238" s="22" t="s">
        <v>89</v>
      </c>
      <c r="C238" s="5" t="s">
        <v>608</v>
      </c>
      <c r="D238" s="18" t="e">
        <f>#REF!</f>
        <v>#REF!</v>
      </c>
      <c r="E238" s="16" t="str">
        <f>IFERROR(VLOOKUP(D238,#REF!,2),"")</f>
        <v/>
      </c>
      <c r="F238" s="21"/>
      <c r="G238" s="21"/>
      <c r="H238" s="21"/>
      <c r="I238" s="21"/>
    </row>
    <row r="239" spans="1:9" ht="30.4" x14ac:dyDescent="0.3">
      <c r="A239" s="5" t="s">
        <v>174</v>
      </c>
      <c r="B239" s="22" t="s">
        <v>656</v>
      </c>
      <c r="C239" s="5" t="s">
        <v>608</v>
      </c>
      <c r="D239" s="18" t="e">
        <f>#REF!</f>
        <v>#REF!</v>
      </c>
      <c r="E239" s="16" t="str">
        <f>IFERROR(VLOOKUP(D239,#REF!,2),"")</f>
        <v/>
      </c>
      <c r="F239" s="21"/>
      <c r="G239" s="21"/>
      <c r="H239" s="21"/>
      <c r="I239" s="21"/>
    </row>
    <row r="240" spans="1:9" ht="30.4" x14ac:dyDescent="0.3">
      <c r="A240" s="5" t="s">
        <v>175</v>
      </c>
      <c r="B240" s="22" t="s">
        <v>90</v>
      </c>
      <c r="C240" s="5" t="s">
        <v>608</v>
      </c>
      <c r="D240" s="18" t="e">
        <f>#REF!</f>
        <v>#REF!</v>
      </c>
      <c r="E240" s="16" t="str">
        <f>IFERROR(VLOOKUP(D240,#REF!,2),"")</f>
        <v/>
      </c>
      <c r="F240" s="21"/>
      <c r="G240" s="21"/>
      <c r="H240" s="21"/>
      <c r="I240" s="21"/>
    </row>
    <row r="241" spans="1:9" x14ac:dyDescent="0.3">
      <c r="A241" s="8" t="s">
        <v>176</v>
      </c>
      <c r="B241" s="8" t="s">
        <v>91</v>
      </c>
      <c r="C241" s="8" t="s">
        <v>36</v>
      </c>
      <c r="D241" s="384"/>
      <c r="E241" s="384"/>
      <c r="F241" s="21"/>
      <c r="G241" s="21"/>
      <c r="H241" s="21"/>
      <c r="I241" s="21"/>
    </row>
    <row r="242" spans="1:9" ht="30.4" x14ac:dyDescent="0.3">
      <c r="A242" s="5" t="s">
        <v>176</v>
      </c>
      <c r="B242" s="22" t="s">
        <v>92</v>
      </c>
      <c r="C242" s="5" t="s">
        <v>608</v>
      </c>
      <c r="D242" s="18" t="e">
        <f>#REF!</f>
        <v>#REF!</v>
      </c>
      <c r="E242" s="16" t="str">
        <f>IFERROR(VLOOKUP(D242,#REF!,2),"")</f>
        <v/>
      </c>
      <c r="F242" s="21"/>
      <c r="G242" s="21"/>
      <c r="H242" s="21"/>
      <c r="I242" s="21"/>
    </row>
    <row r="243" spans="1:9" ht="20.25" x14ac:dyDescent="0.3">
      <c r="A243" s="5" t="s">
        <v>177</v>
      </c>
      <c r="B243" s="22" t="s">
        <v>93</v>
      </c>
      <c r="C243" s="5" t="s">
        <v>608</v>
      </c>
      <c r="D243" s="18" t="e">
        <f>#REF!</f>
        <v>#REF!</v>
      </c>
      <c r="E243" s="16" t="str">
        <f>IFERROR(VLOOKUP(D243,#REF!,2),"")</f>
        <v/>
      </c>
      <c r="F243" s="21"/>
      <c r="G243" s="21"/>
      <c r="H243" s="21"/>
      <c r="I243" s="21"/>
    </row>
    <row r="244" spans="1:9" ht="20.25" x14ac:dyDescent="0.3">
      <c r="A244" s="19" t="s">
        <v>178</v>
      </c>
      <c r="B244" s="20" t="s">
        <v>94</v>
      </c>
      <c r="C244" s="19" t="s">
        <v>36</v>
      </c>
      <c r="D244" s="18" t="e">
        <f>#REF!</f>
        <v>#REF!</v>
      </c>
      <c r="E244" s="16" t="str">
        <f>IFERROR(VLOOKUP(D244,#REF!,2),"")</f>
        <v/>
      </c>
      <c r="F244" s="21"/>
      <c r="G244" s="21"/>
      <c r="H244" s="21"/>
      <c r="I244" s="21"/>
    </row>
    <row r="245" spans="1:9" ht="20.25" x14ac:dyDescent="0.3">
      <c r="A245" s="19" t="s">
        <v>179</v>
      </c>
      <c r="B245" s="20" t="s">
        <v>95</v>
      </c>
      <c r="C245" s="19" t="s">
        <v>36</v>
      </c>
      <c r="D245" s="18" t="e">
        <f>#REF!</f>
        <v>#REF!</v>
      </c>
      <c r="E245" s="16" t="str">
        <f>IFERROR(VLOOKUP(D245,#REF!,2),"")</f>
        <v/>
      </c>
      <c r="F245" s="21"/>
      <c r="G245" s="21"/>
      <c r="H245" s="21"/>
      <c r="I245" s="21"/>
    </row>
    <row r="246" spans="1:9" x14ac:dyDescent="0.3">
      <c r="A246" s="19" t="s">
        <v>180</v>
      </c>
      <c r="B246" s="20" t="s">
        <v>96</v>
      </c>
      <c r="C246" s="19" t="s">
        <v>36</v>
      </c>
      <c r="D246" s="18" t="e">
        <f>#REF!</f>
        <v>#REF!</v>
      </c>
      <c r="E246" s="16" t="str">
        <f>IFERROR(VLOOKUP(D246,#REF!,2),"")</f>
        <v/>
      </c>
      <c r="F246" s="21"/>
      <c r="G246" s="21"/>
      <c r="H246" s="21"/>
      <c r="I246" s="21"/>
    </row>
    <row r="247" spans="1:9" ht="20.25" x14ac:dyDescent="0.3">
      <c r="A247" s="19" t="s">
        <v>180</v>
      </c>
      <c r="B247" s="20" t="s">
        <v>97</v>
      </c>
      <c r="C247" s="19" t="s">
        <v>37</v>
      </c>
      <c r="D247" s="18" t="e">
        <f>#REF!</f>
        <v>#REF!</v>
      </c>
      <c r="E247" s="16" t="str">
        <f>IFERROR(VLOOKUP(D247,#REF!,2),"")</f>
        <v/>
      </c>
      <c r="F247" s="21"/>
      <c r="G247" s="21"/>
      <c r="H247" s="21"/>
      <c r="I247" s="21"/>
    </row>
    <row r="248" spans="1:9" x14ac:dyDescent="0.3">
      <c r="A248" s="8" t="s">
        <v>180</v>
      </c>
      <c r="B248" s="27" t="s">
        <v>98</v>
      </c>
      <c r="C248" s="8" t="s">
        <v>38</v>
      </c>
      <c r="D248" s="384"/>
      <c r="E248" s="384"/>
      <c r="F248" s="21"/>
      <c r="G248" s="21"/>
      <c r="H248" s="21"/>
      <c r="I248" s="21"/>
    </row>
    <row r="249" spans="1:9" x14ac:dyDescent="0.3">
      <c r="A249" s="19" t="s">
        <v>180</v>
      </c>
      <c r="B249" s="20" t="s">
        <v>99</v>
      </c>
      <c r="C249" s="19" t="s">
        <v>38</v>
      </c>
      <c r="D249" s="18" t="e">
        <f>#REF!</f>
        <v>#REF!</v>
      </c>
      <c r="E249" s="16" t="str">
        <f>IFERROR(VLOOKUP(D249,#REF!,2),"")</f>
        <v/>
      </c>
      <c r="F249" s="21"/>
      <c r="G249" s="21"/>
      <c r="H249" s="21"/>
      <c r="I249" s="21"/>
    </row>
    <row r="250" spans="1:9" ht="20.25" x14ac:dyDescent="0.3">
      <c r="A250" s="19" t="s">
        <v>181</v>
      </c>
      <c r="B250" s="20" t="s">
        <v>100</v>
      </c>
      <c r="C250" s="19" t="s">
        <v>39</v>
      </c>
      <c r="D250" s="18" t="e">
        <f>#REF!</f>
        <v>#REF!</v>
      </c>
      <c r="E250" s="16" t="str">
        <f>IFERROR(VLOOKUP(D250,#REF!,2),"")</f>
        <v/>
      </c>
      <c r="F250" s="21"/>
      <c r="G250" s="21"/>
      <c r="H250" s="21"/>
      <c r="I250" s="21"/>
    </row>
    <row r="251" spans="1:9" x14ac:dyDescent="0.3">
      <c r="A251" s="5" t="s">
        <v>182</v>
      </c>
      <c r="B251" s="22" t="s">
        <v>101</v>
      </c>
      <c r="C251" s="5" t="s">
        <v>608</v>
      </c>
      <c r="D251" s="18" t="e">
        <f>#REF!</f>
        <v>#REF!</v>
      </c>
      <c r="E251" s="16" t="str">
        <f>IFERROR(VLOOKUP(D251,#REF!,2),"")</f>
        <v/>
      </c>
      <c r="F251" s="21"/>
      <c r="G251" s="21"/>
      <c r="H251" s="21"/>
      <c r="I251" s="21"/>
    </row>
    <row r="252" spans="1:9" ht="20.25" x14ac:dyDescent="0.3">
      <c r="A252" s="19" t="s">
        <v>183</v>
      </c>
      <c r="B252" s="20" t="s">
        <v>102</v>
      </c>
      <c r="C252" s="19" t="s">
        <v>40</v>
      </c>
      <c r="D252" s="18" t="e">
        <f>#REF!</f>
        <v>#REF!</v>
      </c>
      <c r="E252" s="16" t="str">
        <f>IFERROR(VLOOKUP(D252,#REF!,2),"")</f>
        <v/>
      </c>
      <c r="F252" s="21"/>
      <c r="G252" s="21"/>
      <c r="H252" s="21"/>
      <c r="I252" s="21"/>
    </row>
    <row r="253" spans="1:9" ht="20.25" x14ac:dyDescent="0.3">
      <c r="A253" s="5" t="s">
        <v>184</v>
      </c>
      <c r="B253" s="22" t="s">
        <v>103</v>
      </c>
      <c r="C253" s="5" t="s">
        <v>608</v>
      </c>
      <c r="D253" s="18" t="e">
        <f>#REF!</f>
        <v>#REF!</v>
      </c>
      <c r="E253" s="16" t="str">
        <f>IFERROR(VLOOKUP(D253,#REF!,2),"")</f>
        <v/>
      </c>
      <c r="F253" s="21"/>
      <c r="G253" s="21"/>
      <c r="H253" s="21"/>
      <c r="I253" s="21"/>
    </row>
    <row r="254" spans="1:9" ht="20.25" x14ac:dyDescent="0.3">
      <c r="A254" s="5" t="s">
        <v>185</v>
      </c>
      <c r="B254" s="22" t="s">
        <v>104</v>
      </c>
      <c r="C254" s="5" t="s">
        <v>608</v>
      </c>
      <c r="D254" s="18" t="e">
        <f>#REF!</f>
        <v>#REF!</v>
      </c>
      <c r="E254" s="16" t="str">
        <f>IFERROR(VLOOKUP(D254,#REF!,2),"")</f>
        <v/>
      </c>
      <c r="F254" s="21"/>
      <c r="G254" s="21"/>
      <c r="H254" s="21"/>
      <c r="I254" s="21"/>
    </row>
    <row r="255" spans="1:9" x14ac:dyDescent="0.3">
      <c r="A255" s="19" t="s">
        <v>180</v>
      </c>
      <c r="B255" s="20" t="s">
        <v>105</v>
      </c>
      <c r="C255" s="19" t="s">
        <v>38</v>
      </c>
      <c r="D255" s="18" t="e">
        <f>#REF!</f>
        <v>#REF!</v>
      </c>
      <c r="E255" s="16" t="str">
        <f>IFERROR(VLOOKUP(D255,#REF!,2),"")</f>
        <v/>
      </c>
      <c r="F255" s="21"/>
      <c r="G255" s="21"/>
      <c r="H255" s="21"/>
      <c r="I255" s="21"/>
    </row>
    <row r="256" spans="1:9" ht="20.25" x14ac:dyDescent="0.3">
      <c r="A256" s="19" t="s">
        <v>180</v>
      </c>
      <c r="B256" s="20" t="s">
        <v>106</v>
      </c>
      <c r="C256" s="19" t="s">
        <v>38</v>
      </c>
      <c r="D256" s="18" t="e">
        <f>#REF!</f>
        <v>#REF!</v>
      </c>
      <c r="E256" s="16" t="str">
        <f>IFERROR(VLOOKUP(D256,#REF!,2),"")</f>
        <v/>
      </c>
      <c r="F256" s="21"/>
      <c r="G256" s="21"/>
      <c r="H256" s="21"/>
      <c r="I256" s="21"/>
    </row>
    <row r="257" spans="1:9" ht="30.4" x14ac:dyDescent="0.3">
      <c r="A257" s="19" t="s">
        <v>180</v>
      </c>
      <c r="B257" s="28" t="s">
        <v>657</v>
      </c>
      <c r="C257" s="19" t="s">
        <v>38</v>
      </c>
      <c r="D257" s="18" t="e">
        <f>#REF!</f>
        <v>#REF!</v>
      </c>
      <c r="E257" s="16" t="str">
        <f>IFERROR(VLOOKUP(D257,#REF!,2),"")</f>
        <v/>
      </c>
      <c r="F257" s="21"/>
      <c r="G257" s="21"/>
      <c r="H257" s="21"/>
      <c r="I257" s="21"/>
    </row>
    <row r="258" spans="1:9" ht="40.5" x14ac:dyDescent="0.3">
      <c r="A258" s="19" t="s">
        <v>180</v>
      </c>
      <c r="B258" s="20" t="s">
        <v>107</v>
      </c>
      <c r="C258" s="19" t="s">
        <v>38</v>
      </c>
      <c r="D258" s="18" t="e">
        <f>#REF!</f>
        <v>#REF!</v>
      </c>
      <c r="E258" s="16" t="str">
        <f>IFERROR(VLOOKUP(D258,#REF!,2),"")</f>
        <v/>
      </c>
      <c r="F258" s="21"/>
      <c r="G258" s="21"/>
      <c r="H258" s="21"/>
      <c r="I258" s="21"/>
    </row>
    <row r="259" spans="1:9" ht="20.25" x14ac:dyDescent="0.3">
      <c r="A259" s="19" t="s">
        <v>180</v>
      </c>
      <c r="B259" s="28" t="s">
        <v>108</v>
      </c>
      <c r="C259" s="19" t="s">
        <v>38</v>
      </c>
      <c r="D259" s="18" t="e">
        <f>#REF!</f>
        <v>#REF!</v>
      </c>
      <c r="E259" s="16" t="str">
        <f>IFERROR(VLOOKUP(D259,#REF!,2),"")</f>
        <v/>
      </c>
      <c r="F259" s="21"/>
      <c r="G259" s="21"/>
      <c r="H259" s="21"/>
      <c r="I259" s="21"/>
    </row>
    <row r="260" spans="1:9" ht="30.4" x14ac:dyDescent="0.3">
      <c r="A260" s="19" t="s">
        <v>180</v>
      </c>
      <c r="B260" s="20" t="s">
        <v>109</v>
      </c>
      <c r="C260" s="19" t="s">
        <v>41</v>
      </c>
      <c r="D260" s="18" t="e">
        <f>#REF!</f>
        <v>#REF!</v>
      </c>
      <c r="E260" s="16" t="str">
        <f>IFERROR(VLOOKUP(D260,#REF!,2),"")</f>
        <v/>
      </c>
      <c r="F260" s="21"/>
      <c r="G260" s="21"/>
      <c r="H260" s="21"/>
      <c r="I260" s="21"/>
    </row>
    <row r="261" spans="1:9" x14ac:dyDescent="0.3">
      <c r="A261" s="6" t="s">
        <v>73</v>
      </c>
      <c r="B261" s="24" t="e">
        <f>#REF!</f>
        <v>#REF!</v>
      </c>
      <c r="C261" s="8" t="s">
        <v>42</v>
      </c>
      <c r="D261" s="10" t="str">
        <f>IFERROR(VLOOKUP(E261,#REF!,3),"")</f>
        <v/>
      </c>
      <c r="E261" s="9">
        <f>IFERROR(SUM(E262:E294)/COUNTA(E262:E294),"")</f>
        <v>0</v>
      </c>
      <c r="F261" s="21"/>
      <c r="G261" s="21"/>
      <c r="H261" s="21"/>
      <c r="I261" s="21"/>
    </row>
    <row r="262" spans="1:9" ht="20.25" x14ac:dyDescent="0.3">
      <c r="A262" s="29" t="s">
        <v>74</v>
      </c>
      <c r="B262" s="20" t="s">
        <v>551</v>
      </c>
      <c r="C262" s="29" t="s">
        <v>43</v>
      </c>
      <c r="D262" s="18" t="e">
        <f>#REF!</f>
        <v>#REF!</v>
      </c>
      <c r="E262" s="16" t="str">
        <f>IFERROR(VLOOKUP(D262,#REF!,2),"")</f>
        <v/>
      </c>
      <c r="F262" s="21"/>
      <c r="G262" s="21"/>
      <c r="H262" s="21"/>
      <c r="I262" s="21"/>
    </row>
    <row r="263" spans="1:9" ht="30.4" x14ac:dyDescent="0.3">
      <c r="A263" s="29" t="s">
        <v>186</v>
      </c>
      <c r="B263" s="20" t="s">
        <v>552</v>
      </c>
      <c r="C263" s="29" t="s">
        <v>43</v>
      </c>
      <c r="D263" s="18" t="e">
        <f>#REF!</f>
        <v>#REF!</v>
      </c>
      <c r="E263" s="16" t="str">
        <f>IFERROR(VLOOKUP(D263,#REF!,2),"")</f>
        <v/>
      </c>
      <c r="F263" s="21"/>
      <c r="G263" s="21"/>
      <c r="H263" s="21"/>
      <c r="I263" s="21"/>
    </row>
    <row r="264" spans="1:9" ht="20.25" x14ac:dyDescent="0.3">
      <c r="A264" s="29" t="s">
        <v>186</v>
      </c>
      <c r="B264" s="20" t="s">
        <v>553</v>
      </c>
      <c r="C264" s="29" t="s">
        <v>43</v>
      </c>
      <c r="D264" s="18" t="e">
        <f>#REF!</f>
        <v>#REF!</v>
      </c>
      <c r="E264" s="16" t="str">
        <f>IFERROR(VLOOKUP(D264,#REF!,2),"")</f>
        <v/>
      </c>
      <c r="F264" s="21"/>
      <c r="G264" s="21"/>
      <c r="H264" s="21"/>
      <c r="I264" s="21"/>
    </row>
    <row r="265" spans="1:9" ht="20.25" x14ac:dyDescent="0.3">
      <c r="A265" s="29" t="s">
        <v>186</v>
      </c>
      <c r="B265" s="20" t="s">
        <v>707</v>
      </c>
      <c r="C265" s="29" t="s">
        <v>43</v>
      </c>
      <c r="D265" s="18" t="e">
        <f>#REF!</f>
        <v>#REF!</v>
      </c>
      <c r="E265" s="16" t="str">
        <f>IFERROR(VLOOKUP(D265,#REF!,2),"")</f>
        <v/>
      </c>
      <c r="F265" s="21"/>
      <c r="G265" s="21"/>
      <c r="H265" s="21"/>
      <c r="I265" s="21"/>
    </row>
    <row r="266" spans="1:9" ht="20.25" x14ac:dyDescent="0.3">
      <c r="A266" s="29" t="s">
        <v>186</v>
      </c>
      <c r="B266" s="20" t="s">
        <v>708</v>
      </c>
      <c r="C266" s="29" t="s">
        <v>43</v>
      </c>
      <c r="D266" s="18" t="e">
        <f>#REF!</f>
        <v>#REF!</v>
      </c>
      <c r="E266" s="16" t="str">
        <f>IFERROR(VLOOKUP(D266,#REF!,2),"")</f>
        <v/>
      </c>
      <c r="F266" s="21"/>
      <c r="G266" s="21"/>
      <c r="H266" s="21"/>
      <c r="I266" s="21"/>
    </row>
    <row r="267" spans="1:9" ht="20.25" x14ac:dyDescent="0.3">
      <c r="A267" s="29" t="s">
        <v>186</v>
      </c>
      <c r="B267" s="20" t="s">
        <v>709</v>
      </c>
      <c r="C267" s="29" t="s">
        <v>43</v>
      </c>
      <c r="D267" s="18" t="e">
        <f>#REF!</f>
        <v>#REF!</v>
      </c>
      <c r="E267" s="16" t="str">
        <f>IFERROR(VLOOKUP(D267,#REF!,2),"")</f>
        <v/>
      </c>
      <c r="F267" s="21"/>
      <c r="G267" s="21"/>
      <c r="H267" s="21"/>
      <c r="I267" s="21"/>
    </row>
    <row r="268" spans="1:9" ht="20.25" x14ac:dyDescent="0.3">
      <c r="A268" s="29" t="s">
        <v>186</v>
      </c>
      <c r="B268" s="20" t="s">
        <v>710</v>
      </c>
      <c r="C268" s="29" t="s">
        <v>44</v>
      </c>
      <c r="D268" s="18" t="e">
        <f>#REF!</f>
        <v>#REF!</v>
      </c>
      <c r="E268" s="16" t="str">
        <f>IFERROR(VLOOKUP(D268,#REF!,2),"")</f>
        <v/>
      </c>
      <c r="F268" s="21"/>
      <c r="G268" s="21"/>
      <c r="H268" s="21"/>
      <c r="I268" s="21"/>
    </row>
    <row r="269" spans="1:9" ht="30.4" x14ac:dyDescent="0.3">
      <c r="A269" s="29" t="s">
        <v>186</v>
      </c>
      <c r="B269" s="20" t="s">
        <v>711</v>
      </c>
      <c r="C269" s="29" t="s">
        <v>44</v>
      </c>
      <c r="D269" s="18" t="e">
        <f>#REF!</f>
        <v>#REF!</v>
      </c>
      <c r="E269" s="16" t="str">
        <f>IFERROR(VLOOKUP(D269,#REF!,2),"")</f>
        <v/>
      </c>
      <c r="F269" s="21"/>
      <c r="G269" s="21"/>
      <c r="H269" s="21"/>
      <c r="I269" s="21"/>
    </row>
    <row r="270" spans="1:9" ht="30.4" x14ac:dyDescent="0.3">
      <c r="A270" s="29" t="s">
        <v>186</v>
      </c>
      <c r="B270" s="20" t="s">
        <v>712</v>
      </c>
      <c r="C270" s="29" t="s">
        <v>44</v>
      </c>
      <c r="D270" s="18" t="e">
        <f>#REF!</f>
        <v>#REF!</v>
      </c>
      <c r="E270" s="16" t="str">
        <f>IFERROR(VLOOKUP(D270,#REF!,2),"")</f>
        <v/>
      </c>
      <c r="F270" s="21"/>
      <c r="G270" s="21"/>
      <c r="H270" s="21"/>
      <c r="I270" s="21"/>
    </row>
    <row r="271" spans="1:9" ht="20.25" x14ac:dyDescent="0.3">
      <c r="A271" s="29" t="s">
        <v>186</v>
      </c>
      <c r="B271" s="20" t="s">
        <v>713</v>
      </c>
      <c r="C271" s="29" t="s">
        <v>44</v>
      </c>
      <c r="D271" s="18" t="e">
        <f>#REF!</f>
        <v>#REF!</v>
      </c>
      <c r="E271" s="16" t="str">
        <f>IFERROR(VLOOKUP(D271,#REF!,2),"")</f>
        <v/>
      </c>
      <c r="F271" s="21"/>
      <c r="G271" s="21"/>
      <c r="H271" s="21"/>
      <c r="I271" s="21"/>
    </row>
    <row r="272" spans="1:9" ht="20.25" x14ac:dyDescent="0.3">
      <c r="A272" s="29" t="s">
        <v>186</v>
      </c>
      <c r="B272" s="20" t="s">
        <v>714</v>
      </c>
      <c r="C272" s="29" t="s">
        <v>44</v>
      </c>
      <c r="D272" s="18" t="e">
        <f>#REF!</f>
        <v>#REF!</v>
      </c>
      <c r="E272" s="16" t="str">
        <f>IFERROR(VLOOKUP(D272,#REF!,2),"")</f>
        <v/>
      </c>
      <c r="F272" s="21"/>
      <c r="G272" s="21"/>
      <c r="H272" s="21"/>
      <c r="I272" s="21"/>
    </row>
    <row r="273" spans="1:9" ht="20.25" x14ac:dyDescent="0.3">
      <c r="A273" s="29" t="s">
        <v>186</v>
      </c>
      <c r="B273" s="20" t="s">
        <v>554</v>
      </c>
      <c r="C273" s="29" t="s">
        <v>45</v>
      </c>
      <c r="D273" s="18" t="e">
        <f>#REF!</f>
        <v>#REF!</v>
      </c>
      <c r="E273" s="16" t="str">
        <f>IFERROR(VLOOKUP(D273,#REF!,2),"")</f>
        <v/>
      </c>
      <c r="F273" s="21"/>
      <c r="G273" s="21"/>
      <c r="H273" s="21"/>
      <c r="I273" s="21"/>
    </row>
    <row r="274" spans="1:9" ht="20.25" x14ac:dyDescent="0.3">
      <c r="A274" s="29" t="s">
        <v>186</v>
      </c>
      <c r="B274" s="20" t="s">
        <v>555</v>
      </c>
      <c r="C274" s="29" t="s">
        <v>46</v>
      </c>
      <c r="D274" s="18" t="e">
        <f>#REF!</f>
        <v>#REF!</v>
      </c>
      <c r="E274" s="16" t="str">
        <f>IFERROR(VLOOKUP(D274,#REF!,2),"")</f>
        <v/>
      </c>
      <c r="F274" s="21"/>
      <c r="G274" s="21"/>
      <c r="H274" s="21"/>
      <c r="I274" s="21"/>
    </row>
    <row r="275" spans="1:9" ht="20.25" x14ac:dyDescent="0.3">
      <c r="A275" s="29" t="s">
        <v>186</v>
      </c>
      <c r="B275" s="20" t="s">
        <v>556</v>
      </c>
      <c r="C275" s="385" t="s">
        <v>47</v>
      </c>
      <c r="D275" s="18" t="e">
        <f>#REF!</f>
        <v>#REF!</v>
      </c>
      <c r="E275" s="16" t="str">
        <f>IFERROR(VLOOKUP(D275,#REF!,2),"")</f>
        <v/>
      </c>
      <c r="F275" s="21"/>
      <c r="G275" s="21"/>
      <c r="H275" s="21"/>
      <c r="I275" s="21"/>
    </row>
    <row r="276" spans="1:9" x14ac:dyDescent="0.3">
      <c r="A276" s="29" t="s">
        <v>186</v>
      </c>
      <c r="B276" s="20" t="s">
        <v>557</v>
      </c>
      <c r="C276" s="385"/>
      <c r="D276" s="18" t="e">
        <f>#REF!</f>
        <v>#REF!</v>
      </c>
      <c r="E276" s="16" t="str">
        <f>IFERROR(VLOOKUP(D276,#REF!,2),"")</f>
        <v/>
      </c>
      <c r="F276" s="21"/>
      <c r="G276" s="21"/>
      <c r="H276" s="21"/>
      <c r="I276" s="21"/>
    </row>
    <row r="277" spans="1:9" ht="20.25" x14ac:dyDescent="0.3">
      <c r="A277" s="29" t="s">
        <v>74</v>
      </c>
      <c r="B277" s="20" t="s">
        <v>658</v>
      </c>
      <c r="C277" s="29" t="s">
        <v>576</v>
      </c>
      <c r="D277" s="18" t="e">
        <f>#REF!</f>
        <v>#REF!</v>
      </c>
      <c r="E277" s="16" t="str">
        <f>IFERROR(VLOOKUP(D277,#REF!,2),"")</f>
        <v/>
      </c>
      <c r="F277" s="21"/>
      <c r="G277" s="21"/>
      <c r="H277" s="21"/>
      <c r="I277" s="21"/>
    </row>
    <row r="278" spans="1:9" ht="20.25" x14ac:dyDescent="0.3">
      <c r="A278" s="29" t="s">
        <v>579</v>
      </c>
      <c r="B278" s="20" t="s">
        <v>578</v>
      </c>
      <c r="C278" s="29" t="s">
        <v>577</v>
      </c>
      <c r="D278" s="18" t="e">
        <f>#REF!</f>
        <v>#REF!</v>
      </c>
      <c r="E278" s="16" t="str">
        <f>IFERROR(VLOOKUP(D278,#REF!,2),"")</f>
        <v/>
      </c>
      <c r="F278" s="21"/>
      <c r="G278" s="21"/>
      <c r="H278" s="21"/>
      <c r="I278" s="21"/>
    </row>
    <row r="279" spans="1:9" ht="20.25" x14ac:dyDescent="0.3">
      <c r="A279" s="19" t="s">
        <v>582</v>
      </c>
      <c r="B279" s="20" t="s">
        <v>581</v>
      </c>
      <c r="C279" s="29" t="s">
        <v>580</v>
      </c>
      <c r="D279" s="18" t="e">
        <f>#REF!</f>
        <v>#REF!</v>
      </c>
      <c r="E279" s="16" t="str">
        <f>IFERROR(VLOOKUP(D279,#REF!,2),"")</f>
        <v/>
      </c>
      <c r="F279" s="21"/>
      <c r="G279" s="21"/>
      <c r="H279" s="21"/>
      <c r="I279" s="21"/>
    </row>
    <row r="280" spans="1:9" ht="20.25" x14ac:dyDescent="0.3">
      <c r="A280" s="29" t="s">
        <v>585</v>
      </c>
      <c r="B280" s="20" t="s">
        <v>584</v>
      </c>
      <c r="C280" s="29" t="s">
        <v>583</v>
      </c>
      <c r="D280" s="18" t="e">
        <f>#REF!</f>
        <v>#REF!</v>
      </c>
      <c r="E280" s="16" t="str">
        <f>IFERROR(VLOOKUP(D280,#REF!,2),"")</f>
        <v/>
      </c>
      <c r="F280" s="21"/>
      <c r="G280" s="21"/>
      <c r="H280" s="21"/>
      <c r="I280" s="21"/>
    </row>
    <row r="281" spans="1:9" ht="20.25" x14ac:dyDescent="0.3">
      <c r="A281" s="29" t="s">
        <v>585</v>
      </c>
      <c r="B281" s="20" t="s">
        <v>587</v>
      </c>
      <c r="C281" s="29" t="s">
        <v>586</v>
      </c>
      <c r="D281" s="18" t="e">
        <f>#REF!</f>
        <v>#REF!</v>
      </c>
      <c r="E281" s="16" t="str">
        <f>IFERROR(VLOOKUP(D281,#REF!,2),"")</f>
        <v/>
      </c>
      <c r="F281" s="21"/>
      <c r="G281" s="21"/>
      <c r="H281" s="21"/>
      <c r="I281" s="21"/>
    </row>
    <row r="282" spans="1:9" ht="20.25" x14ac:dyDescent="0.3">
      <c r="A282" s="30" t="s">
        <v>588</v>
      </c>
      <c r="B282" s="22" t="s">
        <v>659</v>
      </c>
      <c r="C282" s="30" t="s">
        <v>608</v>
      </c>
      <c r="D282" s="18" t="e">
        <f>#REF!</f>
        <v>#REF!</v>
      </c>
      <c r="E282" s="16" t="str">
        <f>IFERROR(VLOOKUP(D282,#REF!,2),"")</f>
        <v/>
      </c>
      <c r="F282" s="21"/>
      <c r="G282" s="21"/>
      <c r="H282" s="21"/>
      <c r="I282" s="21"/>
    </row>
    <row r="283" spans="1:9" ht="30.4" x14ac:dyDescent="0.3">
      <c r="A283" s="30" t="s">
        <v>590</v>
      </c>
      <c r="B283" s="22" t="s">
        <v>589</v>
      </c>
      <c r="C283" s="30" t="s">
        <v>608</v>
      </c>
      <c r="D283" s="18" t="e">
        <f>#REF!</f>
        <v>#REF!</v>
      </c>
      <c r="E283" s="16" t="str">
        <f>IFERROR(VLOOKUP(D283,#REF!,2),"")</f>
        <v/>
      </c>
      <c r="F283" s="21"/>
      <c r="G283" s="21"/>
      <c r="H283" s="21"/>
      <c r="I283" s="21"/>
    </row>
    <row r="284" spans="1:9" x14ac:dyDescent="0.3">
      <c r="A284" s="30" t="s">
        <v>592</v>
      </c>
      <c r="B284" s="22" t="s">
        <v>591</v>
      </c>
      <c r="C284" s="30" t="s">
        <v>608</v>
      </c>
      <c r="D284" s="18" t="e">
        <f>#REF!</f>
        <v>#REF!</v>
      </c>
      <c r="E284" s="16" t="str">
        <f>IFERROR(VLOOKUP(D284,#REF!,2),"")</f>
        <v/>
      </c>
      <c r="F284" s="21"/>
      <c r="G284" s="21"/>
      <c r="H284" s="21"/>
      <c r="I284" s="21"/>
    </row>
    <row r="285" spans="1:9" ht="20.25" x14ac:dyDescent="0.3">
      <c r="A285" s="30" t="s">
        <v>594</v>
      </c>
      <c r="B285" s="22" t="s">
        <v>593</v>
      </c>
      <c r="C285" s="30" t="s">
        <v>608</v>
      </c>
      <c r="D285" s="18" t="e">
        <f>#REF!</f>
        <v>#REF!</v>
      </c>
      <c r="E285" s="16" t="str">
        <f>IFERROR(VLOOKUP(D285,#REF!,2),"")</f>
        <v/>
      </c>
      <c r="F285" s="21"/>
      <c r="G285" s="21"/>
      <c r="H285" s="21"/>
      <c r="I285" s="21"/>
    </row>
    <row r="286" spans="1:9" ht="20.25" x14ac:dyDescent="0.3">
      <c r="A286" s="29" t="s">
        <v>74</v>
      </c>
      <c r="B286" s="20" t="s">
        <v>715</v>
      </c>
      <c r="C286" s="385" t="s">
        <v>48</v>
      </c>
      <c r="D286" s="18" t="e">
        <f>#REF!</f>
        <v>#REF!</v>
      </c>
      <c r="E286" s="16" t="str">
        <f>IFERROR(VLOOKUP(D286,#REF!,2),"")</f>
        <v/>
      </c>
      <c r="F286" s="21"/>
      <c r="G286" s="21"/>
      <c r="H286" s="21"/>
      <c r="I286" s="21"/>
    </row>
    <row r="287" spans="1:9" ht="20.25" x14ac:dyDescent="0.3">
      <c r="A287" s="29" t="s">
        <v>74</v>
      </c>
      <c r="B287" s="20" t="s">
        <v>558</v>
      </c>
      <c r="C287" s="385"/>
      <c r="D287" s="18" t="e">
        <f>#REF!</f>
        <v>#REF!</v>
      </c>
      <c r="E287" s="16" t="str">
        <f>IFERROR(VLOOKUP(D287,#REF!,2),"")</f>
        <v/>
      </c>
      <c r="F287" s="21"/>
      <c r="G287" s="21"/>
      <c r="H287" s="21"/>
      <c r="I287" s="21"/>
    </row>
    <row r="288" spans="1:9" ht="20.25" x14ac:dyDescent="0.3">
      <c r="A288" s="29" t="s">
        <v>75</v>
      </c>
      <c r="B288" s="20" t="s">
        <v>596</v>
      </c>
      <c r="C288" s="29" t="s">
        <v>595</v>
      </c>
      <c r="D288" s="18" t="e">
        <f>#REF!</f>
        <v>#REF!</v>
      </c>
      <c r="E288" s="16" t="str">
        <f>IFERROR(VLOOKUP(D288,#REF!,2),"")</f>
        <v/>
      </c>
      <c r="F288" s="21"/>
      <c r="G288" s="21"/>
      <c r="H288" s="21"/>
      <c r="I288" s="21"/>
    </row>
    <row r="289" spans="1:9" ht="20.25" x14ac:dyDescent="0.3">
      <c r="A289" s="29" t="s">
        <v>75</v>
      </c>
      <c r="B289" s="20" t="s">
        <v>597</v>
      </c>
      <c r="C289" s="29" t="s">
        <v>595</v>
      </c>
      <c r="D289" s="18" t="e">
        <f>#REF!</f>
        <v>#REF!</v>
      </c>
      <c r="E289" s="16" t="str">
        <f>IFERROR(VLOOKUP(D289,#REF!,2),"")</f>
        <v/>
      </c>
      <c r="F289" s="21"/>
      <c r="G289" s="21"/>
      <c r="H289" s="21"/>
      <c r="I289" s="21"/>
    </row>
    <row r="290" spans="1:9" ht="20.25" x14ac:dyDescent="0.3">
      <c r="A290" s="29" t="s">
        <v>75</v>
      </c>
      <c r="B290" s="20" t="s">
        <v>598</v>
      </c>
      <c r="C290" s="29" t="s">
        <v>595</v>
      </c>
      <c r="D290" s="18" t="e">
        <f>#REF!</f>
        <v>#REF!</v>
      </c>
      <c r="E290" s="16" t="str">
        <f>IFERROR(VLOOKUP(D290,#REF!,2),"")</f>
        <v/>
      </c>
      <c r="F290" s="21"/>
      <c r="G290" s="21"/>
      <c r="H290" s="21"/>
      <c r="I290" s="21"/>
    </row>
    <row r="291" spans="1:9" x14ac:dyDescent="0.3">
      <c r="A291" s="29" t="s">
        <v>75</v>
      </c>
      <c r="B291" s="20" t="s">
        <v>600</v>
      </c>
      <c r="C291" s="29" t="s">
        <v>599</v>
      </c>
      <c r="D291" s="18" t="e">
        <f>#REF!</f>
        <v>#REF!</v>
      </c>
      <c r="E291" s="16" t="str">
        <f>IFERROR(VLOOKUP(D291,#REF!,2),"")</f>
        <v/>
      </c>
      <c r="F291" s="21"/>
      <c r="G291" s="21"/>
      <c r="H291" s="21"/>
      <c r="I291" s="21"/>
    </row>
    <row r="292" spans="1:9" ht="20.25" x14ac:dyDescent="0.3">
      <c r="A292" s="29" t="s">
        <v>76</v>
      </c>
      <c r="B292" s="20" t="s">
        <v>602</v>
      </c>
      <c r="C292" s="29" t="s">
        <v>601</v>
      </c>
      <c r="D292" s="18" t="e">
        <f>#REF!</f>
        <v>#REF!</v>
      </c>
      <c r="E292" s="16" t="str">
        <f>IFERROR(VLOOKUP(D292,#REF!,2),"")</f>
        <v/>
      </c>
      <c r="F292" s="21"/>
      <c r="G292" s="21"/>
      <c r="H292" s="21"/>
      <c r="I292" s="21"/>
    </row>
    <row r="293" spans="1:9" ht="20.25" x14ac:dyDescent="0.3">
      <c r="A293" s="29" t="s">
        <v>76</v>
      </c>
      <c r="B293" s="20" t="s">
        <v>603</v>
      </c>
      <c r="C293" s="29" t="s">
        <v>601</v>
      </c>
      <c r="D293" s="18" t="e">
        <f>#REF!</f>
        <v>#REF!</v>
      </c>
      <c r="E293" s="16" t="str">
        <f>IFERROR(VLOOKUP(D293,#REF!,2),"")</f>
        <v/>
      </c>
      <c r="F293" s="21"/>
      <c r="G293" s="21"/>
      <c r="H293" s="21"/>
      <c r="I293" s="21"/>
    </row>
    <row r="294" spans="1:9" ht="20.25" x14ac:dyDescent="0.3">
      <c r="A294" s="29" t="s">
        <v>606</v>
      </c>
      <c r="B294" s="20" t="s">
        <v>605</v>
      </c>
      <c r="C294" s="29" t="s">
        <v>604</v>
      </c>
      <c r="D294" s="18" t="e">
        <f>#REF!</f>
        <v>#REF!</v>
      </c>
      <c r="E294" s="16" t="str">
        <f>IFERROR(VLOOKUP(D294,#REF!,2),"")</f>
        <v/>
      </c>
      <c r="F294" s="21"/>
      <c r="G294" s="21"/>
      <c r="H294" s="21"/>
      <c r="I294" s="21"/>
    </row>
    <row r="295" spans="1:9" x14ac:dyDescent="0.3">
      <c r="A295" s="6" t="s">
        <v>198</v>
      </c>
      <c r="B295" s="23" t="e">
        <f>#REF!</f>
        <v>#REF!</v>
      </c>
      <c r="C295" s="8" t="s">
        <v>66</v>
      </c>
      <c r="D295" s="10" t="str">
        <f>IFERROR(VLOOKUP(E295,#REF!,3),"")</f>
        <v/>
      </c>
      <c r="E295" s="9">
        <f>IFERROR(SUM(E296:E300)/COUNTA(E296:E300),"")</f>
        <v>0</v>
      </c>
      <c r="F295" s="21"/>
      <c r="G295" s="21"/>
      <c r="H295" s="21"/>
      <c r="I295" s="21"/>
    </row>
    <row r="296" spans="1:9" ht="30.4" x14ac:dyDescent="0.3">
      <c r="A296" s="19" t="s">
        <v>198</v>
      </c>
      <c r="B296" s="20" t="s">
        <v>147</v>
      </c>
      <c r="C296" s="19" t="s">
        <v>66</v>
      </c>
      <c r="D296" s="18" t="e">
        <f>#REF!</f>
        <v>#REF!</v>
      </c>
      <c r="E296" s="16" t="str">
        <f>IFERROR(VLOOKUP(D296,#REF!,2),"")</f>
        <v/>
      </c>
      <c r="F296" s="21"/>
      <c r="G296" s="21"/>
      <c r="H296" s="21"/>
      <c r="I296" s="21"/>
    </row>
    <row r="297" spans="1:9" ht="20.25" x14ac:dyDescent="0.3">
      <c r="A297" s="19" t="s">
        <v>198</v>
      </c>
      <c r="B297" s="25" t="s">
        <v>148</v>
      </c>
      <c r="C297" s="19" t="s">
        <v>66</v>
      </c>
      <c r="D297" s="18" t="e">
        <f>#REF!</f>
        <v>#REF!</v>
      </c>
      <c r="E297" s="16" t="str">
        <f>IFERROR(VLOOKUP(D297,#REF!,2),"")</f>
        <v/>
      </c>
      <c r="F297" s="21"/>
      <c r="G297" s="21"/>
      <c r="H297" s="21"/>
      <c r="I297" s="21"/>
    </row>
    <row r="298" spans="1:9" x14ac:dyDescent="0.3">
      <c r="A298" s="5" t="s">
        <v>198</v>
      </c>
      <c r="B298" s="35" t="s">
        <v>149</v>
      </c>
      <c r="C298" s="5" t="s">
        <v>608</v>
      </c>
      <c r="D298" s="18" t="e">
        <f>#REF!</f>
        <v>#REF!</v>
      </c>
      <c r="E298" s="16" t="str">
        <f>IFERROR(VLOOKUP(D298,#REF!,2),"")</f>
        <v/>
      </c>
      <c r="F298" s="21"/>
      <c r="G298" s="21"/>
      <c r="H298" s="21"/>
      <c r="I298" s="21"/>
    </row>
    <row r="299" spans="1:9" x14ac:dyDescent="0.3">
      <c r="A299" s="19" t="s">
        <v>198</v>
      </c>
      <c r="B299" s="28" t="s">
        <v>150</v>
      </c>
      <c r="C299" s="19" t="s">
        <v>66</v>
      </c>
      <c r="D299" s="18" t="e">
        <f>#REF!</f>
        <v>#REF!</v>
      </c>
      <c r="E299" s="16" t="str">
        <f>IFERROR(VLOOKUP(D299,#REF!,2),"")</f>
        <v/>
      </c>
      <c r="F299" s="21"/>
      <c r="G299" s="21"/>
      <c r="H299" s="21"/>
      <c r="I299" s="21"/>
    </row>
    <row r="300" spans="1:9" ht="20.25" x14ac:dyDescent="0.3">
      <c r="A300" s="19" t="s">
        <v>198</v>
      </c>
      <c r="B300" s="28" t="s">
        <v>151</v>
      </c>
      <c r="C300" s="19" t="s">
        <v>66</v>
      </c>
      <c r="D300" s="18" t="e">
        <f>#REF!</f>
        <v>#REF!</v>
      </c>
      <c r="E300" s="16" t="str">
        <f>IFERROR(VLOOKUP(D300,#REF!,2),"")</f>
        <v/>
      </c>
      <c r="F300" s="21"/>
      <c r="G300" s="21"/>
      <c r="H300" s="21"/>
      <c r="I300" s="21"/>
    </row>
    <row r="301" spans="1:9" x14ac:dyDescent="0.3">
      <c r="A301" s="6" t="s">
        <v>201</v>
      </c>
      <c r="B301" s="23" t="e">
        <f>#REF!</f>
        <v>#REF!</v>
      </c>
      <c r="C301" s="8"/>
      <c r="D301" s="10" t="str">
        <f>IFERROR(VLOOKUP(E301,#REF!,3),"")</f>
        <v/>
      </c>
      <c r="E301" s="9">
        <f>IFERROR(SUM(E302:E307,E309:E310,E312:E314)/COUNTA(E302:E307,E309:E310,E312:E314),"")</f>
        <v>0</v>
      </c>
      <c r="F301" s="21"/>
      <c r="G301" s="21"/>
      <c r="H301" s="21"/>
      <c r="I301" s="21"/>
    </row>
    <row r="302" spans="1:9" ht="20.25" x14ac:dyDescent="0.3">
      <c r="A302" s="5" t="s">
        <v>202</v>
      </c>
      <c r="B302" s="22" t="s">
        <v>206</v>
      </c>
      <c r="C302" s="5" t="s">
        <v>608</v>
      </c>
      <c r="D302" s="18" t="e">
        <f>#REF!</f>
        <v>#REF!</v>
      </c>
      <c r="E302" s="16" t="str">
        <f>IFERROR(VLOOKUP(D302,#REF!,2),"")</f>
        <v/>
      </c>
      <c r="F302" s="21"/>
      <c r="G302" s="21"/>
      <c r="H302" s="21"/>
      <c r="I302" s="21"/>
    </row>
    <row r="303" spans="1:9" ht="20.25" x14ac:dyDescent="0.3">
      <c r="A303" s="19" t="s">
        <v>202</v>
      </c>
      <c r="B303" s="20" t="s">
        <v>207</v>
      </c>
      <c r="C303" s="19" t="s">
        <v>68</v>
      </c>
      <c r="D303" s="18" t="e">
        <f>#REF!</f>
        <v>#REF!</v>
      </c>
      <c r="E303" s="16" t="str">
        <f>IFERROR(VLOOKUP(D303,#REF!,2),"")</f>
        <v/>
      </c>
      <c r="F303" s="21"/>
      <c r="G303" s="21"/>
      <c r="H303" s="21"/>
      <c r="I303" s="21"/>
    </row>
    <row r="304" spans="1:9" ht="30.4" x14ac:dyDescent="0.3">
      <c r="A304" s="19" t="s">
        <v>202</v>
      </c>
      <c r="B304" s="20" t="s">
        <v>208</v>
      </c>
      <c r="C304" s="19" t="s">
        <v>68</v>
      </c>
      <c r="D304" s="18" t="e">
        <f>#REF!</f>
        <v>#REF!</v>
      </c>
      <c r="E304" s="16" t="str">
        <f>IFERROR(VLOOKUP(D304,#REF!,2),"")</f>
        <v/>
      </c>
      <c r="F304" s="21"/>
      <c r="G304" s="21"/>
      <c r="H304" s="21"/>
      <c r="I304" s="21"/>
    </row>
    <row r="305" spans="1:9" ht="20.25" x14ac:dyDescent="0.3">
      <c r="A305" s="19" t="s">
        <v>202</v>
      </c>
      <c r="B305" s="20" t="s">
        <v>209</v>
      </c>
      <c r="C305" s="19" t="s">
        <v>68</v>
      </c>
      <c r="D305" s="18" t="e">
        <f>#REF!</f>
        <v>#REF!</v>
      </c>
      <c r="E305" s="16" t="str">
        <f>IFERROR(VLOOKUP(D305,#REF!,2),"")</f>
        <v/>
      </c>
      <c r="F305" s="21"/>
      <c r="G305" s="21"/>
      <c r="H305" s="21"/>
      <c r="I305" s="21"/>
    </row>
    <row r="306" spans="1:9" x14ac:dyDescent="0.3">
      <c r="A306" s="19" t="s">
        <v>202</v>
      </c>
      <c r="B306" s="20" t="s">
        <v>210</v>
      </c>
      <c r="C306" s="19" t="s">
        <v>68</v>
      </c>
      <c r="D306" s="18" t="e">
        <f>#REF!</f>
        <v>#REF!</v>
      </c>
      <c r="E306" s="16" t="str">
        <f>IFERROR(VLOOKUP(D306,#REF!,2),"")</f>
        <v/>
      </c>
      <c r="F306" s="21"/>
      <c r="G306" s="21"/>
      <c r="H306" s="21"/>
      <c r="I306" s="21"/>
    </row>
    <row r="307" spans="1:9" ht="20.25" x14ac:dyDescent="0.3">
      <c r="A307" s="5" t="s">
        <v>245</v>
      </c>
      <c r="B307" s="35" t="s">
        <v>211</v>
      </c>
      <c r="C307" s="5" t="s">
        <v>608</v>
      </c>
      <c r="D307" s="18" t="e">
        <f>#REF!</f>
        <v>#REF!</v>
      </c>
      <c r="E307" s="16" t="str">
        <f>IFERROR(VLOOKUP(D307,#REF!,2),"")</f>
        <v/>
      </c>
      <c r="F307" s="21"/>
      <c r="G307" s="21"/>
      <c r="H307" s="21"/>
      <c r="I307" s="21"/>
    </row>
    <row r="308" spans="1:9" x14ac:dyDescent="0.3">
      <c r="A308" s="8"/>
      <c r="B308" s="23" t="s">
        <v>212</v>
      </c>
      <c r="C308" s="8" t="s">
        <v>69</v>
      </c>
      <c r="D308" s="384"/>
      <c r="E308" s="384"/>
      <c r="F308" s="21"/>
      <c r="G308" s="21"/>
      <c r="H308" s="21"/>
      <c r="I308" s="21"/>
    </row>
    <row r="309" spans="1:9" ht="81" x14ac:dyDescent="0.3">
      <c r="A309" s="19" t="s">
        <v>246</v>
      </c>
      <c r="B309" s="20" t="s">
        <v>213</v>
      </c>
      <c r="C309" s="19" t="s">
        <v>69</v>
      </c>
      <c r="D309" s="18" t="e">
        <f>#REF!</f>
        <v>#REF!</v>
      </c>
      <c r="E309" s="16" t="str">
        <f>IFERROR(VLOOKUP(D309,#REF!,2),"")</f>
        <v/>
      </c>
      <c r="F309" s="21"/>
      <c r="G309" s="21"/>
      <c r="H309" s="21"/>
      <c r="I309" s="21"/>
    </row>
    <row r="310" spans="1:9" ht="20.25" x14ac:dyDescent="0.3">
      <c r="A310" s="19" t="s">
        <v>247</v>
      </c>
      <c r="B310" s="28" t="s">
        <v>214</v>
      </c>
      <c r="C310" s="19" t="s">
        <v>69</v>
      </c>
      <c r="D310" s="18" t="e">
        <f>#REF!</f>
        <v>#REF!</v>
      </c>
      <c r="E310" s="16" t="str">
        <f>IFERROR(VLOOKUP(D310,#REF!,2),"")</f>
        <v/>
      </c>
      <c r="F310" s="21"/>
      <c r="G310" s="21"/>
      <c r="H310" s="21"/>
      <c r="I310" s="21"/>
    </row>
    <row r="311" spans="1:9" x14ac:dyDescent="0.3">
      <c r="A311" s="8"/>
      <c r="B311" s="23" t="s">
        <v>215</v>
      </c>
      <c r="C311" s="8" t="s">
        <v>70</v>
      </c>
      <c r="D311" s="384"/>
      <c r="E311" s="384"/>
      <c r="F311" s="21"/>
      <c r="G311" s="21"/>
      <c r="H311" s="21"/>
      <c r="I311" s="21"/>
    </row>
    <row r="312" spans="1:9" ht="30.4" x14ac:dyDescent="0.3">
      <c r="A312" s="19" t="s">
        <v>202</v>
      </c>
      <c r="B312" s="20" t="s">
        <v>216</v>
      </c>
      <c r="C312" s="19" t="s">
        <v>237</v>
      </c>
      <c r="D312" s="18" t="e">
        <f>#REF!</f>
        <v>#REF!</v>
      </c>
      <c r="E312" s="16" t="str">
        <f>IFERROR(VLOOKUP(D312,#REF!,2),"")</f>
        <v/>
      </c>
      <c r="F312" s="21"/>
      <c r="G312" s="21"/>
      <c r="H312" s="21"/>
      <c r="I312" s="21"/>
    </row>
    <row r="313" spans="1:9" x14ac:dyDescent="0.3">
      <c r="A313" s="5" t="s">
        <v>248</v>
      </c>
      <c r="B313" s="22" t="s">
        <v>217</v>
      </c>
      <c r="C313" s="5" t="s">
        <v>608</v>
      </c>
      <c r="D313" s="18" t="e">
        <f>#REF!</f>
        <v>#REF!</v>
      </c>
      <c r="E313" s="16" t="str">
        <f>IFERROR(VLOOKUP(D313,#REF!,2),"")</f>
        <v/>
      </c>
      <c r="F313" s="21"/>
      <c r="G313" s="21"/>
      <c r="H313" s="21"/>
      <c r="I313" s="21"/>
    </row>
    <row r="314" spans="1:9" x14ac:dyDescent="0.3">
      <c r="A314" s="19" t="s">
        <v>249</v>
      </c>
      <c r="B314" s="20" t="s">
        <v>218</v>
      </c>
      <c r="C314" s="19" t="s">
        <v>237</v>
      </c>
      <c r="D314" s="18" t="e">
        <f>#REF!</f>
        <v>#REF!</v>
      </c>
      <c r="E314" s="16" t="str">
        <f>IFERROR(VLOOKUP(D314,#REF!,2),"")</f>
        <v/>
      </c>
      <c r="F314" s="21"/>
      <c r="G314" s="21"/>
      <c r="H314" s="21"/>
      <c r="I314" s="21"/>
    </row>
    <row r="315" spans="1:9" x14ac:dyDescent="0.3">
      <c r="A315" s="6">
        <v>9</v>
      </c>
      <c r="B315" s="6" t="e">
        <f>#REF!</f>
        <v>#REF!</v>
      </c>
      <c r="C315" s="8">
        <v>8</v>
      </c>
      <c r="D315" s="10" t="str">
        <f>IFERROR(VLOOKUP(E315,#REF!,3),"")</f>
        <v/>
      </c>
      <c r="E315" s="9">
        <f>IFERROR((E316+E354+E364)/3,"")</f>
        <v>0</v>
      </c>
      <c r="F315" s="21"/>
      <c r="G315" s="21"/>
      <c r="H315" s="21"/>
      <c r="I315" s="21"/>
    </row>
    <row r="316" spans="1:9" x14ac:dyDescent="0.3">
      <c r="A316" s="6" t="s">
        <v>187</v>
      </c>
      <c r="B316" s="24" t="e">
        <f>#REF!</f>
        <v>#REF!</v>
      </c>
      <c r="C316" s="8" t="s">
        <v>54</v>
      </c>
      <c r="D316" s="10" t="str">
        <f>IFERROR(VLOOKUP(E316,#REF!,3),"")</f>
        <v/>
      </c>
      <c r="E316" s="9">
        <f>IFERROR(SUM(E317:E321,E323:E324,E326:E327,E329:E353)/COUNTA(E317:E321,E323:E324,E326:E327,E329:E353),"")</f>
        <v>0</v>
      </c>
      <c r="F316" s="21"/>
      <c r="G316" s="21"/>
      <c r="H316" s="21"/>
      <c r="I316" s="21"/>
    </row>
    <row r="317" spans="1:9" ht="20.25" x14ac:dyDescent="0.3">
      <c r="A317" s="19" t="s">
        <v>188</v>
      </c>
      <c r="B317" s="20" t="s">
        <v>111</v>
      </c>
      <c r="C317" s="19" t="s">
        <v>51</v>
      </c>
      <c r="D317" s="18" t="e">
        <f>#REF!</f>
        <v>#REF!</v>
      </c>
      <c r="E317" s="16" t="str">
        <f>IFERROR(VLOOKUP(D317,#REF!,2),"")</f>
        <v/>
      </c>
      <c r="F317" s="21"/>
      <c r="G317" s="21"/>
      <c r="H317" s="21"/>
      <c r="I317" s="21"/>
    </row>
    <row r="318" spans="1:9" ht="20.25" x14ac:dyDescent="0.3">
      <c r="A318" s="19" t="s">
        <v>188</v>
      </c>
      <c r="B318" s="20" t="s">
        <v>112</v>
      </c>
      <c r="C318" s="19" t="s">
        <v>52</v>
      </c>
      <c r="D318" s="18" t="e">
        <f>#REF!</f>
        <v>#REF!</v>
      </c>
      <c r="E318" s="16" t="str">
        <f>IFERROR(VLOOKUP(D318,#REF!,2),"")</f>
        <v/>
      </c>
      <c r="F318" s="21"/>
      <c r="G318" s="21"/>
      <c r="H318" s="21"/>
      <c r="I318" s="21"/>
    </row>
    <row r="319" spans="1:9" ht="20.25" x14ac:dyDescent="0.3">
      <c r="A319" s="19" t="s">
        <v>188</v>
      </c>
      <c r="B319" s="20" t="s">
        <v>113</v>
      </c>
      <c r="C319" s="19" t="s">
        <v>53</v>
      </c>
      <c r="D319" s="18" t="e">
        <f>#REF!</f>
        <v>#REF!</v>
      </c>
      <c r="E319" s="16" t="str">
        <f>IFERROR(VLOOKUP(D319,#REF!,2),"")</f>
        <v/>
      </c>
      <c r="F319" s="21"/>
      <c r="G319" s="21"/>
      <c r="H319" s="21"/>
      <c r="I319" s="21"/>
    </row>
    <row r="320" spans="1:9" ht="30.4" x14ac:dyDescent="0.3">
      <c r="A320" s="19" t="s">
        <v>188</v>
      </c>
      <c r="B320" s="20" t="s">
        <v>114</v>
      </c>
      <c r="C320" s="19" t="s">
        <v>50</v>
      </c>
      <c r="D320" s="18" t="e">
        <f>#REF!</f>
        <v>#REF!</v>
      </c>
      <c r="E320" s="16" t="str">
        <f>IFERROR(VLOOKUP(D320,#REF!,2),"")</f>
        <v/>
      </c>
      <c r="F320" s="21"/>
      <c r="G320" s="21"/>
      <c r="H320" s="21"/>
      <c r="I320" s="21"/>
    </row>
    <row r="321" spans="1:9" x14ac:dyDescent="0.3">
      <c r="A321" s="19" t="s">
        <v>188</v>
      </c>
      <c r="B321" s="28" t="s">
        <v>115</v>
      </c>
      <c r="C321" s="19" t="s">
        <v>50</v>
      </c>
      <c r="D321" s="18" t="e">
        <f>#REF!</f>
        <v>#REF!</v>
      </c>
      <c r="E321" s="16" t="str">
        <f>IFERROR(VLOOKUP(D321,#REF!,2),"")</f>
        <v/>
      </c>
      <c r="F321" s="21"/>
      <c r="G321" s="21"/>
      <c r="H321" s="21"/>
      <c r="I321" s="21"/>
    </row>
    <row r="322" spans="1:9" x14ac:dyDescent="0.3">
      <c r="A322" s="8"/>
      <c r="B322" s="6" t="s">
        <v>134</v>
      </c>
      <c r="C322" s="8" t="s">
        <v>63</v>
      </c>
      <c r="D322" s="384"/>
      <c r="E322" s="384"/>
      <c r="F322" s="21"/>
      <c r="G322" s="21"/>
      <c r="H322" s="21"/>
      <c r="I322" s="21"/>
    </row>
    <row r="323" spans="1:9" ht="30.4" x14ac:dyDescent="0.3">
      <c r="A323" s="19"/>
      <c r="B323" s="20" t="s">
        <v>135</v>
      </c>
      <c r="C323" s="19" t="s">
        <v>63</v>
      </c>
      <c r="D323" s="18" t="e">
        <f>#REF!</f>
        <v>#REF!</v>
      </c>
      <c r="E323" s="16" t="str">
        <f>IFERROR(VLOOKUP(D323,#REF!,2),"")</f>
        <v/>
      </c>
      <c r="F323" s="21"/>
      <c r="G323" s="21"/>
      <c r="H323" s="21"/>
      <c r="I323" s="21"/>
    </row>
    <row r="324" spans="1:9" x14ac:dyDescent="0.3">
      <c r="A324" s="19"/>
      <c r="B324" s="20" t="s">
        <v>136</v>
      </c>
      <c r="C324" s="19" t="s">
        <v>63</v>
      </c>
      <c r="D324" s="18" t="e">
        <f>#REF!</f>
        <v>#REF!</v>
      </c>
      <c r="E324" s="16" t="str">
        <f>IFERROR(VLOOKUP(D324,#REF!,2),"")</f>
        <v/>
      </c>
      <c r="F324" s="21"/>
      <c r="G324" s="21"/>
      <c r="H324" s="21"/>
      <c r="I324" s="21"/>
    </row>
    <row r="325" spans="1:9" x14ac:dyDescent="0.3">
      <c r="A325" s="36" t="s">
        <v>188</v>
      </c>
      <c r="B325" s="36" t="s">
        <v>145</v>
      </c>
      <c r="C325" s="36" t="s">
        <v>65</v>
      </c>
      <c r="D325" s="383"/>
      <c r="E325" s="383"/>
      <c r="F325" s="21"/>
      <c r="G325" s="21"/>
      <c r="H325" s="21"/>
      <c r="I325" s="21"/>
    </row>
    <row r="326" spans="1:9" ht="20.25" x14ac:dyDescent="0.3">
      <c r="A326" s="19" t="s">
        <v>188</v>
      </c>
      <c r="B326" s="20" t="s">
        <v>146</v>
      </c>
      <c r="C326" s="19" t="s">
        <v>65</v>
      </c>
      <c r="D326" s="18" t="e">
        <f>#REF!</f>
        <v>#REF!</v>
      </c>
      <c r="E326" s="16" t="str">
        <f>IFERROR(VLOOKUP(D326,#REF!,2),"")</f>
        <v/>
      </c>
      <c r="F326" s="21"/>
      <c r="G326" s="21"/>
      <c r="H326" s="21"/>
      <c r="I326" s="21"/>
    </row>
    <row r="327" spans="1:9" x14ac:dyDescent="0.3">
      <c r="A327" s="19" t="s">
        <v>188</v>
      </c>
      <c r="B327" s="28" t="s">
        <v>115</v>
      </c>
      <c r="C327" s="19" t="s">
        <v>65</v>
      </c>
      <c r="D327" s="18" t="e">
        <f>#REF!</f>
        <v>#REF!</v>
      </c>
      <c r="E327" s="16" t="str">
        <f>IFERROR(VLOOKUP(D327,#REF!,2),"")</f>
        <v/>
      </c>
      <c r="F327" s="21"/>
      <c r="G327" s="21"/>
      <c r="H327" s="21"/>
      <c r="I327" s="21"/>
    </row>
    <row r="328" spans="1:9" x14ac:dyDescent="0.3">
      <c r="A328" s="8" t="s">
        <v>189</v>
      </c>
      <c r="B328" s="6" t="s">
        <v>116</v>
      </c>
      <c r="C328" s="8" t="s">
        <v>55</v>
      </c>
      <c r="D328" s="384"/>
      <c r="E328" s="384"/>
      <c r="F328" s="21"/>
      <c r="G328" s="21"/>
      <c r="H328" s="21"/>
      <c r="I328" s="21"/>
    </row>
    <row r="329" spans="1:9" ht="20.25" x14ac:dyDescent="0.3">
      <c r="A329" s="19" t="s">
        <v>189</v>
      </c>
      <c r="B329" s="20" t="s">
        <v>117</v>
      </c>
      <c r="C329" s="19" t="s">
        <v>55</v>
      </c>
      <c r="D329" s="18" t="e">
        <f>#REF!</f>
        <v>#REF!</v>
      </c>
      <c r="E329" s="16" t="str">
        <f>IFERROR(VLOOKUP(D329,#REF!,2),"")</f>
        <v/>
      </c>
      <c r="F329" s="21"/>
      <c r="G329" s="21"/>
      <c r="H329" s="21"/>
      <c r="I329" s="21"/>
    </row>
    <row r="330" spans="1:9" ht="20.25" x14ac:dyDescent="0.3">
      <c r="A330" s="19" t="s">
        <v>189</v>
      </c>
      <c r="B330" s="20" t="s">
        <v>607</v>
      </c>
      <c r="C330" s="19" t="s">
        <v>55</v>
      </c>
      <c r="D330" s="18" t="e">
        <f>#REF!</f>
        <v>#REF!</v>
      </c>
      <c r="E330" s="16" t="str">
        <f>IFERROR(VLOOKUP(D330,#REF!,2),"")</f>
        <v/>
      </c>
      <c r="F330" s="21"/>
      <c r="G330" s="21"/>
      <c r="H330" s="21"/>
      <c r="I330" s="21"/>
    </row>
    <row r="331" spans="1:9" x14ac:dyDescent="0.3">
      <c r="A331" s="19" t="s">
        <v>189</v>
      </c>
      <c r="B331" s="20" t="s">
        <v>118</v>
      </c>
      <c r="C331" s="19" t="s">
        <v>55</v>
      </c>
      <c r="D331" s="18" t="e">
        <f>#REF!</f>
        <v>#REF!</v>
      </c>
      <c r="E331" s="16" t="str">
        <f>IFERROR(VLOOKUP(D331,#REF!,2),"")</f>
        <v/>
      </c>
      <c r="F331" s="21"/>
      <c r="G331" s="21"/>
      <c r="H331" s="21"/>
      <c r="I331" s="21"/>
    </row>
    <row r="332" spans="1:9" ht="20.25" x14ac:dyDescent="0.3">
      <c r="A332" s="19" t="s">
        <v>189</v>
      </c>
      <c r="B332" s="20" t="s">
        <v>119</v>
      </c>
      <c r="C332" s="19" t="s">
        <v>55</v>
      </c>
      <c r="D332" s="18" t="e">
        <f>#REF!</f>
        <v>#REF!</v>
      </c>
      <c r="E332" s="16" t="str">
        <f>IFERROR(VLOOKUP(D332,#REF!,2),"")</f>
        <v/>
      </c>
      <c r="F332" s="21"/>
      <c r="G332" s="21"/>
      <c r="H332" s="21"/>
      <c r="I332" s="21"/>
    </row>
    <row r="333" spans="1:9" ht="20.25" x14ac:dyDescent="0.3">
      <c r="A333" s="19" t="s">
        <v>189</v>
      </c>
      <c r="B333" s="20" t="s">
        <v>120</v>
      </c>
      <c r="C333" s="19" t="s">
        <v>55</v>
      </c>
      <c r="D333" s="18" t="e">
        <f>#REF!</f>
        <v>#REF!</v>
      </c>
      <c r="E333" s="16" t="str">
        <f>IFERROR(VLOOKUP(D333,#REF!,2),"")</f>
        <v/>
      </c>
      <c r="F333" s="21"/>
      <c r="G333" s="21"/>
      <c r="H333" s="21"/>
      <c r="I333" s="21"/>
    </row>
    <row r="334" spans="1:9" ht="20.25" x14ac:dyDescent="0.3">
      <c r="A334" s="19" t="s">
        <v>189</v>
      </c>
      <c r="B334" s="20" t="s">
        <v>121</v>
      </c>
      <c r="C334" s="19" t="s">
        <v>55</v>
      </c>
      <c r="D334" s="18" t="e">
        <f>#REF!</f>
        <v>#REF!</v>
      </c>
      <c r="E334" s="16" t="str">
        <f>IFERROR(VLOOKUP(D334,#REF!,2),"")</f>
        <v/>
      </c>
      <c r="F334" s="21"/>
      <c r="G334" s="21"/>
      <c r="H334" s="21"/>
      <c r="I334" s="21"/>
    </row>
    <row r="335" spans="1:9" ht="30.4" x14ac:dyDescent="0.3">
      <c r="A335" s="19" t="s">
        <v>189</v>
      </c>
      <c r="B335" s="20" t="s">
        <v>122</v>
      </c>
      <c r="C335" s="19" t="s">
        <v>55</v>
      </c>
      <c r="D335" s="18" t="e">
        <f>#REF!</f>
        <v>#REF!</v>
      </c>
      <c r="E335" s="16" t="str">
        <f>IFERROR(VLOOKUP(D335,#REF!,2),"")</f>
        <v/>
      </c>
      <c r="F335" s="21"/>
      <c r="G335" s="21"/>
      <c r="H335" s="21"/>
      <c r="I335" s="21"/>
    </row>
    <row r="336" spans="1:9" ht="20.25" x14ac:dyDescent="0.3">
      <c r="A336" s="19" t="s">
        <v>189</v>
      </c>
      <c r="B336" s="20" t="s">
        <v>123</v>
      </c>
      <c r="C336" s="19" t="s">
        <v>56</v>
      </c>
      <c r="D336" s="18" t="e">
        <f>#REF!</f>
        <v>#REF!</v>
      </c>
      <c r="E336" s="16" t="str">
        <f>IFERROR(VLOOKUP(D336,#REF!,2),"")</f>
        <v/>
      </c>
      <c r="F336" s="21"/>
      <c r="G336" s="21"/>
      <c r="H336" s="21"/>
      <c r="I336" s="21"/>
    </row>
    <row r="337" spans="1:9" ht="20.25" x14ac:dyDescent="0.3">
      <c r="A337" s="19" t="s">
        <v>189</v>
      </c>
      <c r="B337" s="20" t="s">
        <v>124</v>
      </c>
      <c r="C337" s="19" t="s">
        <v>57</v>
      </c>
      <c r="D337" s="18" t="e">
        <f>#REF!</f>
        <v>#REF!</v>
      </c>
      <c r="E337" s="16" t="str">
        <f>IFERROR(VLOOKUP(D337,#REF!,2),"")</f>
        <v/>
      </c>
      <c r="F337" s="21"/>
      <c r="G337" s="21"/>
      <c r="H337" s="21"/>
      <c r="I337" s="21"/>
    </row>
    <row r="338" spans="1:9" ht="20.25" x14ac:dyDescent="0.3">
      <c r="A338" s="19" t="s">
        <v>189</v>
      </c>
      <c r="B338" s="20" t="s">
        <v>125</v>
      </c>
      <c r="C338" s="19" t="s">
        <v>58</v>
      </c>
      <c r="D338" s="18" t="e">
        <f>#REF!</f>
        <v>#REF!</v>
      </c>
      <c r="E338" s="16" t="str">
        <f>IFERROR(VLOOKUP(D338,#REF!,2),"")</f>
        <v/>
      </c>
      <c r="F338" s="21"/>
      <c r="G338" s="21"/>
      <c r="H338" s="21"/>
      <c r="I338" s="21"/>
    </row>
    <row r="339" spans="1:9" x14ac:dyDescent="0.3">
      <c r="A339" s="19" t="s">
        <v>189</v>
      </c>
      <c r="B339" s="20" t="s">
        <v>126</v>
      </c>
      <c r="C339" s="19" t="s">
        <v>59</v>
      </c>
      <c r="D339" s="18" t="e">
        <f>#REF!</f>
        <v>#REF!</v>
      </c>
      <c r="E339" s="16" t="str">
        <f>IFERROR(VLOOKUP(D339,#REF!,2),"")</f>
        <v/>
      </c>
      <c r="F339" s="21"/>
      <c r="G339" s="21"/>
      <c r="H339" s="21"/>
      <c r="I339" s="21"/>
    </row>
    <row r="340" spans="1:9" ht="20.25" x14ac:dyDescent="0.3">
      <c r="A340" s="19" t="s">
        <v>189</v>
      </c>
      <c r="B340" s="20" t="s">
        <v>127</v>
      </c>
      <c r="C340" s="19" t="s">
        <v>60</v>
      </c>
      <c r="D340" s="18" t="e">
        <f>#REF!</f>
        <v>#REF!</v>
      </c>
      <c r="E340" s="16" t="str">
        <f>IFERROR(VLOOKUP(D340,#REF!,2),"")</f>
        <v/>
      </c>
      <c r="F340" s="21"/>
      <c r="G340" s="21"/>
      <c r="H340" s="21"/>
      <c r="I340" s="21"/>
    </row>
    <row r="341" spans="1:9" ht="20.25" x14ac:dyDescent="0.3">
      <c r="A341" s="19" t="s">
        <v>189</v>
      </c>
      <c r="B341" s="20" t="s">
        <v>128</v>
      </c>
      <c r="C341" s="19" t="s">
        <v>61</v>
      </c>
      <c r="D341" s="18" t="e">
        <f>#REF!</f>
        <v>#REF!</v>
      </c>
      <c r="E341" s="16" t="str">
        <f>IFERROR(VLOOKUP(D341,#REF!,2),"")</f>
        <v/>
      </c>
      <c r="F341" s="21"/>
      <c r="G341" s="21"/>
      <c r="H341" s="21"/>
      <c r="I341" s="21"/>
    </row>
    <row r="342" spans="1:9" ht="20.25" x14ac:dyDescent="0.3">
      <c r="A342" s="19" t="s">
        <v>189</v>
      </c>
      <c r="B342" s="20" t="s">
        <v>129</v>
      </c>
      <c r="C342" s="19" t="s">
        <v>62</v>
      </c>
      <c r="D342" s="18" t="e">
        <f>#REF!</f>
        <v>#REF!</v>
      </c>
      <c r="E342" s="16" t="str">
        <f>IFERROR(VLOOKUP(D342,#REF!,2),"")</f>
        <v/>
      </c>
      <c r="F342" s="21"/>
      <c r="G342" s="21"/>
      <c r="H342" s="21"/>
      <c r="I342" s="21"/>
    </row>
    <row r="343" spans="1:9" x14ac:dyDescent="0.3">
      <c r="A343" s="19" t="s">
        <v>189</v>
      </c>
      <c r="B343" s="20" t="s">
        <v>130</v>
      </c>
      <c r="C343" s="19" t="s">
        <v>56</v>
      </c>
      <c r="D343" s="18" t="e">
        <f>#REF!</f>
        <v>#REF!</v>
      </c>
      <c r="E343" s="16" t="str">
        <f>IFERROR(VLOOKUP(D343,#REF!,2),"")</f>
        <v/>
      </c>
      <c r="F343" s="21"/>
      <c r="G343" s="21"/>
      <c r="H343" s="21"/>
      <c r="I343" s="21"/>
    </row>
    <row r="344" spans="1:9" ht="20.25" x14ac:dyDescent="0.3">
      <c r="A344" s="19" t="s">
        <v>189</v>
      </c>
      <c r="B344" s="20" t="s">
        <v>131</v>
      </c>
      <c r="C344" s="19" t="s">
        <v>56</v>
      </c>
      <c r="D344" s="18" t="e">
        <f>#REF!</f>
        <v>#REF!</v>
      </c>
      <c r="E344" s="16" t="str">
        <f>IFERROR(VLOOKUP(D344,#REF!,2),"")</f>
        <v/>
      </c>
      <c r="F344" s="21"/>
      <c r="G344" s="21"/>
      <c r="H344" s="21"/>
      <c r="I344" s="21"/>
    </row>
    <row r="345" spans="1:9" ht="30.4" x14ac:dyDescent="0.3">
      <c r="A345" s="19" t="s">
        <v>189</v>
      </c>
      <c r="B345" s="20" t="s">
        <v>132</v>
      </c>
      <c r="C345" s="19" t="s">
        <v>56</v>
      </c>
      <c r="D345" s="18" t="e">
        <f>#REF!</f>
        <v>#REF!</v>
      </c>
      <c r="E345" s="16" t="str">
        <f>IFERROR(VLOOKUP(D345,#REF!,2),"")</f>
        <v/>
      </c>
      <c r="F345" s="21"/>
      <c r="G345" s="21"/>
      <c r="H345" s="21"/>
      <c r="I345" s="21"/>
    </row>
    <row r="346" spans="1:9" x14ac:dyDescent="0.3">
      <c r="A346" s="19" t="s">
        <v>189</v>
      </c>
      <c r="B346" s="28" t="s">
        <v>133</v>
      </c>
      <c r="C346" s="19" t="s">
        <v>56</v>
      </c>
      <c r="D346" s="18" t="e">
        <f>#REF!</f>
        <v>#REF!</v>
      </c>
      <c r="E346" s="16" t="str">
        <f>IFERROR(VLOOKUP(D346,#REF!,2),"")</f>
        <v/>
      </c>
      <c r="F346" s="21"/>
      <c r="G346" s="21"/>
      <c r="H346" s="21"/>
      <c r="I346" s="21"/>
    </row>
    <row r="347" spans="1:9" ht="20.25" x14ac:dyDescent="0.3">
      <c r="A347" s="5" t="s">
        <v>250</v>
      </c>
      <c r="B347" s="22" t="s">
        <v>219</v>
      </c>
      <c r="C347" s="5" t="s">
        <v>608</v>
      </c>
      <c r="D347" s="18" t="e">
        <f>#REF!</f>
        <v>#REF!</v>
      </c>
      <c r="E347" s="16" t="str">
        <f>IFERROR(VLOOKUP(D347,#REF!,2),"")</f>
        <v/>
      </c>
      <c r="F347" s="21"/>
      <c r="G347" s="21"/>
      <c r="H347" s="21"/>
      <c r="I347" s="21"/>
    </row>
    <row r="348" spans="1:9" ht="20.25" x14ac:dyDescent="0.3">
      <c r="A348" s="5" t="s">
        <v>251</v>
      </c>
      <c r="B348" s="22" t="s">
        <v>220</v>
      </c>
      <c r="C348" s="5" t="s">
        <v>608</v>
      </c>
      <c r="D348" s="18" t="e">
        <f>#REF!</f>
        <v>#REF!</v>
      </c>
      <c r="E348" s="16" t="str">
        <f>IFERROR(VLOOKUP(D348,#REF!,2),"")</f>
        <v/>
      </c>
      <c r="F348" s="21"/>
      <c r="G348" s="21"/>
      <c r="H348" s="21"/>
      <c r="I348" s="21"/>
    </row>
    <row r="349" spans="1:9" ht="20.25" x14ac:dyDescent="0.3">
      <c r="A349" s="19" t="s">
        <v>203</v>
      </c>
      <c r="B349" s="20" t="s">
        <v>221</v>
      </c>
      <c r="C349" s="19" t="s">
        <v>72</v>
      </c>
      <c r="D349" s="18" t="e">
        <f>#REF!</f>
        <v>#REF!</v>
      </c>
      <c r="E349" s="16" t="str">
        <f>IFERROR(VLOOKUP(D349,#REF!,2),"")</f>
        <v/>
      </c>
      <c r="F349" s="21"/>
      <c r="G349" s="21"/>
      <c r="H349" s="21"/>
      <c r="I349" s="21"/>
    </row>
    <row r="350" spans="1:9" ht="20.25" x14ac:dyDescent="0.3">
      <c r="A350" s="19" t="s">
        <v>252</v>
      </c>
      <c r="B350" s="20" t="s">
        <v>222</v>
      </c>
      <c r="C350" s="19" t="s">
        <v>238</v>
      </c>
      <c r="D350" s="18" t="e">
        <f>#REF!</f>
        <v>#REF!</v>
      </c>
      <c r="E350" s="16" t="str">
        <f>IFERROR(VLOOKUP(D350,#REF!,2),"")</f>
        <v/>
      </c>
      <c r="F350" s="21"/>
      <c r="G350" s="21"/>
      <c r="H350" s="21"/>
      <c r="I350" s="21"/>
    </row>
    <row r="351" spans="1:9" ht="20.25" x14ac:dyDescent="0.3">
      <c r="A351" s="19" t="s">
        <v>253</v>
      </c>
      <c r="B351" s="20" t="s">
        <v>223</v>
      </c>
      <c r="C351" s="19" t="s">
        <v>239</v>
      </c>
      <c r="D351" s="18" t="e">
        <f>#REF!</f>
        <v>#REF!</v>
      </c>
      <c r="E351" s="16" t="str">
        <f>IFERROR(VLOOKUP(D351,#REF!,2),"")</f>
        <v/>
      </c>
      <c r="F351" s="21"/>
      <c r="G351" s="21"/>
      <c r="H351" s="21"/>
      <c r="I351" s="21"/>
    </row>
    <row r="352" spans="1:9" ht="20.25" x14ac:dyDescent="0.3">
      <c r="A352" s="19" t="s">
        <v>254</v>
      </c>
      <c r="B352" s="20" t="s">
        <v>224</v>
      </c>
      <c r="C352" s="19" t="s">
        <v>240</v>
      </c>
      <c r="D352" s="18" t="e">
        <f>#REF!</f>
        <v>#REF!</v>
      </c>
      <c r="E352" s="16" t="str">
        <f>IFERROR(VLOOKUP(D352,#REF!,2),"")</f>
        <v/>
      </c>
      <c r="F352" s="21"/>
      <c r="G352" s="21"/>
      <c r="H352" s="21"/>
      <c r="I352" s="21"/>
    </row>
    <row r="353" spans="1:9" ht="20.25" x14ac:dyDescent="0.3">
      <c r="A353" s="19" t="s">
        <v>255</v>
      </c>
      <c r="B353" s="20" t="s">
        <v>225</v>
      </c>
      <c r="C353" s="19" t="s">
        <v>241</v>
      </c>
      <c r="D353" s="18" t="e">
        <f>#REF!</f>
        <v>#REF!</v>
      </c>
      <c r="E353" s="16" t="str">
        <f>IFERROR(VLOOKUP(D353,#REF!,2),"")</f>
        <v/>
      </c>
      <c r="F353" s="21"/>
      <c r="G353" s="21"/>
      <c r="H353" s="21"/>
      <c r="I353" s="21"/>
    </row>
    <row r="354" spans="1:9" x14ac:dyDescent="0.3">
      <c r="A354" s="6" t="s">
        <v>190</v>
      </c>
      <c r="B354" s="24" t="e">
        <f>#REF!</f>
        <v>#REF!</v>
      </c>
      <c r="C354" s="8" t="s">
        <v>64</v>
      </c>
      <c r="D354" s="10" t="str">
        <f>IFERROR(VLOOKUP(E354,#REF!,3),"")</f>
        <v/>
      </c>
      <c r="E354" s="9">
        <f>IFERROR(SUM(E355:E363)/COUNTA(E355:E363),"")</f>
        <v>0</v>
      </c>
      <c r="F354" s="21"/>
      <c r="G354" s="21"/>
      <c r="H354" s="21"/>
      <c r="I354" s="21"/>
    </row>
    <row r="355" spans="1:9" ht="20.25" x14ac:dyDescent="0.3">
      <c r="A355" s="19" t="s">
        <v>191</v>
      </c>
      <c r="B355" s="20" t="s">
        <v>681</v>
      </c>
      <c r="C355" s="19" t="s">
        <v>64</v>
      </c>
      <c r="D355" s="18" t="e">
        <f>#REF!</f>
        <v>#REF!</v>
      </c>
      <c r="E355" s="16" t="str">
        <f>IFERROR(VLOOKUP(D355,#REF!,2),"")</f>
        <v/>
      </c>
      <c r="F355" s="21"/>
      <c r="G355" s="21"/>
      <c r="H355" s="21"/>
      <c r="I355" s="21"/>
    </row>
    <row r="356" spans="1:9" ht="30.4" x14ac:dyDescent="0.3">
      <c r="A356" s="19" t="s">
        <v>191</v>
      </c>
      <c r="B356" s="20" t="s">
        <v>138</v>
      </c>
      <c r="C356" s="19" t="s">
        <v>64</v>
      </c>
      <c r="D356" s="18" t="e">
        <f>#REF!</f>
        <v>#REF!</v>
      </c>
      <c r="E356" s="16" t="str">
        <f>IFERROR(VLOOKUP(D356,#REF!,2),"")</f>
        <v/>
      </c>
      <c r="F356" s="21"/>
      <c r="G356" s="21"/>
      <c r="H356" s="21"/>
      <c r="I356" s="21"/>
    </row>
    <row r="357" spans="1:9" x14ac:dyDescent="0.3">
      <c r="A357" s="19" t="s">
        <v>192</v>
      </c>
      <c r="B357" s="28" t="s">
        <v>610</v>
      </c>
      <c r="C357" s="19" t="s">
        <v>64</v>
      </c>
      <c r="D357" s="18" t="e">
        <f>#REF!</f>
        <v>#REF!</v>
      </c>
      <c r="E357" s="16" t="str">
        <f>IFERROR(VLOOKUP(D357,#REF!,2),"")</f>
        <v/>
      </c>
      <c r="F357" s="21"/>
      <c r="G357" s="21"/>
      <c r="H357" s="21"/>
      <c r="I357" s="21"/>
    </row>
    <row r="358" spans="1:9" ht="30.4" x14ac:dyDescent="0.3">
      <c r="A358" s="19" t="s">
        <v>192</v>
      </c>
      <c r="B358" s="20" t="s">
        <v>139</v>
      </c>
      <c r="C358" s="19" t="s">
        <v>64</v>
      </c>
      <c r="D358" s="18" t="e">
        <f>#REF!</f>
        <v>#REF!</v>
      </c>
      <c r="E358" s="16" t="str">
        <f>IFERROR(VLOOKUP(D358,#REF!,2),"")</f>
        <v/>
      </c>
      <c r="F358" s="21"/>
      <c r="G358" s="21"/>
      <c r="H358" s="21"/>
      <c r="I358" s="21"/>
    </row>
    <row r="359" spans="1:9" x14ac:dyDescent="0.3">
      <c r="A359" s="19" t="s">
        <v>193</v>
      </c>
      <c r="B359" s="28" t="s">
        <v>140</v>
      </c>
      <c r="C359" s="19" t="s">
        <v>64</v>
      </c>
      <c r="D359" s="18" t="e">
        <f>#REF!</f>
        <v>#REF!</v>
      </c>
      <c r="E359" s="16" t="str">
        <f>IFERROR(VLOOKUP(D359,#REF!,2),"")</f>
        <v/>
      </c>
      <c r="F359" s="21"/>
      <c r="G359" s="21"/>
      <c r="H359" s="21"/>
      <c r="I359" s="21"/>
    </row>
    <row r="360" spans="1:9" ht="20.25" x14ac:dyDescent="0.3">
      <c r="A360" s="19" t="s">
        <v>194</v>
      </c>
      <c r="B360" s="20" t="s">
        <v>141</v>
      </c>
      <c r="C360" s="19" t="s">
        <v>64</v>
      </c>
      <c r="D360" s="18" t="e">
        <f>#REF!</f>
        <v>#REF!</v>
      </c>
      <c r="E360" s="16" t="str">
        <f>IFERROR(VLOOKUP(D360,#REF!,2),"")</f>
        <v/>
      </c>
      <c r="F360" s="21"/>
      <c r="G360" s="21"/>
      <c r="H360" s="21"/>
      <c r="I360" s="21"/>
    </row>
    <row r="361" spans="1:9" x14ac:dyDescent="0.3">
      <c r="A361" s="19" t="s">
        <v>195</v>
      </c>
      <c r="B361" s="37" t="s">
        <v>142</v>
      </c>
      <c r="C361" s="19" t="s">
        <v>64</v>
      </c>
      <c r="D361" s="18" t="e">
        <f>#REF!</f>
        <v>#REF!</v>
      </c>
      <c r="E361" s="16" t="str">
        <f>IFERROR(VLOOKUP(D361,#REF!,2),"")</f>
        <v/>
      </c>
      <c r="F361" s="21"/>
      <c r="G361" s="21"/>
      <c r="H361" s="21"/>
      <c r="I361" s="21"/>
    </row>
    <row r="362" spans="1:9" ht="30.4" x14ac:dyDescent="0.3">
      <c r="A362" s="19" t="s">
        <v>196</v>
      </c>
      <c r="B362" s="20" t="s">
        <v>143</v>
      </c>
      <c r="C362" s="19" t="s">
        <v>64</v>
      </c>
      <c r="D362" s="18" t="e">
        <f>#REF!</f>
        <v>#REF!</v>
      </c>
      <c r="E362" s="16" t="str">
        <f>IFERROR(VLOOKUP(D362,#REF!,2),"")</f>
        <v/>
      </c>
      <c r="F362" s="21"/>
      <c r="G362" s="21"/>
      <c r="H362" s="21"/>
      <c r="I362" s="21"/>
    </row>
    <row r="363" spans="1:9" ht="20.25" x14ac:dyDescent="0.3">
      <c r="A363" s="19" t="s">
        <v>197</v>
      </c>
      <c r="B363" s="28" t="s">
        <v>144</v>
      </c>
      <c r="C363" s="19" t="s">
        <v>64</v>
      </c>
      <c r="D363" s="18" t="e">
        <f>#REF!</f>
        <v>#REF!</v>
      </c>
      <c r="E363" s="16" t="str">
        <f>IFERROR(VLOOKUP(D363,#REF!,2),"")</f>
        <v/>
      </c>
      <c r="F363" s="21"/>
      <c r="G363" s="21"/>
      <c r="H363" s="21"/>
      <c r="I363" s="21"/>
    </row>
    <row r="364" spans="1:9" x14ac:dyDescent="0.3">
      <c r="A364" s="6" t="s">
        <v>159</v>
      </c>
      <c r="B364" s="24" t="e">
        <f>#REF!</f>
        <v>#REF!</v>
      </c>
      <c r="C364" s="8" t="s">
        <v>10</v>
      </c>
      <c r="D364" s="10" t="str">
        <f>IFERROR(VLOOKUP(E364,#REF!,3),"")</f>
        <v/>
      </c>
      <c r="E364" s="9">
        <f>IFERROR(SUM(E365,E367:E379,E381:E383)/COUNTA(E365,E367:E379,E381:E383),"")</f>
        <v>0</v>
      </c>
      <c r="F364" s="21"/>
      <c r="G364" s="21"/>
      <c r="H364" s="21"/>
      <c r="I364" s="21"/>
    </row>
    <row r="365" spans="1:9" ht="30.4" x14ac:dyDescent="0.3">
      <c r="A365" s="19" t="s">
        <v>160</v>
      </c>
      <c r="B365" s="20" t="s">
        <v>499</v>
      </c>
      <c r="C365" s="19" t="s">
        <v>11</v>
      </c>
      <c r="D365" s="18" t="e">
        <f>#REF!</f>
        <v>#REF!</v>
      </c>
      <c r="E365" s="16" t="str">
        <f>IFERROR(VLOOKUP(D365,#REF!,2),"")</f>
        <v/>
      </c>
      <c r="F365" s="21"/>
      <c r="G365" s="21"/>
      <c r="H365" s="21"/>
      <c r="I365" s="21"/>
    </row>
    <row r="366" spans="1:9" x14ac:dyDescent="0.3">
      <c r="A366" s="8" t="s">
        <v>161</v>
      </c>
      <c r="B366" s="27" t="s">
        <v>500</v>
      </c>
      <c r="C366" s="8" t="s">
        <v>12</v>
      </c>
      <c r="D366" s="381"/>
      <c r="E366" s="381"/>
      <c r="F366" s="21"/>
      <c r="G366" s="21"/>
      <c r="H366" s="21"/>
      <c r="I366" s="21"/>
    </row>
    <row r="367" spans="1:9" ht="20.25" x14ac:dyDescent="0.3">
      <c r="A367" s="19" t="s">
        <v>503</v>
      </c>
      <c r="B367" s="20" t="s">
        <v>502</v>
      </c>
      <c r="C367" s="19" t="s">
        <v>501</v>
      </c>
      <c r="D367" s="18" t="e">
        <f>#REF!</f>
        <v>#REF!</v>
      </c>
      <c r="E367" s="16" t="str">
        <f>IFERROR(VLOOKUP(D367,#REF!,2),"")</f>
        <v/>
      </c>
      <c r="F367" s="21"/>
      <c r="G367" s="21"/>
      <c r="H367" s="21"/>
      <c r="I367" s="21"/>
    </row>
    <row r="368" spans="1:9" ht="20.25" x14ac:dyDescent="0.3">
      <c r="A368" s="19" t="s">
        <v>503</v>
      </c>
      <c r="B368" s="20" t="s">
        <v>505</v>
      </c>
      <c r="C368" s="19" t="s">
        <v>504</v>
      </c>
      <c r="D368" s="18" t="e">
        <f>#REF!</f>
        <v>#REF!</v>
      </c>
      <c r="E368" s="16" t="str">
        <f>IFERROR(VLOOKUP(D368,#REF!,2),"")</f>
        <v/>
      </c>
      <c r="F368" s="21"/>
      <c r="G368" s="21"/>
      <c r="H368" s="21"/>
      <c r="I368" s="21"/>
    </row>
    <row r="369" spans="1:9" ht="20.25" x14ac:dyDescent="0.3">
      <c r="A369" s="19" t="s">
        <v>503</v>
      </c>
      <c r="B369" s="20" t="s">
        <v>507</v>
      </c>
      <c r="C369" s="19" t="s">
        <v>506</v>
      </c>
      <c r="D369" s="18" t="e">
        <f>#REF!</f>
        <v>#REF!</v>
      </c>
      <c r="E369" s="16" t="str">
        <f>IFERROR(VLOOKUP(D369,#REF!,2),"")</f>
        <v/>
      </c>
      <c r="F369" s="21"/>
      <c r="G369" s="21"/>
      <c r="H369" s="21"/>
      <c r="I369" s="21"/>
    </row>
    <row r="370" spans="1:9" ht="20.25" x14ac:dyDescent="0.3">
      <c r="A370" s="19" t="s">
        <v>503</v>
      </c>
      <c r="B370" s="20" t="s">
        <v>509</v>
      </c>
      <c r="C370" s="19" t="s">
        <v>508</v>
      </c>
      <c r="D370" s="18" t="e">
        <f>#REF!</f>
        <v>#REF!</v>
      </c>
      <c r="E370" s="16" t="str">
        <f>IFERROR(VLOOKUP(D370,#REF!,2),"")</f>
        <v/>
      </c>
      <c r="F370" s="21"/>
      <c r="G370" s="21"/>
      <c r="H370" s="21"/>
      <c r="I370" s="21"/>
    </row>
    <row r="371" spans="1:9" ht="20.25" x14ac:dyDescent="0.3">
      <c r="A371" s="19" t="s">
        <v>503</v>
      </c>
      <c r="B371" s="20" t="s">
        <v>511</v>
      </c>
      <c r="C371" s="19" t="s">
        <v>510</v>
      </c>
      <c r="D371" s="18" t="e">
        <f>#REF!</f>
        <v>#REF!</v>
      </c>
      <c r="E371" s="16" t="str">
        <f>IFERROR(VLOOKUP(D371,#REF!,2),"")</f>
        <v/>
      </c>
      <c r="F371" s="21"/>
      <c r="G371" s="21"/>
      <c r="H371" s="21"/>
      <c r="I371" s="21"/>
    </row>
    <row r="372" spans="1:9" ht="20.25" x14ac:dyDescent="0.3">
      <c r="A372" s="19" t="s">
        <v>503</v>
      </c>
      <c r="B372" s="20" t="s">
        <v>513</v>
      </c>
      <c r="C372" s="19" t="s">
        <v>512</v>
      </c>
      <c r="D372" s="18" t="e">
        <f>#REF!</f>
        <v>#REF!</v>
      </c>
      <c r="E372" s="16" t="str">
        <f>IFERROR(VLOOKUP(D372,#REF!,2),"")</f>
        <v/>
      </c>
      <c r="F372" s="21"/>
      <c r="G372" s="21"/>
      <c r="H372" s="21"/>
      <c r="I372" s="21"/>
    </row>
    <row r="373" spans="1:9" ht="20.25" x14ac:dyDescent="0.3">
      <c r="A373" s="19" t="s">
        <v>515</v>
      </c>
      <c r="B373" s="20" t="s">
        <v>641</v>
      </c>
      <c r="C373" s="19" t="s">
        <v>514</v>
      </c>
      <c r="D373" s="18" t="e">
        <f>#REF!</f>
        <v>#REF!</v>
      </c>
      <c r="E373" s="16" t="str">
        <f>IFERROR(VLOOKUP(D373,#REF!,2),"")</f>
        <v/>
      </c>
      <c r="F373" s="21"/>
      <c r="G373" s="21"/>
      <c r="H373" s="21"/>
      <c r="I373" s="21"/>
    </row>
    <row r="374" spans="1:9" ht="20.25" x14ac:dyDescent="0.3">
      <c r="A374" s="19" t="s">
        <v>518</v>
      </c>
      <c r="B374" s="20" t="s">
        <v>517</v>
      </c>
      <c r="C374" s="19" t="s">
        <v>516</v>
      </c>
      <c r="D374" s="18" t="e">
        <f>#REF!</f>
        <v>#REF!</v>
      </c>
      <c r="E374" s="16" t="str">
        <f>IFERROR(VLOOKUP(D374,#REF!,2),"")</f>
        <v/>
      </c>
      <c r="F374" s="21"/>
      <c r="G374" s="21"/>
      <c r="H374" s="21"/>
      <c r="I374" s="21"/>
    </row>
    <row r="375" spans="1:9" ht="20.25" x14ac:dyDescent="0.3">
      <c r="A375" s="5" t="s">
        <v>519</v>
      </c>
      <c r="B375" s="22" t="s">
        <v>642</v>
      </c>
      <c r="C375" s="5" t="s">
        <v>608</v>
      </c>
      <c r="D375" s="18" t="e">
        <f>#REF!</f>
        <v>#REF!</v>
      </c>
      <c r="E375" s="16" t="str">
        <f>IFERROR(VLOOKUP(D375,#REF!,2),"")</f>
        <v/>
      </c>
      <c r="F375" s="21"/>
      <c r="G375" s="21"/>
      <c r="H375" s="21"/>
      <c r="I375" s="21"/>
    </row>
    <row r="376" spans="1:9" ht="30.4" x14ac:dyDescent="0.3">
      <c r="A376" s="5" t="s">
        <v>503</v>
      </c>
      <c r="B376" s="22" t="s">
        <v>520</v>
      </c>
      <c r="C376" s="5" t="s">
        <v>608</v>
      </c>
      <c r="D376" s="18" t="e">
        <f>#REF!</f>
        <v>#REF!</v>
      </c>
      <c r="E376" s="16" t="str">
        <f>IFERROR(VLOOKUP(D376,#REF!,2),"")</f>
        <v/>
      </c>
      <c r="F376" s="21"/>
      <c r="G376" s="21"/>
      <c r="H376" s="21"/>
      <c r="I376" s="21"/>
    </row>
    <row r="377" spans="1:9" x14ac:dyDescent="0.3">
      <c r="A377" s="5" t="s">
        <v>522</v>
      </c>
      <c r="B377" s="22" t="s">
        <v>521</v>
      </c>
      <c r="C377" s="5" t="s">
        <v>608</v>
      </c>
      <c r="D377" s="18" t="e">
        <f>#REF!</f>
        <v>#REF!</v>
      </c>
      <c r="E377" s="16" t="str">
        <f>IFERROR(VLOOKUP(D377,#REF!,2),"")</f>
        <v/>
      </c>
      <c r="F377" s="21"/>
      <c r="G377" s="21"/>
      <c r="H377" s="21"/>
      <c r="I377" s="21"/>
    </row>
    <row r="378" spans="1:9" ht="20.25" x14ac:dyDescent="0.3">
      <c r="A378" s="5" t="s">
        <v>524</v>
      </c>
      <c r="B378" s="22" t="s">
        <v>523</v>
      </c>
      <c r="C378" s="5" t="s">
        <v>608</v>
      </c>
      <c r="D378" s="18" t="e">
        <f>#REF!</f>
        <v>#REF!</v>
      </c>
      <c r="E378" s="16" t="str">
        <f>IFERROR(VLOOKUP(D378,#REF!,2),"")</f>
        <v/>
      </c>
      <c r="F378" s="21"/>
      <c r="G378" s="21"/>
      <c r="H378" s="21"/>
      <c r="I378" s="21"/>
    </row>
    <row r="379" spans="1:9" ht="20.25" x14ac:dyDescent="0.3">
      <c r="A379" s="5" t="s">
        <v>518</v>
      </c>
      <c r="B379" s="22" t="s">
        <v>525</v>
      </c>
      <c r="C379" s="5" t="s">
        <v>608</v>
      </c>
      <c r="D379" s="18" t="e">
        <f>#REF!</f>
        <v>#REF!</v>
      </c>
      <c r="E379" s="16" t="str">
        <f>IFERROR(VLOOKUP(D379,#REF!,2),"")</f>
        <v/>
      </c>
      <c r="F379" s="21"/>
      <c r="G379" s="21"/>
      <c r="H379" s="21"/>
      <c r="I379" s="21"/>
    </row>
    <row r="380" spans="1:9" x14ac:dyDescent="0.3">
      <c r="A380" s="8" t="s">
        <v>162</v>
      </c>
      <c r="B380" s="27" t="s">
        <v>526</v>
      </c>
      <c r="C380" s="8" t="s">
        <v>13</v>
      </c>
      <c r="D380" s="384"/>
      <c r="E380" s="384"/>
      <c r="F380" s="21"/>
      <c r="G380" s="21"/>
      <c r="H380" s="21"/>
      <c r="I380" s="21"/>
    </row>
    <row r="381" spans="1:9" ht="30.4" x14ac:dyDescent="0.3">
      <c r="A381" s="19" t="s">
        <v>529</v>
      </c>
      <c r="B381" s="20" t="s">
        <v>528</v>
      </c>
      <c r="C381" s="19" t="s">
        <v>527</v>
      </c>
      <c r="D381" s="18" t="e">
        <f>#REF!</f>
        <v>#REF!</v>
      </c>
      <c r="E381" s="16" t="str">
        <f>IFERROR(VLOOKUP(D381,#REF!,2),"")</f>
        <v/>
      </c>
      <c r="F381" s="21"/>
      <c r="G381" s="21"/>
      <c r="H381" s="21"/>
      <c r="I381" s="21"/>
    </row>
    <row r="382" spans="1:9" ht="30.4" x14ac:dyDescent="0.3">
      <c r="A382" s="19" t="s">
        <v>532</v>
      </c>
      <c r="B382" s="20" t="s">
        <v>531</v>
      </c>
      <c r="C382" s="19" t="s">
        <v>530</v>
      </c>
      <c r="D382" s="18" t="e">
        <f>#REF!</f>
        <v>#REF!</v>
      </c>
      <c r="E382" s="16" t="str">
        <f>IFERROR(VLOOKUP(D382,#REF!,2),"")</f>
        <v/>
      </c>
      <c r="F382" s="21"/>
      <c r="G382" s="21"/>
      <c r="H382" s="21"/>
      <c r="I382" s="21"/>
    </row>
    <row r="383" spans="1:9" ht="20.25" x14ac:dyDescent="0.3">
      <c r="A383" s="5" t="s">
        <v>534</v>
      </c>
      <c r="B383" s="22" t="s">
        <v>533</v>
      </c>
      <c r="C383" s="5" t="s">
        <v>608</v>
      </c>
      <c r="D383" s="18" t="e">
        <f>#REF!</f>
        <v>#REF!</v>
      </c>
      <c r="E383" s="16" t="str">
        <f>IFERROR(VLOOKUP(D383,#REF!,2),"")</f>
        <v/>
      </c>
      <c r="F383" s="21"/>
      <c r="G383" s="21"/>
      <c r="H383" s="21"/>
      <c r="I383" s="21"/>
    </row>
    <row r="384" spans="1:9" x14ac:dyDescent="0.3">
      <c r="A384" s="6">
        <v>10</v>
      </c>
      <c r="B384" s="6" t="e">
        <f>#REF!</f>
        <v>#REF!</v>
      </c>
      <c r="C384" s="8" t="s">
        <v>73</v>
      </c>
      <c r="D384" s="10" t="str">
        <f>IFERROR(VLOOKUP(E384,#REF!,3),"")</f>
        <v/>
      </c>
      <c r="E384" s="9">
        <f>IFERROR(SUM(E385+E389+E396)/3,"")</f>
        <v>0</v>
      </c>
      <c r="F384" s="21"/>
      <c r="G384" s="21"/>
      <c r="H384" s="21"/>
      <c r="I384" s="21"/>
    </row>
    <row r="385" spans="1:9" x14ac:dyDescent="0.3">
      <c r="A385" s="6" t="s">
        <v>204</v>
      </c>
      <c r="B385" s="23" t="e">
        <f>#REF!</f>
        <v>#REF!</v>
      </c>
      <c r="C385" s="8" t="s">
        <v>74</v>
      </c>
      <c r="D385" s="10" t="str">
        <f>IFERROR(VLOOKUP(E385,#REF!,3),"")</f>
        <v/>
      </c>
      <c r="E385" s="9">
        <f>IFERROR(SUM(E386:E388)/COUNTA(E386:E388),"")</f>
        <v>0</v>
      </c>
      <c r="F385" s="21"/>
      <c r="G385" s="21"/>
      <c r="H385" s="21"/>
      <c r="I385" s="21"/>
    </row>
    <row r="386" spans="1:9" ht="20.25" x14ac:dyDescent="0.3">
      <c r="A386" s="5" t="s">
        <v>204</v>
      </c>
      <c r="B386" s="22" t="s">
        <v>227</v>
      </c>
      <c r="C386" s="5" t="s">
        <v>608</v>
      </c>
      <c r="D386" s="18" t="e">
        <f>#REF!</f>
        <v>#REF!</v>
      </c>
      <c r="E386" s="16" t="str">
        <f>IFERROR(VLOOKUP(D386,#REF!,2),"")</f>
        <v/>
      </c>
      <c r="F386" s="21"/>
      <c r="G386" s="21"/>
      <c r="H386" s="21"/>
      <c r="I386" s="21"/>
    </row>
    <row r="387" spans="1:9" ht="20.25" x14ac:dyDescent="0.3">
      <c r="A387" s="5" t="s">
        <v>256</v>
      </c>
      <c r="B387" s="22" t="s">
        <v>228</v>
      </c>
      <c r="C387" s="5" t="s">
        <v>608</v>
      </c>
      <c r="D387" s="18" t="e">
        <f>#REF!</f>
        <v>#REF!</v>
      </c>
      <c r="E387" s="16" t="str">
        <f>IFERROR(VLOOKUP(D387,#REF!,2),"")</f>
        <v/>
      </c>
      <c r="F387" s="21"/>
      <c r="G387" s="21"/>
      <c r="H387" s="21"/>
      <c r="I387" s="21"/>
    </row>
    <row r="388" spans="1:9" ht="30.4" x14ac:dyDescent="0.3">
      <c r="A388" s="19" t="s">
        <v>257</v>
      </c>
      <c r="B388" s="20" t="s">
        <v>609</v>
      </c>
      <c r="C388" s="19" t="s">
        <v>73</v>
      </c>
      <c r="D388" s="18" t="e">
        <f>#REF!</f>
        <v>#REF!</v>
      </c>
      <c r="E388" s="16" t="str">
        <f>IFERROR(VLOOKUP(D388,#REF!,2),"")</f>
        <v/>
      </c>
      <c r="F388" s="21"/>
      <c r="G388" s="21"/>
      <c r="H388" s="21"/>
      <c r="I388" s="21"/>
    </row>
    <row r="389" spans="1:9" x14ac:dyDescent="0.3">
      <c r="A389" s="6" t="s">
        <v>199</v>
      </c>
      <c r="B389" s="23" t="e">
        <f>#REF!</f>
        <v>#REF!</v>
      </c>
      <c r="C389" s="8" t="s">
        <v>75</v>
      </c>
      <c r="D389" s="10" t="str">
        <f>IFERROR(VLOOKUP(E389,#REF!,3),"")</f>
        <v/>
      </c>
      <c r="E389" s="9">
        <f>IFERROR(SUM(E390:E395)/COUNTA(E390:E395),"")</f>
        <v>0</v>
      </c>
      <c r="F389" s="21"/>
      <c r="G389" s="21"/>
      <c r="H389" s="21"/>
      <c r="I389" s="21"/>
    </row>
    <row r="390" spans="1:9" ht="20.25" x14ac:dyDescent="0.3">
      <c r="A390" s="19" t="s">
        <v>259</v>
      </c>
      <c r="B390" s="20" t="s">
        <v>231</v>
      </c>
      <c r="C390" s="19" t="s">
        <v>242</v>
      </c>
      <c r="D390" s="18" t="e">
        <f>#REF!</f>
        <v>#REF!</v>
      </c>
      <c r="E390" s="16" t="str">
        <f>IFERROR(VLOOKUP(D390,#REF!,2),"")</f>
        <v/>
      </c>
      <c r="F390" s="21"/>
      <c r="G390" s="21"/>
      <c r="H390" s="21"/>
      <c r="I390" s="21"/>
    </row>
    <row r="391" spans="1:9" ht="20.25" x14ac:dyDescent="0.3">
      <c r="A391" s="19" t="s">
        <v>260</v>
      </c>
      <c r="B391" s="20" t="s">
        <v>232</v>
      </c>
      <c r="C391" s="19" t="s">
        <v>75</v>
      </c>
      <c r="D391" s="18" t="e">
        <f>#REF!</f>
        <v>#REF!</v>
      </c>
      <c r="E391" s="16" t="str">
        <f>IFERROR(VLOOKUP(D391,#REF!,2),"")</f>
        <v/>
      </c>
      <c r="F391" s="21"/>
      <c r="G391" s="21"/>
      <c r="H391" s="21"/>
      <c r="I391" s="21"/>
    </row>
    <row r="392" spans="1:9" ht="30.4" x14ac:dyDescent="0.3">
      <c r="A392" s="19" t="s">
        <v>261</v>
      </c>
      <c r="B392" s="20" t="s">
        <v>233</v>
      </c>
      <c r="C392" s="19" t="s">
        <v>243</v>
      </c>
      <c r="D392" s="18" t="e">
        <f>#REF!</f>
        <v>#REF!</v>
      </c>
      <c r="E392" s="16" t="str">
        <f>IFERROR(VLOOKUP(D392,#REF!,2),"")</f>
        <v/>
      </c>
      <c r="F392" s="21"/>
      <c r="G392" s="21"/>
      <c r="H392" s="21"/>
      <c r="I392" s="21"/>
    </row>
    <row r="393" spans="1:9" x14ac:dyDescent="0.3">
      <c r="A393" s="19" t="s">
        <v>200</v>
      </c>
      <c r="B393" s="20" t="s">
        <v>234</v>
      </c>
      <c r="C393" s="19" t="s">
        <v>75</v>
      </c>
      <c r="D393" s="18" t="e">
        <f>#REF!</f>
        <v>#REF!</v>
      </c>
      <c r="E393" s="16" t="str">
        <f>IFERROR(VLOOKUP(D393,#REF!,2),"")</f>
        <v/>
      </c>
      <c r="F393" s="21"/>
      <c r="G393" s="21"/>
      <c r="H393" s="21"/>
      <c r="I393" s="21"/>
    </row>
    <row r="394" spans="1:9" ht="20.25" x14ac:dyDescent="0.3">
      <c r="A394" s="19" t="s">
        <v>262</v>
      </c>
      <c r="B394" s="20" t="s">
        <v>235</v>
      </c>
      <c r="C394" s="19" t="s">
        <v>244</v>
      </c>
      <c r="D394" s="18" t="e">
        <f>#REF!</f>
        <v>#REF!</v>
      </c>
      <c r="E394" s="16" t="str">
        <f>IFERROR(VLOOKUP(D394,#REF!,2),"")</f>
        <v/>
      </c>
      <c r="F394" s="21"/>
      <c r="G394" s="21"/>
      <c r="H394" s="21"/>
      <c r="I394" s="21"/>
    </row>
    <row r="395" spans="1:9" ht="20.25" x14ac:dyDescent="0.3">
      <c r="A395" s="19" t="s">
        <v>263</v>
      </c>
      <c r="B395" s="28" t="s">
        <v>236</v>
      </c>
      <c r="C395" s="19" t="s">
        <v>75</v>
      </c>
      <c r="D395" s="18" t="e">
        <f>#REF!</f>
        <v>#REF!</v>
      </c>
      <c r="E395" s="16" t="str">
        <f>IFERROR(VLOOKUP(D395,#REF!,2),"")</f>
        <v/>
      </c>
      <c r="F395" s="21"/>
      <c r="G395" s="21"/>
      <c r="H395" s="21"/>
      <c r="I395" s="21"/>
    </row>
    <row r="396" spans="1:9" x14ac:dyDescent="0.3">
      <c r="A396" s="6" t="s">
        <v>205</v>
      </c>
      <c r="B396" s="23" t="e">
        <f>#REF!</f>
        <v>#REF!</v>
      </c>
      <c r="C396" s="8"/>
      <c r="D396" s="10" t="str">
        <f>IFERROR(VLOOKUP(E396,#REF!,3),"")</f>
        <v/>
      </c>
      <c r="E396" s="9">
        <f>IFERROR(SUM(E397:E398)/COUNTA(E397:E398),"")</f>
        <v>0</v>
      </c>
      <c r="F396" s="21"/>
      <c r="G396" s="21"/>
      <c r="H396" s="21"/>
      <c r="I396" s="21"/>
    </row>
    <row r="397" spans="1:9" ht="20.25" x14ac:dyDescent="0.3">
      <c r="A397" s="19" t="s">
        <v>258</v>
      </c>
      <c r="B397" s="20" t="s">
        <v>229</v>
      </c>
      <c r="C397" s="19" t="s">
        <v>73</v>
      </c>
      <c r="D397" s="18" t="e">
        <f>#REF!</f>
        <v>#REF!</v>
      </c>
      <c r="E397" s="16" t="str">
        <f>IFERROR(VLOOKUP(D397,#REF!,2),"")</f>
        <v/>
      </c>
      <c r="F397" s="21"/>
      <c r="G397" s="21"/>
      <c r="H397" s="21"/>
      <c r="I397" s="21"/>
    </row>
    <row r="398" spans="1:9" ht="30.4" x14ac:dyDescent="0.3">
      <c r="A398" s="19" t="s">
        <v>205</v>
      </c>
      <c r="B398" s="20" t="s">
        <v>230</v>
      </c>
      <c r="C398" s="19" t="s">
        <v>73</v>
      </c>
      <c r="D398" s="18" t="e">
        <f>#REF!</f>
        <v>#REF!</v>
      </c>
      <c r="E398" s="16" t="str">
        <f>IFERROR(VLOOKUP(D398,#REF!,2),"")</f>
        <v/>
      </c>
      <c r="F398" s="21"/>
      <c r="G398" s="21"/>
      <c r="H398" s="21"/>
      <c r="I398" s="21"/>
    </row>
  </sheetData>
  <sheetProtection formatCells="0" formatColumns="0" formatRows="0"/>
  <customSheetViews>
    <customSheetView guid="{F5161506-EA1E-4A78-8B5B-EEDBF8C7E007}" scale="125" showPageBreaks="1" state="hidden" view="pageLayout">
      <selection activeCell="D66" sqref="D66"/>
      <pageMargins left="0.13125000000000001" right="0.17812500000000001" top="0.75" bottom="0.75" header="0.3" footer="0.3"/>
      <pageSetup paperSize="9" scale="90" orientation="portrait" r:id="rId1"/>
      <headerFooter>
        <oddHeader>&amp;L&amp;"Arial Narrow,Normal"&amp;6 UTC  - ABIH -  www.utc.fr/abih -  réf n° xxx&amp;C&amp;"Arial Narrow,Normal"&amp;6Onglet : &amp;A&amp;R&amp;"Arial Narrow,Normal"&amp;6Fichier : &amp;F</oddHeader>
        <oddFooter>&amp;L&amp;"Arial Narrow,Normal"&amp;6Version du 15 février 2016&amp;C&amp;"Arial Narrow,Normal"&amp;6©2016 : BEN CHARRADA Hamdi, HARKANI Amine, KOUITEN Alyssa, KAMBOU Sansan, NOULAQUAPE TCHOUGANG Gustave, TCHINDE FOTSIN Ted Julien&amp;R&amp;"Arial Narrow,Normal"&amp;6&amp;P/&amp;N</oddFooter>
      </headerFooter>
    </customSheetView>
  </customSheetViews>
  <mergeCells count="22">
    <mergeCell ref="D248:E248"/>
    <mergeCell ref="D380:E380"/>
    <mergeCell ref="D366:E366"/>
    <mergeCell ref="D328:E328"/>
    <mergeCell ref="D322:E322"/>
    <mergeCell ref="D311:E311"/>
    <mergeCell ref="D47:E47"/>
    <mergeCell ref="D101:E101"/>
    <mergeCell ref="A159:A160"/>
    <mergeCell ref="A161:A163"/>
    <mergeCell ref="D325:E325"/>
    <mergeCell ref="C103:C107"/>
    <mergeCell ref="D138:E138"/>
    <mergeCell ref="D153:E153"/>
    <mergeCell ref="C275:C276"/>
    <mergeCell ref="C286:C287"/>
    <mergeCell ref="D308:E308"/>
    <mergeCell ref="A186:A187"/>
    <mergeCell ref="C224:C225"/>
    <mergeCell ref="A224:A225"/>
    <mergeCell ref="D237:E237"/>
    <mergeCell ref="D241:E241"/>
  </mergeCells>
  <phoneticPr fontId="8" type="noConversion"/>
  <dataValidations count="2">
    <dataValidation type="list" allowBlank="1" showInputMessage="1" showErrorMessage="1" sqref="D36:D46 D390:D395 D102:D115 D122:D124 D97:D100 D91:D94 D72:D77 D326:D327 D323:D324 D367:D379 D139:D152 D52:D57 D386:D388 D397:D398 D317:D321 D117:D120 D329:D353 D302:D307 D312:D314 D381:D383 D355:D363 D365 D309:D310 D296:D300 D262:D294 D249:D260 D242:D247 D196:D235 D238:D240 D166:D174 D176:D194 D154:D163 D79:D89 D132:D137 D126:D130 D13:D20 D59:D69 D22:D33 D48:D50" xr:uid="{00000000-0002-0000-0000-000000000000}">
      <formula1>#REF!</formula1>
    </dataValidation>
    <dataValidation type="list" allowBlank="1" showInputMessage="1" showErrorMessage="1" sqref="D10:D11" xr:uid="{00000000-0002-0000-0000-000001000000}">
      <formula1>#REF!</formula1>
    </dataValidation>
  </dataValidations>
  <pageMargins left="0.13125000000000001" right="0.17812500000000001" top="0.75" bottom="0.75" header="0.3" footer="0.3"/>
  <pageSetup paperSize="9" scale="90" orientation="portrait" r:id="rId2"/>
  <headerFooter>
    <oddHeader>&amp;L&amp;"Arial Narrow,Normal"&amp;6 UTC  - ABIH -  www.utc.fr/abih -  réf n° xxx&amp;C&amp;"Arial Narrow,Normal"&amp;6Onglet : &amp;A&amp;R&amp;"Arial Narrow,Normal"&amp;6Fichier : &amp;F</oddHeader>
    <oddFooter>&amp;L&amp;"Arial Narrow,Normal"&amp;6Version du 15 février 2016&amp;C&amp;"Arial Narrow,Normal"&amp;6©2016 : BEN CHARRADA Hamdi, HARKANI Amine, KOUITEN Alyssa, KAMBOU Sansan, NOULAQUAPE TCHOUGANG Gustave, TCHINDE FOTSIN Ted Julien&amp;R&amp;"Arial Narrow,Normal"&amp;6&amp;P/&amp;N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41"/>
  <sheetViews>
    <sheetView view="pageLayout" zoomScale="111" zoomScaleNormal="110" zoomScalePageLayoutView="111" workbookViewId="0">
      <selection activeCell="A17" sqref="A17:B17"/>
    </sheetView>
  </sheetViews>
  <sheetFormatPr defaultColWidth="9.1328125" defaultRowHeight="13.5" x14ac:dyDescent="0.3"/>
  <cols>
    <col min="1" max="1" width="9.59765625" style="183" customWidth="1"/>
    <col min="2" max="2" width="11.265625" style="183" customWidth="1"/>
    <col min="3" max="3" width="9.1328125" style="183"/>
    <col min="4" max="4" width="11.86328125" style="183" customWidth="1"/>
    <col min="5" max="5" width="49.1328125" style="183" customWidth="1"/>
    <col min="6" max="9" width="9.1328125" style="177"/>
    <col min="10" max="10" width="0" style="183" hidden="1" customWidth="1"/>
    <col min="11" max="16384" width="9.1328125" style="183"/>
  </cols>
  <sheetData>
    <row r="1" spans="1:11" x14ac:dyDescent="0.3">
      <c r="A1" s="176" t="s">
        <v>953</v>
      </c>
      <c r="B1" s="177"/>
      <c r="C1" s="177"/>
      <c r="D1" s="177"/>
      <c r="E1" s="178" t="s">
        <v>685</v>
      </c>
      <c r="F1" s="179"/>
      <c r="G1" s="180"/>
      <c r="H1" s="181"/>
      <c r="J1" s="182"/>
    </row>
    <row r="2" spans="1:11" x14ac:dyDescent="0.3">
      <c r="A2" s="184" t="s">
        <v>954</v>
      </c>
      <c r="B2" s="185"/>
      <c r="C2" s="185"/>
      <c r="D2" s="185"/>
      <c r="E2" s="185"/>
    </row>
    <row r="3" spans="1:11" ht="13.9" x14ac:dyDescent="0.35">
      <c r="A3" s="416"/>
      <c r="B3" s="433" t="s">
        <v>955</v>
      </c>
      <c r="C3" s="434"/>
      <c r="D3" s="434"/>
      <c r="E3" s="435"/>
      <c r="F3" s="186"/>
      <c r="G3" s="186"/>
      <c r="H3" s="186"/>
      <c r="I3" s="186"/>
    </row>
    <row r="4" spans="1:11" ht="36" customHeight="1" x14ac:dyDescent="0.3">
      <c r="A4" s="417"/>
      <c r="B4" s="436" t="s">
        <v>956</v>
      </c>
      <c r="C4" s="437"/>
      <c r="D4" s="437"/>
      <c r="E4" s="438"/>
      <c r="F4" s="186"/>
      <c r="G4" s="186"/>
      <c r="H4" s="186"/>
      <c r="I4" s="186"/>
    </row>
    <row r="5" spans="1:11" ht="13.9" x14ac:dyDescent="0.35">
      <c r="A5" s="373"/>
      <c r="B5" s="187" t="s">
        <v>957</v>
      </c>
      <c r="C5" s="177"/>
      <c r="D5" s="177"/>
      <c r="E5" s="374"/>
    </row>
    <row r="6" spans="1:11" s="189" customFormat="1" ht="22.5" customHeight="1" x14ac:dyDescent="0.3">
      <c r="A6" s="430" t="s">
        <v>958</v>
      </c>
      <c r="B6" s="431"/>
      <c r="C6" s="431"/>
      <c r="D6" s="431"/>
      <c r="E6" s="432"/>
      <c r="F6" s="188"/>
      <c r="G6" s="188"/>
      <c r="H6" s="188"/>
      <c r="I6" s="188"/>
    </row>
    <row r="7" spans="1:11" ht="22.5" customHeight="1" x14ac:dyDescent="0.3">
      <c r="A7" s="440" t="s">
        <v>959</v>
      </c>
      <c r="B7" s="441"/>
      <c r="C7" s="441"/>
      <c r="D7" s="441"/>
      <c r="E7" s="442"/>
      <c r="F7" s="190"/>
      <c r="G7" s="190"/>
      <c r="H7" s="190"/>
      <c r="I7" s="190"/>
      <c r="J7" s="191"/>
    </row>
    <row r="8" spans="1:11" ht="22.5" customHeight="1" x14ac:dyDescent="0.3">
      <c r="A8" s="445" t="s">
        <v>960</v>
      </c>
      <c r="B8" s="446"/>
      <c r="C8" s="446"/>
      <c r="D8" s="446"/>
      <c r="E8" s="447"/>
      <c r="F8" s="192"/>
      <c r="G8" s="192"/>
      <c r="H8" s="192"/>
      <c r="I8" s="192"/>
    </row>
    <row r="9" spans="1:11" ht="14.25" customHeight="1" x14ac:dyDescent="0.3">
      <c r="A9" s="420" t="s">
        <v>961</v>
      </c>
      <c r="B9" s="424"/>
      <c r="C9" s="420" t="s">
        <v>964</v>
      </c>
      <c r="D9" s="421"/>
      <c r="E9" s="375" t="s">
        <v>1075</v>
      </c>
      <c r="F9" s="193"/>
      <c r="G9" s="193"/>
      <c r="H9" s="193"/>
      <c r="I9" s="193"/>
    </row>
    <row r="10" spans="1:11" ht="22.5" customHeight="1" x14ac:dyDescent="0.3">
      <c r="A10" s="425" t="s">
        <v>970</v>
      </c>
      <c r="B10" s="426"/>
      <c r="C10" s="422" t="s">
        <v>965</v>
      </c>
      <c r="D10" s="423"/>
      <c r="E10" s="376" t="s">
        <v>1078</v>
      </c>
      <c r="F10" s="194"/>
      <c r="G10" s="194"/>
      <c r="H10" s="194"/>
      <c r="I10" s="194"/>
    </row>
    <row r="11" spans="1:11" ht="22.5" customHeight="1" x14ac:dyDescent="0.35">
      <c r="A11" s="418" t="s">
        <v>962</v>
      </c>
      <c r="B11" s="419"/>
      <c r="C11" s="422" t="s">
        <v>966</v>
      </c>
      <c r="D11" s="423"/>
      <c r="E11" s="377" t="s">
        <v>1076</v>
      </c>
      <c r="F11" s="194"/>
      <c r="G11" s="194"/>
      <c r="H11" s="194"/>
      <c r="I11" s="194"/>
      <c r="K11" s="195"/>
    </row>
    <row r="12" spans="1:11" ht="14.25" customHeight="1" x14ac:dyDescent="0.35">
      <c r="A12" s="427" t="s">
        <v>2184</v>
      </c>
      <c r="B12" s="409"/>
      <c r="C12" s="422" t="s">
        <v>967</v>
      </c>
      <c r="D12" s="423"/>
      <c r="E12" s="378" t="s">
        <v>1077</v>
      </c>
      <c r="F12" s="196"/>
      <c r="G12" s="196"/>
      <c r="H12" s="196"/>
      <c r="I12" s="196"/>
    </row>
    <row r="13" spans="1:11" ht="22.5" customHeight="1" x14ac:dyDescent="0.35">
      <c r="A13" s="418" t="s">
        <v>963</v>
      </c>
      <c r="B13" s="419"/>
      <c r="C13" s="428" t="s">
        <v>968</v>
      </c>
      <c r="D13" s="429"/>
      <c r="E13" s="379" t="s">
        <v>1575</v>
      </c>
      <c r="F13" s="196"/>
      <c r="G13" s="196"/>
      <c r="H13" s="196"/>
      <c r="I13" s="196"/>
      <c r="J13" s="183" t="str">
        <f>E13</f>
        <v>Néant</v>
      </c>
    </row>
    <row r="14" spans="1:11" ht="22.5" customHeight="1" x14ac:dyDescent="0.3">
      <c r="A14" s="386" t="s">
        <v>969</v>
      </c>
      <c r="B14" s="387"/>
      <c r="C14" s="387"/>
      <c r="D14" s="387"/>
      <c r="E14" s="388"/>
      <c r="F14" s="197"/>
      <c r="G14" s="197"/>
      <c r="H14" s="197"/>
      <c r="I14" s="197"/>
    </row>
    <row r="15" spans="1:11" ht="13.9" x14ac:dyDescent="0.35">
      <c r="A15" s="401" t="s">
        <v>971</v>
      </c>
      <c r="B15" s="402"/>
      <c r="C15" s="448" t="s">
        <v>978</v>
      </c>
      <c r="D15" s="448"/>
      <c r="E15" s="449"/>
      <c r="F15" s="198"/>
      <c r="G15" s="198"/>
      <c r="H15" s="198"/>
      <c r="I15" s="198"/>
    </row>
    <row r="16" spans="1:11" ht="19.149999999999999" customHeight="1" x14ac:dyDescent="0.35">
      <c r="A16" s="443" t="s">
        <v>1079</v>
      </c>
      <c r="B16" s="444"/>
      <c r="C16" s="395" t="s">
        <v>979</v>
      </c>
      <c r="D16" s="395"/>
      <c r="E16" s="396"/>
      <c r="F16" s="198"/>
      <c r="G16" s="198"/>
      <c r="H16" s="198"/>
      <c r="I16" s="198"/>
    </row>
    <row r="17" spans="1:9" ht="13.9" x14ac:dyDescent="0.35">
      <c r="A17" s="401" t="s">
        <v>972</v>
      </c>
      <c r="B17" s="402"/>
      <c r="C17" s="395" t="s">
        <v>980</v>
      </c>
      <c r="D17" s="395"/>
      <c r="E17" s="396"/>
      <c r="F17" s="198"/>
      <c r="G17" s="198"/>
      <c r="H17" s="198"/>
      <c r="I17" s="198"/>
    </row>
    <row r="18" spans="1:9" ht="13.9" x14ac:dyDescent="0.35">
      <c r="A18" s="450" t="s">
        <v>973</v>
      </c>
      <c r="B18" s="451"/>
      <c r="C18" s="395" t="s">
        <v>981</v>
      </c>
      <c r="D18" s="395"/>
      <c r="E18" s="396"/>
      <c r="F18" s="198"/>
      <c r="G18" s="198"/>
      <c r="H18" s="198"/>
      <c r="I18" s="198"/>
    </row>
    <row r="19" spans="1:9" ht="13.9" x14ac:dyDescent="0.35">
      <c r="A19" s="401" t="s">
        <v>974</v>
      </c>
      <c r="B19" s="402"/>
      <c r="C19" s="395" t="s">
        <v>982</v>
      </c>
      <c r="D19" s="395"/>
      <c r="E19" s="396"/>
      <c r="F19" s="198"/>
      <c r="G19" s="198"/>
      <c r="H19" s="198"/>
      <c r="I19" s="198"/>
    </row>
    <row r="20" spans="1:9" ht="13.9" x14ac:dyDescent="0.35">
      <c r="A20" s="399" t="s">
        <v>977</v>
      </c>
      <c r="B20" s="400"/>
      <c r="C20" s="395" t="s">
        <v>983</v>
      </c>
      <c r="D20" s="395"/>
      <c r="E20" s="396"/>
      <c r="F20" s="198"/>
      <c r="G20" s="198"/>
      <c r="H20" s="198"/>
      <c r="I20" s="198"/>
    </row>
    <row r="21" spans="1:9" ht="13.9" x14ac:dyDescent="0.35">
      <c r="A21" s="399"/>
      <c r="B21" s="400"/>
      <c r="C21" s="395" t="s">
        <v>984</v>
      </c>
      <c r="D21" s="395"/>
      <c r="E21" s="396"/>
      <c r="F21" s="198"/>
      <c r="G21" s="198"/>
      <c r="H21" s="198"/>
      <c r="I21" s="198"/>
    </row>
    <row r="22" spans="1:9" ht="13.9" x14ac:dyDescent="0.35">
      <c r="A22" s="401" t="s">
        <v>975</v>
      </c>
      <c r="B22" s="402"/>
      <c r="C22" s="395" t="s">
        <v>985</v>
      </c>
      <c r="D22" s="395"/>
      <c r="E22" s="396"/>
      <c r="F22" s="198"/>
      <c r="G22" s="198"/>
      <c r="H22" s="198"/>
      <c r="I22" s="198"/>
    </row>
    <row r="23" spans="1:9" ht="13.9" x14ac:dyDescent="0.35">
      <c r="A23" s="403" t="s">
        <v>976</v>
      </c>
      <c r="B23" s="404"/>
      <c r="C23" s="397" t="s">
        <v>986</v>
      </c>
      <c r="D23" s="397"/>
      <c r="E23" s="398"/>
      <c r="F23" s="198"/>
      <c r="G23" s="198"/>
      <c r="H23" s="198"/>
      <c r="I23" s="198"/>
    </row>
    <row r="24" spans="1:9" ht="22.5" customHeight="1" x14ac:dyDescent="0.3">
      <c r="A24" s="386" t="s">
        <v>987</v>
      </c>
      <c r="B24" s="387"/>
      <c r="C24" s="387"/>
      <c r="D24" s="387"/>
      <c r="E24" s="388"/>
      <c r="F24" s="197"/>
      <c r="G24" s="197"/>
      <c r="H24" s="197"/>
      <c r="I24" s="197"/>
    </row>
    <row r="25" spans="1:9" x14ac:dyDescent="0.3">
      <c r="A25" s="389" t="s">
        <v>988</v>
      </c>
      <c r="B25" s="390"/>
      <c r="C25" s="390"/>
      <c r="D25" s="390"/>
      <c r="E25" s="391"/>
      <c r="F25" s="199"/>
      <c r="G25" s="199"/>
      <c r="H25" s="199"/>
      <c r="I25" s="199"/>
    </row>
    <row r="26" spans="1:9" x14ac:dyDescent="0.3">
      <c r="A26" s="392" t="s">
        <v>1576</v>
      </c>
      <c r="B26" s="393"/>
      <c r="C26" s="393"/>
      <c r="D26" s="393"/>
      <c r="E26" s="394"/>
      <c r="F26" s="199"/>
      <c r="G26" s="199"/>
      <c r="H26" s="199"/>
      <c r="I26" s="199"/>
    </row>
    <row r="27" spans="1:9" x14ac:dyDescent="0.3">
      <c r="A27" s="389" t="s">
        <v>1577</v>
      </c>
      <c r="B27" s="390"/>
      <c r="C27" s="390"/>
      <c r="D27" s="390"/>
      <c r="E27" s="391"/>
      <c r="F27" s="199"/>
      <c r="G27" s="199"/>
      <c r="H27" s="199"/>
      <c r="I27" s="199"/>
    </row>
    <row r="28" spans="1:9" ht="22.5" customHeight="1" x14ac:dyDescent="0.3">
      <c r="A28" s="386" t="s">
        <v>989</v>
      </c>
      <c r="B28" s="387"/>
      <c r="C28" s="387"/>
      <c r="D28" s="387"/>
      <c r="E28" s="388"/>
      <c r="F28" s="197"/>
      <c r="G28" s="197"/>
      <c r="H28" s="197"/>
      <c r="I28" s="197"/>
    </row>
    <row r="29" spans="1:9" ht="13.9" x14ac:dyDescent="0.35">
      <c r="A29" s="405" t="s">
        <v>992</v>
      </c>
      <c r="B29" s="406"/>
      <c r="C29" s="406"/>
      <c r="D29" s="406"/>
      <c r="E29" s="407"/>
      <c r="F29" s="198"/>
      <c r="G29" s="198"/>
      <c r="H29" s="198"/>
      <c r="I29" s="198"/>
    </row>
    <row r="30" spans="1:9" x14ac:dyDescent="0.3">
      <c r="A30" s="71" t="s">
        <v>990</v>
      </c>
      <c r="B30" s="70" t="s">
        <v>991</v>
      </c>
      <c r="C30" s="408" t="s">
        <v>993</v>
      </c>
      <c r="D30" s="408"/>
      <c r="E30" s="409"/>
      <c r="F30" s="197"/>
      <c r="G30" s="197"/>
      <c r="H30" s="197"/>
      <c r="I30" s="197"/>
    </row>
    <row r="31" spans="1:9" x14ac:dyDescent="0.3">
      <c r="A31" s="72" t="s">
        <v>828</v>
      </c>
      <c r="B31" s="69">
        <v>0.2</v>
      </c>
      <c r="C31" s="429" t="s">
        <v>996</v>
      </c>
      <c r="D31" s="429"/>
      <c r="E31" s="439"/>
      <c r="F31" s="199"/>
      <c r="G31" s="199"/>
      <c r="H31" s="199"/>
      <c r="I31" s="199"/>
    </row>
    <row r="32" spans="1:9" ht="22.5" customHeight="1" x14ac:dyDescent="0.3">
      <c r="A32" s="73" t="s">
        <v>816</v>
      </c>
      <c r="B32" s="218">
        <v>0.4</v>
      </c>
      <c r="C32" s="412" t="s">
        <v>995</v>
      </c>
      <c r="D32" s="412"/>
      <c r="E32" s="413"/>
      <c r="F32" s="200"/>
      <c r="G32" s="200"/>
      <c r="H32" s="200"/>
      <c r="I32" s="200"/>
    </row>
    <row r="33" spans="1:9" ht="21" customHeight="1" x14ac:dyDescent="0.3">
      <c r="A33" s="73" t="s">
        <v>826</v>
      </c>
      <c r="B33" s="218">
        <v>0.7</v>
      </c>
      <c r="C33" s="412" t="s">
        <v>994</v>
      </c>
      <c r="D33" s="412"/>
      <c r="E33" s="413"/>
      <c r="F33" s="200"/>
      <c r="G33" s="200"/>
      <c r="H33" s="200"/>
      <c r="I33" s="200"/>
    </row>
    <row r="34" spans="1:9" ht="22.5" customHeight="1" x14ac:dyDescent="0.3">
      <c r="A34" s="366" t="s">
        <v>839</v>
      </c>
      <c r="B34" s="367">
        <v>1</v>
      </c>
      <c r="C34" s="412" t="s">
        <v>999</v>
      </c>
      <c r="D34" s="412"/>
      <c r="E34" s="413"/>
      <c r="F34" s="200"/>
      <c r="G34" s="200"/>
      <c r="H34" s="200"/>
      <c r="I34" s="200"/>
    </row>
    <row r="35" spans="1:9" x14ac:dyDescent="0.3">
      <c r="A35" s="369"/>
      <c r="B35" s="370"/>
      <c r="C35" s="371"/>
      <c r="D35" s="371"/>
      <c r="E35" s="372"/>
      <c r="F35" s="200"/>
      <c r="G35" s="200"/>
      <c r="H35" s="200"/>
      <c r="I35" s="200"/>
    </row>
    <row r="36" spans="1:9" ht="22.5" customHeight="1" x14ac:dyDescent="0.35">
      <c r="A36" s="405" t="s">
        <v>997</v>
      </c>
      <c r="B36" s="406"/>
      <c r="C36" s="406"/>
      <c r="D36" s="406"/>
      <c r="E36" s="407"/>
      <c r="F36" s="198"/>
      <c r="G36" s="198"/>
      <c r="H36" s="198"/>
      <c r="I36" s="198"/>
    </row>
    <row r="37" spans="1:9" x14ac:dyDescent="0.3">
      <c r="A37" s="380" t="s">
        <v>998</v>
      </c>
      <c r="B37" s="70" t="s">
        <v>991</v>
      </c>
      <c r="C37" s="408" t="s">
        <v>993</v>
      </c>
      <c r="D37" s="408"/>
      <c r="E37" s="409"/>
      <c r="F37" s="197"/>
      <c r="G37" s="197"/>
      <c r="H37" s="197"/>
      <c r="I37" s="197"/>
    </row>
    <row r="38" spans="1:9" x14ac:dyDescent="0.3">
      <c r="A38" s="368" t="s">
        <v>828</v>
      </c>
      <c r="B38" s="69">
        <v>0.2</v>
      </c>
      <c r="C38" s="390" t="s">
        <v>1070</v>
      </c>
      <c r="D38" s="390"/>
      <c r="E38" s="391"/>
      <c r="F38" s="199"/>
      <c r="G38" s="199"/>
      <c r="H38" s="199"/>
      <c r="I38" s="199"/>
    </row>
    <row r="39" spans="1:9" ht="13.5" customHeight="1" x14ac:dyDescent="0.3">
      <c r="A39" s="368" t="s">
        <v>816</v>
      </c>
      <c r="B39" s="218">
        <v>0.4</v>
      </c>
      <c r="C39" s="410" t="s">
        <v>1071</v>
      </c>
      <c r="D39" s="410"/>
      <c r="E39" s="411"/>
      <c r="F39" s="201"/>
      <c r="G39" s="201"/>
      <c r="H39" s="201"/>
      <c r="I39" s="201"/>
    </row>
    <row r="40" spans="1:9" ht="13.5" customHeight="1" x14ac:dyDescent="0.3">
      <c r="A40" s="368" t="s">
        <v>834</v>
      </c>
      <c r="B40" s="218">
        <v>0.7</v>
      </c>
      <c r="C40" s="410" t="s">
        <v>1072</v>
      </c>
      <c r="D40" s="410"/>
      <c r="E40" s="411"/>
      <c r="F40" s="201"/>
      <c r="G40" s="201"/>
      <c r="H40" s="201"/>
      <c r="I40" s="201"/>
    </row>
    <row r="41" spans="1:9" ht="13.5" customHeight="1" x14ac:dyDescent="0.3">
      <c r="A41" s="369" t="s">
        <v>831</v>
      </c>
      <c r="B41" s="74">
        <v>1</v>
      </c>
      <c r="C41" s="414" t="s">
        <v>1073</v>
      </c>
      <c r="D41" s="414"/>
      <c r="E41" s="415"/>
      <c r="F41" s="201"/>
      <c r="G41" s="201"/>
      <c r="H41" s="201"/>
      <c r="I41" s="201"/>
    </row>
  </sheetData>
  <sheetProtection sheet="1" objects="1" scenarios="1" formatCells="0" formatColumns="0" formatRows="0"/>
  <protectedRanges>
    <protectedRange algorithmName="SHA-512" hashValue="w4xLT6VP9xiG+LBdo2vTkZSK1p+AF8kgF3oL13tVZeFLLy7VqH8yc7xXBKYfuZ55OuDBt7v9wqn+jrGg8SW8uw==" saltValue="voYoEbX754UEEKbFOG3V2A==" spinCount="100000" sqref="E9:E13" name="区域1"/>
  </protectedRanges>
  <customSheetViews>
    <customSheetView guid="{F5161506-EA1E-4A78-8B5B-EEDBF8C7E007}" scale="111" showPageBreaks="1" hiddenColumns="1" view="pageLayout">
      <selection activeCell="E10" sqref="E10"/>
      <pageMargins left="0.5" right="0.41666666666666669" top="0.75" bottom="0.75" header="0.3" footer="0.3"/>
      <pageSetup paperSize="9" orientation="portrait" horizontalDpi="300" verticalDpi="300" r:id="rId1"/>
      <headerFooter>
        <oddHeader>&amp;L&amp;"Arial Narrow,常规"&amp;6 Edition du &amp;D&amp;C&amp;"Arial Narrow,常规"&amp;6Onglet : &amp;A&amp;R&amp;"Arial,常规"&amp;6Fichier : &amp;F</oddHeader>
        <oddFooter>&amp;L&amp;"Arial Narrow,常规"&amp;6Outil qualité pour les services biomédicaux en établissement de santé&amp;C&amp;"Arial Narrow,常规"&amp;6© contact : gilbert.farges@utc.fr&amp;R&amp;"Arial Narrow,常规"&amp;6page &amp;P/&amp;N</oddFooter>
      </headerFooter>
    </customSheetView>
  </customSheetViews>
  <mergeCells count="51">
    <mergeCell ref="B3:E3"/>
    <mergeCell ref="B4:E4"/>
    <mergeCell ref="A29:E29"/>
    <mergeCell ref="C31:E31"/>
    <mergeCell ref="C32:E32"/>
    <mergeCell ref="A7:E7"/>
    <mergeCell ref="A15:B15"/>
    <mergeCell ref="A16:B16"/>
    <mergeCell ref="A8:E8"/>
    <mergeCell ref="C15:E15"/>
    <mergeCell ref="C16:E16"/>
    <mergeCell ref="C17:E17"/>
    <mergeCell ref="C18:E18"/>
    <mergeCell ref="A17:B17"/>
    <mergeCell ref="A18:B18"/>
    <mergeCell ref="C20:E20"/>
    <mergeCell ref="C33:E33"/>
    <mergeCell ref="C34:E34"/>
    <mergeCell ref="C30:E30"/>
    <mergeCell ref="C41:E41"/>
    <mergeCell ref="A3:A4"/>
    <mergeCell ref="A13:B13"/>
    <mergeCell ref="C9:D9"/>
    <mergeCell ref="C10:D10"/>
    <mergeCell ref="C11:D11"/>
    <mergeCell ref="C12:D12"/>
    <mergeCell ref="A9:B9"/>
    <mergeCell ref="A10:B10"/>
    <mergeCell ref="A11:B11"/>
    <mergeCell ref="A12:B12"/>
    <mergeCell ref="C13:D13"/>
    <mergeCell ref="A6:E6"/>
    <mergeCell ref="A36:E36"/>
    <mergeCell ref="C37:E37"/>
    <mergeCell ref="C38:E38"/>
    <mergeCell ref="C39:E39"/>
    <mergeCell ref="C40:E40"/>
    <mergeCell ref="C21:E21"/>
    <mergeCell ref="C22:E22"/>
    <mergeCell ref="C23:E23"/>
    <mergeCell ref="A14:E14"/>
    <mergeCell ref="A20:B21"/>
    <mergeCell ref="A22:B22"/>
    <mergeCell ref="A23:B23"/>
    <mergeCell ref="A19:B19"/>
    <mergeCell ref="C19:E19"/>
    <mergeCell ref="A24:E24"/>
    <mergeCell ref="A28:E28"/>
    <mergeCell ref="A25:E25"/>
    <mergeCell ref="A26:E26"/>
    <mergeCell ref="A27:E27"/>
  </mergeCells>
  <phoneticPr fontId="31" type="noConversion"/>
  <dataValidations count="1">
    <dataValidation type="list" allowBlank="1" showInputMessage="1" showErrorMessage="1" sqref="E13" xr:uid="{00000000-0002-0000-0100-000000000000}">
      <formula1>"ISO 9001, NF S99-170, Guide des bonnes pratiques biomédicales, ISO 9001 &amp; NF S99-170, ISO 9001 &amp; Guide biomédical, NF S99-170 &amp; Guide biomédical, ISO 9001 &amp; NF S99-170 &amp; Guide biomédical, Néant, Autres"</formula1>
    </dataValidation>
  </dataValidations>
  <pageMargins left="0.5" right="0.41666666666666669" top="0.75" bottom="0.75" header="0.3" footer="0.3"/>
  <pageSetup paperSize="9" orientation="portrait" horizontalDpi="300" verticalDpi="300" r:id="rId2"/>
  <headerFooter>
    <oddHeader>&amp;L&amp;"Arial Narrow,常规"&amp;6 Edition du &amp;D&amp;C&amp;"Arial Narrow,常规"&amp;6Onglet : &amp;A&amp;R&amp;"Arial,常规"&amp;6Fichier : &amp;F</oddHeader>
    <oddFooter>&amp;L&amp;"Arial Narrow,常规"&amp;6Outil qualité pour les services biomédicaux en établissement de santé&amp;C&amp;"Arial Narrow,常规"&amp;6© contact : gilbert.farges@utc.fr&amp;R&amp;"Arial Narrow,常规"&amp;6page &amp;P/&amp;N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R81"/>
  <sheetViews>
    <sheetView view="pageLayout" topLeftCell="A28" zoomScaleNormal="100" workbookViewId="0">
      <selection activeCell="A71" sqref="A71:H74"/>
    </sheetView>
  </sheetViews>
  <sheetFormatPr defaultColWidth="9.1328125" defaultRowHeight="13.5" x14ac:dyDescent="0.3"/>
  <cols>
    <col min="1" max="1" width="9" style="39"/>
    <col min="2" max="2" width="11.3984375" style="39" customWidth="1"/>
    <col min="3" max="4" width="9" style="39"/>
    <col min="5" max="5" width="15.265625" style="39" customWidth="1"/>
    <col min="6" max="7" width="9" style="39"/>
    <col min="8" max="8" width="9" style="39" customWidth="1"/>
    <col min="9" max="10" width="9" style="39"/>
    <col min="11" max="11" width="14" style="39" customWidth="1"/>
    <col min="12" max="12" width="12.86328125" style="39" customWidth="1"/>
    <col min="13" max="13" width="14" style="39" customWidth="1"/>
    <col min="14" max="14" width="13.1328125" style="39" customWidth="1"/>
    <col min="15" max="18" width="9" style="39"/>
  </cols>
  <sheetData>
    <row r="1" spans="1:15" ht="18" customHeight="1" x14ac:dyDescent="0.3">
      <c r="A1" s="453"/>
      <c r="B1" s="458" t="s">
        <v>955</v>
      </c>
      <c r="C1" s="459"/>
      <c r="D1" s="459"/>
      <c r="E1" s="459"/>
      <c r="F1" s="459"/>
      <c r="G1" s="459"/>
      <c r="H1" s="460"/>
      <c r="I1" s="203"/>
      <c r="J1" s="204"/>
      <c r="K1" s="205"/>
      <c r="L1" s="205"/>
      <c r="M1" s="205"/>
      <c r="N1" s="205"/>
      <c r="O1" s="216"/>
    </row>
    <row r="2" spans="1:15" ht="33.75" customHeight="1" x14ac:dyDescent="0.3">
      <c r="A2" s="454"/>
      <c r="B2" s="455" t="s">
        <v>956</v>
      </c>
      <c r="C2" s="456"/>
      <c r="D2" s="456"/>
      <c r="E2" s="456"/>
      <c r="F2" s="456"/>
      <c r="G2" s="456"/>
      <c r="H2" s="457"/>
      <c r="I2" s="203"/>
      <c r="J2" s="204"/>
      <c r="K2" s="202"/>
      <c r="L2" s="204"/>
      <c r="M2" s="202"/>
      <c r="N2" s="204"/>
      <c r="O2" s="216"/>
    </row>
    <row r="3" spans="1:15" x14ac:dyDescent="0.3">
      <c r="A3" s="206"/>
      <c r="B3" s="207"/>
      <c r="C3" s="208"/>
      <c r="D3" s="207"/>
      <c r="E3" s="207"/>
      <c r="F3" s="208"/>
      <c r="G3" s="207"/>
      <c r="H3" s="204"/>
      <c r="I3" s="203"/>
      <c r="J3" s="204"/>
      <c r="K3" s="209"/>
      <c r="L3" s="202"/>
      <c r="M3" s="209"/>
      <c r="N3" s="202"/>
      <c r="O3" s="216"/>
    </row>
    <row r="4" spans="1:15" ht="60.75" customHeight="1" x14ac:dyDescent="0.3">
      <c r="A4" s="461" t="s">
        <v>2189</v>
      </c>
      <c r="B4" s="461"/>
      <c r="C4" s="461"/>
      <c r="D4" s="461"/>
      <c r="E4" s="461"/>
      <c r="F4" s="461"/>
      <c r="G4" s="461"/>
      <c r="H4" s="461"/>
      <c r="I4" s="219"/>
      <c r="J4" s="219"/>
      <c r="K4" s="219"/>
      <c r="L4" s="210"/>
      <c r="M4" s="214"/>
      <c r="N4" s="210"/>
      <c r="O4" s="216"/>
    </row>
    <row r="5" spans="1:15" ht="60.75" customHeight="1" x14ac:dyDescent="0.3">
      <c r="A5" s="461" t="s">
        <v>2185</v>
      </c>
      <c r="B5" s="461"/>
      <c r="C5" s="461"/>
      <c r="D5" s="461"/>
      <c r="E5" s="461"/>
      <c r="F5" s="461"/>
      <c r="G5" s="461"/>
      <c r="H5" s="461"/>
      <c r="I5" s="219"/>
      <c r="J5" s="219"/>
      <c r="K5" s="219"/>
      <c r="L5" s="210"/>
      <c r="M5" s="214"/>
      <c r="N5" s="210"/>
      <c r="O5" s="216"/>
    </row>
    <row r="6" spans="1:15" x14ac:dyDescent="0.3">
      <c r="A6" s="211"/>
      <c r="B6" s="202"/>
      <c r="C6" s="212"/>
      <c r="D6" s="213"/>
      <c r="E6" s="202"/>
      <c r="F6" s="214"/>
      <c r="G6" s="215"/>
      <c r="H6" s="204"/>
      <c r="I6" s="203"/>
      <c r="J6" s="204"/>
      <c r="K6" s="212"/>
      <c r="L6" s="210"/>
      <c r="M6" s="214"/>
      <c r="N6" s="210"/>
      <c r="O6" s="216"/>
    </row>
    <row r="7" spans="1:15" x14ac:dyDescent="0.3">
      <c r="A7" s="211"/>
      <c r="B7" s="202"/>
      <c r="C7" s="212"/>
      <c r="D7" s="213"/>
      <c r="E7" s="202"/>
      <c r="F7" s="214"/>
      <c r="G7" s="215"/>
      <c r="H7" s="204"/>
      <c r="I7" s="203"/>
      <c r="J7" s="204"/>
      <c r="K7" s="212"/>
      <c r="L7" s="210"/>
      <c r="M7" s="214"/>
      <c r="N7" s="210"/>
      <c r="O7" s="216"/>
    </row>
    <row r="8" spans="1:15" x14ac:dyDescent="0.3">
      <c r="A8" s="462"/>
      <c r="B8" s="463"/>
      <c r="C8" s="463"/>
      <c r="D8" s="463"/>
      <c r="E8" s="463"/>
      <c r="F8" s="463"/>
      <c r="G8" s="463"/>
      <c r="H8" s="204"/>
      <c r="I8" s="204"/>
      <c r="J8" s="204"/>
      <c r="K8" s="204"/>
      <c r="L8" s="204"/>
      <c r="M8" s="204"/>
      <c r="N8" s="204"/>
      <c r="O8" s="216"/>
    </row>
    <row r="9" spans="1:15" x14ac:dyDescent="0.3">
      <c r="A9" s="216"/>
      <c r="B9" s="216"/>
      <c r="C9" s="216"/>
      <c r="D9" s="216"/>
      <c r="E9" s="216"/>
      <c r="F9" s="216"/>
      <c r="G9" s="216"/>
      <c r="H9" s="216"/>
      <c r="I9" s="216"/>
      <c r="J9" s="216"/>
      <c r="K9" s="216"/>
      <c r="L9" s="216"/>
    </row>
    <row r="10" spans="1:15" x14ac:dyDescent="0.3">
      <c r="A10" s="216"/>
      <c r="B10" s="216"/>
      <c r="C10" s="216"/>
      <c r="D10" s="216"/>
      <c r="E10" s="216"/>
      <c r="F10" s="216"/>
      <c r="G10" s="216"/>
      <c r="H10" s="216"/>
      <c r="I10" s="216"/>
      <c r="J10" s="216"/>
      <c r="K10" s="216"/>
      <c r="L10" s="216"/>
    </row>
    <row r="11" spans="1:15" x14ac:dyDescent="0.3">
      <c r="A11" s="216"/>
      <c r="B11" s="216"/>
      <c r="C11" s="216"/>
      <c r="D11" s="216"/>
      <c r="E11" s="216"/>
      <c r="F11" s="216"/>
      <c r="G11" s="216"/>
      <c r="H11" s="216"/>
      <c r="I11" s="216"/>
      <c r="J11" s="216"/>
      <c r="K11" s="216"/>
      <c r="L11" s="216"/>
    </row>
    <row r="12" spans="1:15" x14ac:dyDescent="0.3">
      <c r="A12" s="216"/>
      <c r="B12" s="216"/>
      <c r="C12" s="216"/>
      <c r="D12" s="216"/>
      <c r="E12" s="216"/>
      <c r="F12" s="216"/>
      <c r="G12" s="216"/>
      <c r="H12" s="216"/>
      <c r="I12" s="216"/>
      <c r="J12" s="216"/>
      <c r="K12" s="216"/>
      <c r="L12" s="216"/>
    </row>
    <row r="13" spans="1:15" x14ac:dyDescent="0.3">
      <c r="A13" s="216"/>
      <c r="B13" s="216"/>
      <c r="C13" s="216"/>
      <c r="D13" s="216"/>
      <c r="E13" s="216"/>
      <c r="F13" s="216"/>
      <c r="G13" s="216"/>
      <c r="H13" s="216"/>
      <c r="I13" s="216"/>
      <c r="J13" s="216"/>
      <c r="K13" s="216"/>
      <c r="L13" s="216"/>
    </row>
    <row r="14" spans="1:15" ht="15" customHeight="1" x14ac:dyDescent="0.3">
      <c r="A14" s="452" t="s">
        <v>2187</v>
      </c>
      <c r="B14" s="452"/>
      <c r="C14" s="452"/>
      <c r="D14" s="452"/>
      <c r="E14" s="452"/>
      <c r="F14" s="452"/>
      <c r="G14" s="452"/>
      <c r="H14" s="452"/>
      <c r="I14" s="216"/>
      <c r="J14" s="216"/>
      <c r="K14" s="216"/>
      <c r="L14" s="216"/>
    </row>
    <row r="15" spans="1:15" x14ac:dyDescent="0.3">
      <c r="A15" s="452"/>
      <c r="B15" s="452"/>
      <c r="C15" s="452"/>
      <c r="D15" s="452"/>
      <c r="E15" s="452"/>
      <c r="F15" s="452"/>
      <c r="G15" s="452"/>
      <c r="H15" s="452"/>
      <c r="I15" s="216"/>
      <c r="J15" s="216"/>
      <c r="K15" s="216"/>
      <c r="L15" s="216"/>
    </row>
    <row r="16" spans="1:15" x14ac:dyDescent="0.3">
      <c r="A16" s="452"/>
      <c r="B16" s="452"/>
      <c r="C16" s="452"/>
      <c r="D16" s="452"/>
      <c r="E16" s="452"/>
      <c r="F16" s="452"/>
      <c r="G16" s="452"/>
      <c r="H16" s="452"/>
      <c r="I16" s="216"/>
      <c r="J16" s="216"/>
      <c r="K16" s="216"/>
      <c r="L16" s="216"/>
    </row>
    <row r="17" spans="1:12" ht="27.75" customHeight="1" x14ac:dyDescent="0.3">
      <c r="A17" s="452"/>
      <c r="B17" s="452"/>
      <c r="C17" s="452"/>
      <c r="D17" s="452"/>
      <c r="E17" s="452"/>
      <c r="F17" s="452"/>
      <c r="G17" s="452"/>
      <c r="H17" s="452"/>
      <c r="I17" s="216"/>
      <c r="J17" s="216"/>
      <c r="K17" s="216"/>
      <c r="L17" s="216"/>
    </row>
    <row r="18" spans="1:12" x14ac:dyDescent="0.3">
      <c r="A18" s="216"/>
      <c r="B18" s="216"/>
      <c r="C18" s="216"/>
      <c r="D18" s="216"/>
      <c r="E18" s="216"/>
      <c r="F18" s="216"/>
      <c r="G18" s="216"/>
      <c r="H18" s="216"/>
      <c r="I18" s="216"/>
      <c r="J18" s="216"/>
      <c r="K18" s="216"/>
      <c r="L18" s="216"/>
    </row>
    <row r="19" spans="1:12" x14ac:dyDescent="0.3">
      <c r="A19" s="216"/>
      <c r="B19" s="216"/>
      <c r="C19" s="216"/>
      <c r="D19" s="216"/>
      <c r="E19" s="216"/>
      <c r="F19" s="216"/>
      <c r="G19" s="216"/>
      <c r="H19" s="216"/>
      <c r="I19" s="216"/>
      <c r="J19" s="216"/>
      <c r="K19" s="216"/>
      <c r="L19" s="216"/>
    </row>
    <row r="20" spans="1:12" x14ac:dyDescent="0.3">
      <c r="A20" s="216"/>
      <c r="B20" s="216"/>
      <c r="C20" s="216"/>
      <c r="D20" s="216"/>
      <c r="E20" s="216"/>
      <c r="F20" s="216"/>
      <c r="G20" s="216"/>
      <c r="H20" s="216"/>
      <c r="I20" s="216"/>
      <c r="J20" s="216"/>
      <c r="K20" s="216"/>
      <c r="L20" s="216"/>
    </row>
    <row r="21" spans="1:12" x14ac:dyDescent="0.3">
      <c r="A21" s="216"/>
      <c r="B21" s="216"/>
      <c r="C21" s="216"/>
      <c r="D21" s="216"/>
      <c r="E21" s="216"/>
      <c r="F21" s="216"/>
      <c r="G21" s="216"/>
      <c r="H21" s="216"/>
      <c r="I21" s="216"/>
      <c r="J21" s="216"/>
      <c r="K21" s="216"/>
      <c r="L21" s="216"/>
    </row>
    <row r="22" spans="1:12" x14ac:dyDescent="0.3">
      <c r="A22" s="216"/>
      <c r="B22" s="216"/>
      <c r="C22" s="216"/>
      <c r="D22" s="216"/>
      <c r="E22" s="216"/>
      <c r="F22" s="216"/>
      <c r="G22" s="216"/>
      <c r="H22" s="216"/>
      <c r="I22" s="216"/>
      <c r="J22" s="216"/>
      <c r="K22" s="216"/>
      <c r="L22" s="216"/>
    </row>
    <row r="23" spans="1:12" x14ac:dyDescent="0.3">
      <c r="A23" s="216"/>
      <c r="B23" s="216"/>
      <c r="C23" s="216"/>
      <c r="D23" s="216"/>
      <c r="E23" s="216"/>
      <c r="F23" s="216"/>
      <c r="G23" s="216"/>
      <c r="H23" s="216"/>
      <c r="I23" s="216"/>
      <c r="J23" s="216"/>
      <c r="K23" s="216"/>
      <c r="L23" s="216"/>
    </row>
    <row r="24" spans="1:12" x14ac:dyDescent="0.3">
      <c r="A24" s="216"/>
      <c r="B24" s="216"/>
      <c r="C24" s="216"/>
      <c r="D24" s="216"/>
      <c r="E24" s="216"/>
      <c r="F24" s="216"/>
      <c r="G24" s="216"/>
      <c r="H24" s="216"/>
      <c r="I24" s="216"/>
      <c r="J24" s="216"/>
      <c r="K24" s="216"/>
      <c r="L24" s="216"/>
    </row>
    <row r="25" spans="1:12" x14ac:dyDescent="0.3">
      <c r="A25" s="216"/>
      <c r="B25" s="216"/>
      <c r="C25" s="216"/>
      <c r="D25" s="216"/>
      <c r="E25" s="216"/>
      <c r="F25" s="216"/>
      <c r="G25" s="216"/>
      <c r="H25" s="216"/>
      <c r="I25" s="216"/>
      <c r="J25" s="216"/>
      <c r="K25" s="216"/>
      <c r="L25" s="216"/>
    </row>
    <row r="26" spans="1:12" x14ac:dyDescent="0.3">
      <c r="A26" s="216"/>
      <c r="B26" s="216"/>
      <c r="C26" s="216"/>
      <c r="D26" s="216"/>
      <c r="E26" s="216"/>
      <c r="F26" s="216"/>
      <c r="G26" s="216"/>
      <c r="H26" s="216"/>
      <c r="I26" s="216"/>
      <c r="J26" s="216"/>
      <c r="K26" s="216"/>
      <c r="L26" s="216"/>
    </row>
    <row r="27" spans="1:12" ht="15" customHeight="1" x14ac:dyDescent="0.3">
      <c r="A27" s="452" t="s">
        <v>2186</v>
      </c>
      <c r="B27" s="452"/>
      <c r="C27" s="452"/>
      <c r="D27" s="452"/>
      <c r="E27" s="452"/>
      <c r="F27" s="452"/>
      <c r="G27" s="452"/>
      <c r="H27" s="452"/>
      <c r="I27" s="216"/>
      <c r="J27" s="216"/>
      <c r="K27" s="216"/>
      <c r="L27" s="216"/>
    </row>
    <row r="28" spans="1:12" x14ac:dyDescent="0.3">
      <c r="A28" s="216"/>
      <c r="B28" s="216"/>
      <c r="C28" s="216"/>
      <c r="D28" s="216"/>
      <c r="E28" s="216"/>
      <c r="F28" s="216"/>
      <c r="G28" s="216"/>
      <c r="H28" s="216"/>
      <c r="I28" s="216"/>
      <c r="J28" s="216"/>
      <c r="K28" s="216"/>
      <c r="L28" s="216"/>
    </row>
    <row r="29" spans="1:12" ht="0.75" customHeight="1" x14ac:dyDescent="0.3">
      <c r="A29" s="216"/>
      <c r="B29" s="216"/>
      <c r="C29" s="216"/>
      <c r="D29" s="216"/>
      <c r="E29" s="216"/>
      <c r="F29" s="216"/>
      <c r="G29" s="216"/>
      <c r="H29" s="216"/>
      <c r="I29" s="216"/>
      <c r="J29" s="216"/>
      <c r="K29" s="216"/>
      <c r="L29" s="216"/>
    </row>
    <row r="30" spans="1:12" ht="34.9" customHeight="1" x14ac:dyDescent="0.3">
      <c r="I30" s="220"/>
      <c r="J30" s="220"/>
      <c r="K30" s="220"/>
      <c r="L30" s="216"/>
    </row>
    <row r="31" spans="1:12" x14ac:dyDescent="0.3">
      <c r="A31" s="216"/>
      <c r="B31" s="216"/>
      <c r="C31" s="216"/>
      <c r="D31" s="216"/>
      <c r="E31" s="216"/>
      <c r="F31" s="216"/>
      <c r="G31" s="216"/>
      <c r="H31" s="216"/>
      <c r="I31" s="216"/>
      <c r="J31" s="216"/>
      <c r="K31" s="216"/>
      <c r="L31" s="216"/>
    </row>
    <row r="32" spans="1:12" x14ac:dyDescent="0.3">
      <c r="A32" s="216"/>
      <c r="B32" s="216"/>
      <c r="C32" s="216"/>
      <c r="D32" s="216"/>
      <c r="E32" s="216"/>
      <c r="F32" s="216"/>
      <c r="G32" s="216"/>
      <c r="H32" s="216"/>
      <c r="I32" s="216"/>
      <c r="J32" s="216"/>
      <c r="K32" s="216"/>
      <c r="L32" s="216"/>
    </row>
    <row r="33" spans="1:12" x14ac:dyDescent="0.3">
      <c r="A33" s="216"/>
      <c r="B33" s="216"/>
      <c r="C33" s="216"/>
      <c r="D33" s="216"/>
      <c r="E33" s="216"/>
      <c r="F33" s="216"/>
      <c r="G33" s="216"/>
      <c r="H33" s="216"/>
      <c r="I33" s="216"/>
      <c r="J33" s="216"/>
      <c r="K33" s="216"/>
      <c r="L33" s="216"/>
    </row>
    <row r="34" spans="1:12" x14ac:dyDescent="0.3">
      <c r="A34" s="216"/>
      <c r="B34" s="216"/>
      <c r="C34" s="216"/>
      <c r="D34" s="216"/>
      <c r="E34" s="216"/>
      <c r="F34" s="216"/>
      <c r="G34" s="216"/>
      <c r="H34" s="216"/>
      <c r="I34" s="216"/>
      <c r="J34" s="216"/>
      <c r="K34" s="216"/>
      <c r="L34" s="216"/>
    </row>
    <row r="35" spans="1:12" x14ac:dyDescent="0.3">
      <c r="A35" s="216"/>
      <c r="B35" s="216"/>
      <c r="C35" s="216"/>
      <c r="D35" s="216"/>
      <c r="E35" s="216"/>
      <c r="F35" s="216"/>
      <c r="G35" s="216"/>
      <c r="H35" s="216"/>
      <c r="I35" s="216"/>
      <c r="J35" s="216"/>
      <c r="K35" s="216"/>
      <c r="L35" s="216"/>
    </row>
    <row r="36" spans="1:12" x14ac:dyDescent="0.3">
      <c r="A36" s="216"/>
      <c r="B36" s="216"/>
      <c r="C36" s="216"/>
      <c r="D36" s="216"/>
      <c r="E36" s="216"/>
      <c r="F36" s="216"/>
      <c r="G36" s="216"/>
      <c r="H36" s="216"/>
      <c r="I36" s="216"/>
      <c r="J36" s="216"/>
      <c r="K36" s="216"/>
      <c r="L36" s="216"/>
    </row>
    <row r="37" spans="1:12" x14ac:dyDescent="0.3">
      <c r="A37" s="216"/>
      <c r="B37" s="216"/>
      <c r="C37" s="216"/>
      <c r="D37" s="216"/>
      <c r="E37" s="216"/>
      <c r="F37" s="216"/>
      <c r="G37" s="216"/>
      <c r="H37" s="216"/>
      <c r="I37" s="216"/>
      <c r="J37" s="216"/>
      <c r="K37" s="216"/>
      <c r="L37" s="216"/>
    </row>
    <row r="38" spans="1:12" x14ac:dyDescent="0.3">
      <c r="A38" s="216"/>
      <c r="B38" s="216"/>
      <c r="C38" s="216"/>
      <c r="D38" s="216"/>
      <c r="E38" s="216"/>
      <c r="F38" s="216"/>
      <c r="G38" s="216"/>
      <c r="H38" s="216"/>
      <c r="I38" s="216"/>
      <c r="J38" s="216"/>
      <c r="K38" s="216"/>
      <c r="L38" s="216"/>
    </row>
    <row r="39" spans="1:12" x14ac:dyDescent="0.3">
      <c r="A39" s="216"/>
      <c r="B39" s="216"/>
      <c r="C39" s="216"/>
      <c r="D39" s="216"/>
      <c r="E39" s="216"/>
      <c r="F39" s="216"/>
      <c r="G39" s="216"/>
      <c r="H39" s="216"/>
      <c r="I39" s="216"/>
      <c r="J39" s="216"/>
      <c r="K39" s="216"/>
      <c r="L39" s="216"/>
    </row>
    <row r="40" spans="1:12" x14ac:dyDescent="0.3">
      <c r="A40" s="216"/>
      <c r="B40" s="216"/>
      <c r="C40" s="216"/>
      <c r="D40" s="216"/>
      <c r="E40" s="216"/>
      <c r="F40" s="216"/>
      <c r="G40" s="216"/>
      <c r="H40" s="216"/>
      <c r="I40" s="216"/>
      <c r="J40" s="216"/>
      <c r="K40" s="216"/>
      <c r="L40" s="216"/>
    </row>
    <row r="41" spans="1:12" x14ac:dyDescent="0.3">
      <c r="A41" s="216"/>
      <c r="B41" s="216"/>
      <c r="C41" s="216"/>
      <c r="D41" s="216"/>
      <c r="E41" s="216"/>
      <c r="F41" s="216"/>
      <c r="G41" s="216"/>
      <c r="H41" s="216"/>
      <c r="I41" s="216"/>
      <c r="J41" s="216"/>
      <c r="K41" s="216"/>
      <c r="L41" s="216"/>
    </row>
    <row r="42" spans="1:12" x14ac:dyDescent="0.3">
      <c r="A42" s="216"/>
      <c r="B42" s="216"/>
      <c r="C42" s="216"/>
      <c r="D42" s="216"/>
      <c r="E42" s="216"/>
      <c r="F42" s="216"/>
      <c r="G42" s="216"/>
      <c r="H42" s="216"/>
      <c r="I42" s="216"/>
      <c r="J42" s="216"/>
      <c r="K42" s="216"/>
      <c r="L42" s="216"/>
    </row>
    <row r="43" spans="1:12" ht="46.5" customHeight="1" x14ac:dyDescent="0.3">
      <c r="A43" s="452" t="s">
        <v>2188</v>
      </c>
      <c r="B43" s="452"/>
      <c r="C43" s="452"/>
      <c r="D43" s="452"/>
      <c r="E43" s="452"/>
      <c r="F43" s="452"/>
      <c r="G43" s="452"/>
      <c r="H43" s="452"/>
      <c r="I43" s="221"/>
      <c r="J43" s="221"/>
      <c r="K43" s="221"/>
      <c r="L43" s="216"/>
    </row>
    <row r="44" spans="1:12" x14ac:dyDescent="0.3">
      <c r="A44" s="216"/>
      <c r="B44" s="216"/>
      <c r="C44" s="216"/>
      <c r="D44" s="216"/>
      <c r="E44" s="216"/>
      <c r="F44" s="216"/>
      <c r="G44" s="216"/>
      <c r="H44" s="216"/>
      <c r="I44" s="216"/>
      <c r="J44" s="216"/>
      <c r="K44" s="216"/>
      <c r="L44" s="216"/>
    </row>
    <row r="45" spans="1:12" x14ac:dyDescent="0.3">
      <c r="A45" s="216"/>
      <c r="B45" s="216"/>
      <c r="C45" s="216"/>
      <c r="D45" s="216"/>
      <c r="E45" s="216"/>
      <c r="F45" s="216"/>
      <c r="G45" s="216"/>
      <c r="H45" s="216"/>
      <c r="I45" s="216"/>
      <c r="J45" s="216"/>
      <c r="K45" s="216"/>
      <c r="L45" s="216"/>
    </row>
    <row r="46" spans="1:12" x14ac:dyDescent="0.3">
      <c r="A46" s="216"/>
      <c r="B46" s="216"/>
      <c r="C46" s="216"/>
      <c r="D46" s="216"/>
      <c r="E46" s="216"/>
      <c r="F46" s="216"/>
      <c r="G46" s="216"/>
      <c r="H46" s="216"/>
      <c r="I46" s="216"/>
      <c r="J46" s="216"/>
      <c r="K46" s="216"/>
      <c r="L46" s="216"/>
    </row>
    <row r="47" spans="1:12" x14ac:dyDescent="0.3">
      <c r="A47" s="216"/>
      <c r="B47" s="216"/>
      <c r="C47" s="216"/>
      <c r="D47" s="216"/>
      <c r="E47" s="216"/>
      <c r="F47" s="216"/>
      <c r="G47" s="216"/>
      <c r="H47" s="216"/>
      <c r="I47" s="216"/>
      <c r="J47" s="216"/>
      <c r="K47" s="216"/>
      <c r="L47" s="216"/>
    </row>
    <row r="48" spans="1:12" x14ac:dyDescent="0.3">
      <c r="A48" s="216"/>
      <c r="B48" s="216"/>
      <c r="C48" s="216"/>
      <c r="D48" s="216"/>
      <c r="E48" s="216"/>
      <c r="F48" s="216"/>
      <c r="G48" s="216"/>
      <c r="H48" s="216"/>
      <c r="I48" s="216"/>
      <c r="J48" s="216"/>
      <c r="K48" s="216"/>
      <c r="L48" s="216"/>
    </row>
    <row r="49" spans="1:12" x14ac:dyDescent="0.3">
      <c r="A49" s="216"/>
      <c r="B49" s="216"/>
      <c r="C49" s="216"/>
      <c r="D49" s="216"/>
      <c r="E49" s="216"/>
      <c r="F49" s="216"/>
      <c r="G49" s="216"/>
      <c r="H49" s="216"/>
      <c r="I49" s="216"/>
      <c r="J49" s="216"/>
      <c r="K49" s="216"/>
      <c r="L49" s="216"/>
    </row>
    <row r="50" spans="1:12" x14ac:dyDescent="0.3">
      <c r="A50" s="216"/>
      <c r="B50" s="216"/>
      <c r="C50" s="216"/>
      <c r="D50" s="216"/>
      <c r="E50" s="216"/>
      <c r="F50" s="216"/>
      <c r="G50" s="216"/>
      <c r="H50" s="216"/>
      <c r="I50" s="216"/>
      <c r="J50" s="216"/>
      <c r="K50" s="216"/>
      <c r="L50" s="216"/>
    </row>
    <row r="51" spans="1:12" x14ac:dyDescent="0.3">
      <c r="A51" s="216"/>
      <c r="B51" s="216"/>
      <c r="C51" s="216"/>
      <c r="D51" s="216"/>
      <c r="E51" s="216"/>
      <c r="F51" s="216"/>
      <c r="G51" s="216"/>
      <c r="H51" s="216"/>
      <c r="I51" s="216"/>
      <c r="J51" s="216"/>
      <c r="K51" s="216"/>
      <c r="L51" s="216"/>
    </row>
    <row r="52" spans="1:12" x14ac:dyDescent="0.3">
      <c r="A52" s="216"/>
      <c r="B52" s="216"/>
      <c r="C52" s="216"/>
      <c r="D52" s="216"/>
      <c r="E52" s="216"/>
      <c r="F52" s="216"/>
      <c r="G52" s="216"/>
      <c r="H52" s="216"/>
      <c r="I52" s="216"/>
      <c r="J52" s="216"/>
      <c r="K52" s="216"/>
      <c r="L52" s="216"/>
    </row>
    <row r="53" spans="1:12" x14ac:dyDescent="0.3">
      <c r="A53" s="216"/>
      <c r="B53" s="216"/>
      <c r="C53" s="216"/>
      <c r="D53" s="216"/>
      <c r="E53" s="216"/>
      <c r="F53" s="216"/>
      <c r="G53" s="216"/>
      <c r="H53" s="216"/>
      <c r="I53" s="216"/>
      <c r="J53" s="216"/>
      <c r="K53" s="216"/>
      <c r="L53" s="216"/>
    </row>
    <row r="54" spans="1:12" x14ac:dyDescent="0.3">
      <c r="A54" s="216"/>
      <c r="B54" s="216"/>
      <c r="C54" s="216"/>
      <c r="D54" s="216"/>
      <c r="E54" s="216"/>
      <c r="F54" s="216"/>
      <c r="G54" s="216"/>
      <c r="H54" s="216"/>
      <c r="I54" s="216"/>
      <c r="J54" s="216"/>
      <c r="K54" s="216"/>
      <c r="L54" s="216"/>
    </row>
    <row r="55" spans="1:12" x14ac:dyDescent="0.3">
      <c r="A55" s="216"/>
      <c r="B55" s="216"/>
      <c r="C55" s="216"/>
      <c r="D55" s="216"/>
      <c r="E55" s="216"/>
      <c r="F55" s="216"/>
      <c r="G55" s="216"/>
      <c r="H55" s="216"/>
      <c r="I55" s="216"/>
      <c r="J55" s="216"/>
      <c r="K55" s="216"/>
      <c r="L55" s="216"/>
    </row>
    <row r="56" spans="1:12" x14ac:dyDescent="0.3">
      <c r="A56" s="216"/>
      <c r="B56" s="216"/>
      <c r="C56" s="216"/>
      <c r="D56" s="216"/>
      <c r="E56" s="216"/>
      <c r="F56" s="216"/>
      <c r="G56" s="216"/>
      <c r="H56" s="216"/>
      <c r="I56" s="216"/>
      <c r="J56" s="216"/>
      <c r="K56" s="216"/>
      <c r="L56" s="216"/>
    </row>
    <row r="57" spans="1:12" x14ac:dyDescent="0.3">
      <c r="A57" s="216"/>
      <c r="B57" s="216"/>
      <c r="C57" s="216"/>
      <c r="D57" s="216"/>
      <c r="E57" s="216"/>
      <c r="F57" s="216"/>
      <c r="G57" s="216"/>
      <c r="H57" s="216"/>
      <c r="I57" s="216"/>
      <c r="J57" s="216"/>
      <c r="K57" s="216"/>
      <c r="L57" s="216"/>
    </row>
    <row r="58" spans="1:12" x14ac:dyDescent="0.3">
      <c r="A58" s="216"/>
      <c r="B58" s="216"/>
      <c r="C58" s="216"/>
      <c r="D58" s="216"/>
      <c r="E58" s="216"/>
      <c r="F58" s="216"/>
      <c r="G58" s="216"/>
      <c r="H58" s="216"/>
      <c r="I58" s="216"/>
      <c r="J58" s="216"/>
      <c r="K58" s="216"/>
      <c r="L58" s="216"/>
    </row>
    <row r="59" spans="1:12" x14ac:dyDescent="0.3">
      <c r="A59" s="216"/>
      <c r="B59" s="216"/>
      <c r="C59" s="216"/>
      <c r="D59" s="216"/>
      <c r="E59" s="216"/>
      <c r="F59" s="216"/>
      <c r="G59" s="216"/>
      <c r="H59" s="216"/>
      <c r="I59" s="216"/>
      <c r="J59" s="216"/>
      <c r="K59" s="216"/>
      <c r="L59" s="216"/>
    </row>
    <row r="60" spans="1:12" x14ac:dyDescent="0.3">
      <c r="A60" s="216"/>
      <c r="B60" s="216"/>
      <c r="C60" s="216"/>
      <c r="D60" s="216"/>
      <c r="E60" s="216"/>
      <c r="F60" s="216"/>
      <c r="G60" s="216"/>
      <c r="H60" s="216"/>
      <c r="I60" s="216"/>
      <c r="J60" s="216"/>
      <c r="K60" s="216"/>
      <c r="L60" s="216"/>
    </row>
    <row r="61" spans="1:12" x14ac:dyDescent="0.3">
      <c r="A61" s="216"/>
      <c r="B61" s="216"/>
      <c r="C61" s="216"/>
      <c r="D61" s="216"/>
      <c r="E61" s="216"/>
      <c r="F61" s="216"/>
      <c r="G61" s="216"/>
      <c r="H61" s="216"/>
      <c r="I61" s="216"/>
      <c r="J61" s="216"/>
      <c r="K61" s="216"/>
      <c r="L61" s="216"/>
    </row>
    <row r="62" spans="1:12" x14ac:dyDescent="0.3">
      <c r="A62" s="216"/>
      <c r="B62" s="216"/>
      <c r="C62" s="216"/>
      <c r="D62" s="216"/>
      <c r="E62" s="216"/>
      <c r="F62" s="216"/>
      <c r="G62" s="216"/>
      <c r="H62" s="216"/>
      <c r="I62" s="216"/>
      <c r="J62" s="216"/>
      <c r="K62" s="216"/>
      <c r="L62" s="216"/>
    </row>
    <row r="63" spans="1:12" x14ac:dyDescent="0.3">
      <c r="A63" s="216"/>
      <c r="B63" s="216"/>
      <c r="C63" s="216"/>
      <c r="D63" s="216"/>
      <c r="E63" s="216"/>
      <c r="F63" s="216"/>
      <c r="G63" s="216"/>
      <c r="H63" s="216"/>
      <c r="I63" s="216"/>
      <c r="J63" s="216"/>
      <c r="K63" s="216"/>
      <c r="L63" s="216"/>
    </row>
    <row r="64" spans="1:12" x14ac:dyDescent="0.3">
      <c r="A64" s="216"/>
      <c r="B64" s="216"/>
      <c r="C64" s="216"/>
      <c r="D64" s="216"/>
      <c r="E64" s="216"/>
      <c r="F64" s="216"/>
      <c r="G64" s="216"/>
      <c r="H64" s="216"/>
      <c r="I64" s="216"/>
      <c r="J64" s="216"/>
      <c r="K64" s="216"/>
      <c r="L64" s="216"/>
    </row>
    <row r="65" spans="1:12" x14ac:dyDescent="0.3">
      <c r="A65" s="216"/>
      <c r="B65" s="216"/>
      <c r="C65" s="216"/>
      <c r="D65" s="216"/>
      <c r="E65" s="216"/>
      <c r="F65" s="216"/>
      <c r="G65" s="216"/>
      <c r="H65" s="216"/>
      <c r="I65" s="216"/>
      <c r="J65" s="216"/>
      <c r="K65" s="216"/>
      <c r="L65" s="216"/>
    </row>
    <row r="66" spans="1:12" x14ac:dyDescent="0.3">
      <c r="A66" s="216"/>
      <c r="B66" s="216"/>
      <c r="C66" s="216"/>
      <c r="D66" s="216"/>
      <c r="E66" s="216"/>
      <c r="F66" s="216"/>
      <c r="G66" s="216"/>
      <c r="H66" s="216"/>
      <c r="I66" s="216"/>
      <c r="J66" s="216"/>
      <c r="K66" s="216"/>
      <c r="L66" s="216"/>
    </row>
    <row r="67" spans="1:12" x14ac:dyDescent="0.3">
      <c r="A67" s="216"/>
      <c r="B67" s="216"/>
      <c r="C67" s="216"/>
      <c r="D67" s="216"/>
      <c r="E67" s="216"/>
      <c r="F67" s="216"/>
      <c r="G67" s="216"/>
      <c r="H67" s="216"/>
      <c r="I67" s="216"/>
      <c r="J67" s="216"/>
      <c r="K67" s="216"/>
      <c r="L67" s="216"/>
    </row>
    <row r="68" spans="1:12" x14ac:dyDescent="0.3">
      <c r="A68" s="216"/>
      <c r="B68" s="216"/>
      <c r="C68" s="216"/>
      <c r="D68" s="216"/>
      <c r="E68" s="216"/>
      <c r="F68" s="216"/>
      <c r="G68" s="216"/>
      <c r="H68" s="216"/>
      <c r="I68" s="216"/>
      <c r="J68" s="216"/>
      <c r="K68" s="216"/>
      <c r="L68" s="216"/>
    </row>
    <row r="69" spans="1:12" x14ac:dyDescent="0.3">
      <c r="A69" s="216"/>
      <c r="B69" s="216"/>
      <c r="C69" s="216"/>
      <c r="D69" s="216"/>
      <c r="E69" s="216"/>
      <c r="F69" s="216"/>
      <c r="G69" s="216"/>
      <c r="H69" s="216"/>
      <c r="I69" s="216"/>
      <c r="J69" s="216"/>
      <c r="K69" s="216"/>
      <c r="L69" s="216"/>
    </row>
    <row r="70" spans="1:12" x14ac:dyDescent="0.3">
      <c r="A70" s="216"/>
      <c r="B70" s="216"/>
      <c r="C70" s="216"/>
      <c r="D70" s="216"/>
      <c r="E70" s="216"/>
      <c r="F70" s="216"/>
      <c r="G70" s="216"/>
      <c r="H70" s="216"/>
      <c r="I70" s="216"/>
      <c r="J70" s="216"/>
      <c r="K70" s="216"/>
      <c r="L70" s="216"/>
    </row>
    <row r="71" spans="1:12" x14ac:dyDescent="0.3">
      <c r="A71" s="452" t="s">
        <v>2190</v>
      </c>
      <c r="B71" s="452"/>
      <c r="C71" s="452"/>
      <c r="D71" s="452"/>
      <c r="E71" s="452"/>
      <c r="F71" s="452"/>
      <c r="G71" s="452"/>
      <c r="H71" s="452"/>
      <c r="I71" s="216"/>
      <c r="J71" s="216"/>
      <c r="K71" s="216"/>
      <c r="L71" s="216"/>
    </row>
    <row r="72" spans="1:12" x14ac:dyDescent="0.3">
      <c r="A72" s="452"/>
      <c r="B72" s="452"/>
      <c r="C72" s="452"/>
      <c r="D72" s="452"/>
      <c r="E72" s="452"/>
      <c r="F72" s="452"/>
      <c r="G72" s="452"/>
      <c r="H72" s="452"/>
      <c r="I72" s="216"/>
      <c r="J72" s="216"/>
      <c r="K72" s="216"/>
      <c r="L72" s="216"/>
    </row>
    <row r="73" spans="1:12" x14ac:dyDescent="0.3">
      <c r="A73" s="452"/>
      <c r="B73" s="452"/>
      <c r="C73" s="452"/>
      <c r="D73" s="452"/>
      <c r="E73" s="452"/>
      <c r="F73" s="452"/>
      <c r="G73" s="452"/>
      <c r="H73" s="452"/>
      <c r="I73" s="216"/>
      <c r="J73" s="216"/>
      <c r="K73" s="216"/>
      <c r="L73" s="216"/>
    </row>
    <row r="74" spans="1:12" ht="22.5" customHeight="1" x14ac:dyDescent="0.3">
      <c r="A74" s="452"/>
      <c r="B74" s="452"/>
      <c r="C74" s="452"/>
      <c r="D74" s="452"/>
      <c r="E74" s="452"/>
      <c r="F74" s="452"/>
      <c r="G74" s="452"/>
      <c r="H74" s="452"/>
      <c r="I74" s="216"/>
      <c r="J74" s="216"/>
      <c r="K74" s="216"/>
      <c r="L74" s="216"/>
    </row>
    <row r="75" spans="1:12" x14ac:dyDescent="0.3">
      <c r="A75" s="216"/>
      <c r="B75" s="216"/>
      <c r="C75" s="216"/>
      <c r="D75" s="216"/>
      <c r="E75" s="216"/>
      <c r="F75" s="216"/>
      <c r="G75" s="216"/>
      <c r="H75" s="216"/>
      <c r="I75" s="216"/>
      <c r="J75" s="216"/>
      <c r="K75" s="216"/>
      <c r="L75" s="216"/>
    </row>
    <row r="76" spans="1:12" x14ac:dyDescent="0.3">
      <c r="A76" s="216"/>
      <c r="B76" s="216"/>
      <c r="C76" s="216"/>
      <c r="D76" s="216"/>
      <c r="E76" s="216"/>
      <c r="F76" s="216"/>
      <c r="G76" s="216"/>
      <c r="H76" s="216"/>
      <c r="I76" s="216"/>
      <c r="J76" s="216"/>
      <c r="K76" s="216"/>
      <c r="L76" s="216"/>
    </row>
    <row r="77" spans="1:12" x14ac:dyDescent="0.3">
      <c r="A77" s="216"/>
      <c r="B77" s="216"/>
      <c r="C77" s="216"/>
      <c r="D77" s="216"/>
      <c r="E77" s="216"/>
      <c r="F77" s="216"/>
      <c r="G77" s="216"/>
      <c r="H77" s="216"/>
      <c r="I77" s="216"/>
      <c r="J77" s="216"/>
      <c r="K77" s="216"/>
      <c r="L77" s="216"/>
    </row>
    <row r="78" spans="1:12" x14ac:dyDescent="0.3">
      <c r="A78" s="216"/>
      <c r="B78" s="216"/>
      <c r="C78" s="216"/>
      <c r="D78" s="216"/>
      <c r="E78" s="216"/>
      <c r="F78" s="216"/>
      <c r="G78" s="216"/>
      <c r="H78" s="216"/>
      <c r="I78" s="216"/>
      <c r="J78" s="216"/>
      <c r="K78" s="216"/>
      <c r="L78" s="216"/>
    </row>
    <row r="79" spans="1:12" x14ac:dyDescent="0.3">
      <c r="A79" s="216"/>
      <c r="B79" s="216"/>
      <c r="C79" s="216"/>
      <c r="D79" s="216"/>
      <c r="E79" s="216"/>
      <c r="F79" s="216"/>
      <c r="G79" s="216"/>
      <c r="H79" s="216"/>
      <c r="I79" s="216"/>
      <c r="J79" s="216"/>
      <c r="K79" s="216"/>
      <c r="L79" s="216"/>
    </row>
    <row r="80" spans="1:12" x14ac:dyDescent="0.3">
      <c r="A80" s="216"/>
      <c r="B80" s="216"/>
      <c r="C80" s="216"/>
      <c r="D80" s="216"/>
      <c r="E80" s="216"/>
      <c r="F80" s="216"/>
      <c r="G80" s="216"/>
      <c r="H80" s="216"/>
      <c r="I80" s="216"/>
      <c r="J80" s="216"/>
      <c r="K80" s="216"/>
      <c r="L80" s="216"/>
    </row>
    <row r="81" spans="1:12" x14ac:dyDescent="0.3">
      <c r="A81" s="216"/>
      <c r="B81" s="216"/>
      <c r="C81" s="216"/>
      <c r="D81" s="216"/>
      <c r="E81" s="216"/>
      <c r="F81" s="216"/>
      <c r="G81" s="216"/>
      <c r="H81" s="216"/>
      <c r="I81" s="216"/>
      <c r="J81" s="216"/>
      <c r="K81" s="216"/>
      <c r="L81" s="216"/>
    </row>
  </sheetData>
  <sheetProtection sheet="1" objects="1" scenarios="1" formatCells="0" formatColumns="0" formatRows="0"/>
  <customSheetViews>
    <customSheetView guid="{F5161506-EA1E-4A78-8B5B-EEDBF8C7E007}" showPageBreaks="1" view="pageLayout">
      <selection activeCell="A5" sqref="A5:H5"/>
      <pageMargins left="0.7" right="0.7" top="0.75" bottom="0.75" header="0.3" footer="0.3"/>
      <pageSetup paperSize="9" orientation="portrait" r:id="rId1"/>
      <headerFooter>
        <oddHeader xml:space="preserve">&amp;L&amp;"Arial,常规"&amp;6 Edition du &amp;D&amp;C&amp;"Arial,常规"&amp;6Onglet : &amp;A&amp;R&amp;"Arial,常规"&amp;8Fichier : &amp;F
</oddHeader>
        <oddFooter>&amp;L&amp;"Arial,常规"&amp;6Outil qualité pour les services biomédicaux en établissement de santé&amp;C&amp;"Arial,常规"&amp;6© contact : gilbert.farges@utc.fr&amp;R&amp;"Arial,常规"&amp;6page &amp;P/&amp;N</oddFooter>
      </headerFooter>
    </customSheetView>
  </customSheetViews>
  <mergeCells count="10">
    <mergeCell ref="A71:H74"/>
    <mergeCell ref="A1:A2"/>
    <mergeCell ref="B2:H2"/>
    <mergeCell ref="B1:H1"/>
    <mergeCell ref="A14:H17"/>
    <mergeCell ref="A4:H4"/>
    <mergeCell ref="A8:G8"/>
    <mergeCell ref="A43:H43"/>
    <mergeCell ref="A27:H27"/>
    <mergeCell ref="A5:H5"/>
  </mergeCells>
  <phoneticPr fontId="31" type="noConversion"/>
  <pageMargins left="0.7" right="0.7" top="0.75" bottom="0.75" header="0.3" footer="0.3"/>
  <pageSetup paperSize="9" orientation="portrait" r:id="rId2"/>
  <headerFooter>
    <oddHeader xml:space="preserve">&amp;L&amp;"Arial,常规"&amp;6 Edition du &amp;D&amp;C&amp;"Arial,常规"&amp;6Onglet : &amp;A&amp;R&amp;"Arial,常规"&amp;8Fichier : &amp;F
</oddHeader>
    <oddFooter>&amp;L&amp;"Arial,常规"&amp;6Outil qualité pour les services biomédicaux en établissement de santé&amp;C&amp;"Arial,常规"&amp;6© contact : gilbert.farges@utc.fr&amp;R&amp;"Arial,常规"&amp;6page &amp;P/&amp;N</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92"/>
  </sheetPr>
  <dimension ref="A1:AO991"/>
  <sheetViews>
    <sheetView tabSelected="1" showWhiteSpace="0" topLeftCell="A6" zoomScale="90" zoomScaleNormal="90" zoomScalePageLayoutView="80" workbookViewId="0">
      <selection activeCell="B9" sqref="B9:E9"/>
    </sheetView>
  </sheetViews>
  <sheetFormatPr defaultColWidth="9.1328125" defaultRowHeight="70.900000000000006" customHeight="1" outlineLevelRow="2" x14ac:dyDescent="0.45"/>
  <cols>
    <col min="1" max="1" width="12.265625" style="39" customWidth="1"/>
    <col min="2" max="2" width="49" style="49" customWidth="1"/>
    <col min="3" max="3" width="7.265625" style="47" customWidth="1"/>
    <col min="4" max="4" width="8.73046875" style="47" customWidth="1"/>
    <col min="5" max="5" width="9.59765625" style="48" customWidth="1"/>
    <col min="6" max="6" width="13.86328125" style="51" customWidth="1"/>
    <col min="7" max="7" width="9.1328125" style="51" hidden="1" customWidth="1"/>
    <col min="8" max="8" width="9" style="51" hidden="1" customWidth="1"/>
    <col min="9" max="9" width="9" style="75" hidden="1" customWidth="1"/>
    <col min="10" max="11" width="9.1328125" style="51" hidden="1" customWidth="1"/>
    <col min="12" max="12" width="9.1328125" style="63" hidden="1" customWidth="1"/>
    <col min="13" max="13" width="9.1328125" style="56" hidden="1" customWidth="1"/>
    <col min="14" max="14" width="9.1328125" style="61" hidden="1" customWidth="1"/>
    <col min="15" max="15" width="9.1328125" style="62" hidden="1" customWidth="1"/>
    <col min="16" max="16" width="9.1328125" style="61" hidden="1" customWidth="1"/>
    <col min="17" max="17" width="9.1328125" style="62" hidden="1" customWidth="1"/>
    <col min="18" max="18" width="9.1328125" style="61" hidden="1" customWidth="1"/>
    <col min="19" max="19" width="9.1328125" style="58" hidden="1" customWidth="1"/>
    <col min="20" max="23" width="9.1328125" style="65" hidden="1" customWidth="1"/>
    <col min="24" max="28" width="9.1328125" hidden="1" customWidth="1"/>
    <col min="29" max="29" width="12" hidden="1" customWidth="1"/>
    <col min="30" max="38" width="9.1328125" hidden="1" customWidth="1"/>
    <col min="39" max="39" width="2.3984375" hidden="1" customWidth="1"/>
    <col min="40" max="40" width="30.1328125" style="228" customWidth="1"/>
  </cols>
  <sheetData>
    <row r="1" spans="1:41" ht="15" customHeight="1" x14ac:dyDescent="0.45">
      <c r="A1" s="168" t="str">
        <f>'[1]Page accueil'!B1</f>
        <v>Document d'appui à une déclaration Qualité sur les référentiels ISO 9001:2015, NF S99-170 et Critère 8K HAS</v>
      </c>
      <c r="B1" s="169"/>
      <c r="C1" s="170"/>
      <c r="D1" s="171"/>
      <c r="E1" s="171"/>
      <c r="F1" s="169"/>
      <c r="G1" s="169"/>
      <c r="H1" s="172"/>
      <c r="I1" s="173"/>
      <c r="J1" s="174" t="s">
        <v>1062</v>
      </c>
      <c r="K1" s="175"/>
      <c r="L1" s="806"/>
      <c r="M1" s="807"/>
      <c r="N1" s="808"/>
      <c r="O1" s="809"/>
      <c r="P1" s="808"/>
      <c r="Q1" s="809"/>
      <c r="R1" s="808"/>
      <c r="S1" s="182"/>
      <c r="T1" s="810"/>
      <c r="U1" s="810"/>
      <c r="V1" s="810"/>
      <c r="W1" s="810"/>
      <c r="X1" s="183"/>
      <c r="Y1" s="183"/>
      <c r="Z1" s="183"/>
      <c r="AA1" s="183"/>
      <c r="AB1" s="183"/>
      <c r="AC1" s="183"/>
      <c r="AD1" s="183"/>
      <c r="AE1" s="183"/>
      <c r="AF1" s="183"/>
      <c r="AG1" s="183"/>
      <c r="AH1" s="183"/>
      <c r="AI1" s="183"/>
      <c r="AJ1" s="183"/>
      <c r="AK1" s="183"/>
      <c r="AL1" s="183"/>
      <c r="AM1" s="183"/>
      <c r="AN1" s="189"/>
      <c r="AO1" s="183"/>
    </row>
    <row r="2" spans="1:41" ht="50.25" customHeight="1" x14ac:dyDescent="0.3">
      <c r="A2" s="239"/>
      <c r="B2" s="484" t="str">
        <f>'[1]Page accueil'!$C$2</f>
        <v>ISO 9001:2015 +  NF S99-170 + Critère 8k HAS : 
Autodiagnostic mutualisé pour les services biomédicaux en établissement de santé</v>
      </c>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5"/>
      <c r="AO2" s="227"/>
    </row>
    <row r="3" spans="1:41" ht="26.65" customHeight="1" x14ac:dyDescent="0.3">
      <c r="A3" s="493" t="s">
        <v>1578</v>
      </c>
      <c r="B3" s="494"/>
      <c r="C3" s="495" t="s">
        <v>2150</v>
      </c>
      <c r="D3" s="496"/>
      <c r="E3" s="811" t="s">
        <v>1581</v>
      </c>
      <c r="F3" s="812"/>
      <c r="G3" s="812"/>
      <c r="H3" s="812"/>
      <c r="I3" s="812"/>
      <c r="J3" s="812"/>
      <c r="K3" s="812"/>
      <c r="L3" s="812"/>
      <c r="M3" s="812"/>
      <c r="N3" s="812"/>
      <c r="O3" s="812"/>
      <c r="P3" s="812"/>
      <c r="Q3" s="812"/>
      <c r="R3" s="812"/>
      <c r="S3" s="812"/>
      <c r="T3" s="812"/>
      <c r="U3" s="812"/>
      <c r="V3" s="812"/>
      <c r="W3" s="812"/>
      <c r="X3" s="812"/>
      <c r="Y3" s="812"/>
      <c r="Z3" s="812"/>
      <c r="AA3" s="812"/>
      <c r="AB3" s="812"/>
      <c r="AC3" s="812"/>
      <c r="AD3" s="812"/>
      <c r="AE3" s="812"/>
      <c r="AF3" s="812"/>
      <c r="AG3" s="812"/>
      <c r="AH3" s="812"/>
      <c r="AI3" s="812"/>
      <c r="AJ3" s="812"/>
      <c r="AK3" s="812"/>
      <c r="AL3" s="812"/>
      <c r="AM3" s="812"/>
      <c r="AN3" s="813"/>
      <c r="AO3" s="814"/>
    </row>
    <row r="4" spans="1:41" ht="26.85" customHeight="1" x14ac:dyDescent="0.3">
      <c r="A4" s="489" t="s">
        <v>1579</v>
      </c>
      <c r="B4" s="490"/>
      <c r="C4" s="497"/>
      <c r="D4" s="498"/>
      <c r="E4" s="815" t="s">
        <v>1582</v>
      </c>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7"/>
      <c r="AO4" s="818"/>
    </row>
    <row r="5" spans="1:41" ht="26.85" customHeight="1" x14ac:dyDescent="0.3">
      <c r="A5" s="491" t="s">
        <v>1580</v>
      </c>
      <c r="B5" s="492"/>
      <c r="C5" s="499"/>
      <c r="D5" s="500"/>
      <c r="E5" s="486" t="str">
        <f>'Page d''accueil'!B5</f>
        <v>Avertissement : les cellules écrites en bleu sont saisissables et peuvent donc être modifiées</v>
      </c>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8"/>
      <c r="AO5" s="229"/>
    </row>
    <row r="6" spans="1:41" ht="26.85" customHeight="1" x14ac:dyDescent="0.3">
      <c r="A6" s="819"/>
      <c r="B6" s="820"/>
      <c r="C6" s="240" t="s">
        <v>1573</v>
      </c>
      <c r="D6" s="241" t="s">
        <v>791</v>
      </c>
      <c r="E6" s="243" t="s">
        <v>721</v>
      </c>
      <c r="F6" s="821" t="s">
        <v>1583</v>
      </c>
      <c r="G6" s="822" t="s">
        <v>886</v>
      </c>
      <c r="H6" s="822" t="s">
        <v>887</v>
      </c>
      <c r="I6" s="822"/>
      <c r="J6" s="823" t="s">
        <v>888</v>
      </c>
      <c r="K6" s="823" t="s">
        <v>889</v>
      </c>
      <c r="L6" s="824" t="s">
        <v>890</v>
      </c>
      <c r="M6" s="825" t="s">
        <v>891</v>
      </c>
      <c r="N6" s="244" t="s">
        <v>938</v>
      </c>
      <c r="O6" s="245" t="s">
        <v>941</v>
      </c>
      <c r="P6" s="826" t="s">
        <v>939</v>
      </c>
      <c r="Q6" s="827" t="s">
        <v>942</v>
      </c>
      <c r="R6" s="246" t="s">
        <v>940</v>
      </c>
      <c r="S6" s="247" t="s">
        <v>943</v>
      </c>
      <c r="T6" s="248">
        <f>SUM(M7:M52)</f>
        <v>0</v>
      </c>
      <c r="U6" s="248">
        <f>SUM(O7:O52)/27</f>
        <v>0</v>
      </c>
      <c r="V6" s="248"/>
      <c r="W6" s="248"/>
      <c r="X6" s="828" t="s">
        <v>817</v>
      </c>
      <c r="Y6" s="829"/>
      <c r="Z6" s="829"/>
      <c r="AA6" s="830"/>
      <c r="AB6" s="831" t="s">
        <v>818</v>
      </c>
      <c r="AC6" s="832"/>
      <c r="AD6" s="833"/>
      <c r="AE6" s="230" t="s">
        <v>819</v>
      </c>
      <c r="AF6" s="231"/>
      <c r="AG6" s="232"/>
      <c r="AH6" s="233" t="s">
        <v>820</v>
      </c>
      <c r="AI6" s="234"/>
      <c r="AJ6" s="233" t="s">
        <v>840</v>
      </c>
      <c r="AK6" s="234"/>
      <c r="AL6" s="834"/>
      <c r="AM6" s="834"/>
      <c r="AN6" s="835" t="s">
        <v>1584</v>
      </c>
      <c r="AO6" s="183"/>
    </row>
    <row r="7" spans="1:41" ht="26.85" customHeight="1" x14ac:dyDescent="0.3">
      <c r="A7" s="266" t="s">
        <v>1616</v>
      </c>
      <c r="B7" s="705" t="s">
        <v>2192</v>
      </c>
      <c r="C7" s="255"/>
      <c r="D7" s="255"/>
      <c r="E7" s="255"/>
      <c r="F7" s="255"/>
      <c r="G7" s="706"/>
      <c r="H7" s="706"/>
      <c r="I7" s="706"/>
      <c r="J7" s="706"/>
      <c r="K7" s="706"/>
      <c r="L7" s="707"/>
      <c r="M7" s="706"/>
      <c r="N7" s="708"/>
      <c r="O7" s="709"/>
      <c r="P7" s="708"/>
      <c r="Q7" s="709"/>
      <c r="R7" s="708"/>
      <c r="S7" s="706"/>
      <c r="T7" s="710">
        <f>SUM(M53:M116)</f>
        <v>0</v>
      </c>
      <c r="U7" s="710">
        <f>SUM(O53:O115)/30</f>
        <v>0</v>
      </c>
      <c r="V7" s="710"/>
      <c r="W7" s="710"/>
      <c r="X7" s="711" t="s">
        <v>821</v>
      </c>
      <c r="Y7" s="712" t="s">
        <v>822</v>
      </c>
      <c r="Z7" s="713" t="s">
        <v>1063</v>
      </c>
      <c r="AA7" s="712" t="s">
        <v>1064</v>
      </c>
      <c r="AB7" s="712" t="s">
        <v>823</v>
      </c>
      <c r="AC7" s="713" t="s">
        <v>824</v>
      </c>
      <c r="AD7" s="712" t="s">
        <v>825</v>
      </c>
      <c r="AE7" s="256">
        <v>1</v>
      </c>
      <c r="AF7" s="257"/>
      <c r="AG7" s="256"/>
      <c r="AH7" s="258" t="s">
        <v>827</v>
      </c>
      <c r="AI7" s="259">
        <v>1</v>
      </c>
      <c r="AJ7" s="258"/>
      <c r="AK7" s="259"/>
      <c r="AL7" s="258" t="s">
        <v>824</v>
      </c>
      <c r="AM7" s="259">
        <v>1</v>
      </c>
      <c r="AN7" s="260"/>
      <c r="AO7" s="189"/>
    </row>
    <row r="8" spans="1:41" ht="26.85" customHeight="1" x14ac:dyDescent="0.3">
      <c r="A8" s="267" t="s">
        <v>78</v>
      </c>
      <c r="B8" s="714" t="s">
        <v>2191</v>
      </c>
      <c r="C8" s="249"/>
      <c r="D8" s="249"/>
      <c r="E8" s="249"/>
      <c r="F8" s="249"/>
      <c r="G8" s="715"/>
      <c r="H8" s="715"/>
      <c r="I8" s="715"/>
      <c r="J8" s="715"/>
      <c r="K8" s="715"/>
      <c r="L8" s="716"/>
      <c r="M8" s="715"/>
      <c r="N8" s="717"/>
      <c r="O8" s="718"/>
      <c r="P8" s="717"/>
      <c r="Q8" s="718"/>
      <c r="R8" s="717"/>
      <c r="S8" s="715"/>
      <c r="T8" s="719">
        <f>SUM(M54:M117)</f>
        <v>0</v>
      </c>
      <c r="U8" s="719">
        <f>SUM(O54:O116)/30</f>
        <v>0</v>
      </c>
      <c r="V8" s="719"/>
      <c r="W8" s="719"/>
      <c r="X8" s="720" t="s">
        <v>821</v>
      </c>
      <c r="Y8" s="721" t="s">
        <v>822</v>
      </c>
      <c r="Z8" s="722" t="s">
        <v>1063</v>
      </c>
      <c r="AA8" s="721" t="s">
        <v>1064</v>
      </c>
      <c r="AB8" s="721" t="s">
        <v>823</v>
      </c>
      <c r="AC8" s="722" t="s">
        <v>824</v>
      </c>
      <c r="AD8" s="721" t="s">
        <v>825</v>
      </c>
      <c r="AE8" s="250">
        <v>1</v>
      </c>
      <c r="AF8" s="251"/>
      <c r="AG8" s="250"/>
      <c r="AH8" s="252" t="s">
        <v>827</v>
      </c>
      <c r="AI8" s="253">
        <v>1</v>
      </c>
      <c r="AJ8" s="252"/>
      <c r="AK8" s="253"/>
      <c r="AL8" s="252" t="s">
        <v>824</v>
      </c>
      <c r="AM8" s="253">
        <v>1</v>
      </c>
      <c r="AN8" s="254"/>
      <c r="AO8" s="183"/>
    </row>
    <row r="9" spans="1:41" ht="63.75" customHeight="1" x14ac:dyDescent="0.3">
      <c r="A9" s="723" t="s">
        <v>841</v>
      </c>
      <c r="B9" s="836" t="s">
        <v>2114</v>
      </c>
      <c r="C9" s="837"/>
      <c r="D9" s="837"/>
      <c r="E9" s="838"/>
      <c r="F9" s="261" t="s">
        <v>1074</v>
      </c>
      <c r="G9" s="724">
        <f>VLOOKUP(F9,$AL$8:$AM$14,2)</f>
        <v>1</v>
      </c>
      <c r="H9" s="724">
        <f>IF(G9&gt;1,0,ROUNDDOWN(AVERAGE(H10:H15),0))</f>
        <v>1</v>
      </c>
      <c r="I9" s="724"/>
      <c r="J9" s="724">
        <f>MAX(G9:H9)</f>
        <v>1</v>
      </c>
      <c r="K9" s="725">
        <f>CHOOSE(J9,0,$AD$9,$AD$10,$AD$11,$AD$12)</f>
        <v>0</v>
      </c>
      <c r="L9" s="726">
        <f>1/6</f>
        <v>0.16666666666666666</v>
      </c>
      <c r="M9" s="727">
        <f>K9*L9</f>
        <v>0</v>
      </c>
      <c r="N9" s="728"/>
      <c r="O9" s="727"/>
      <c r="P9" s="728"/>
      <c r="Q9" s="727"/>
      <c r="R9" s="728"/>
      <c r="S9" s="729"/>
      <c r="T9" s="730">
        <f>SUM(M119:M154)</f>
        <v>0</v>
      </c>
      <c r="U9" s="730">
        <f>SUM(O119:O154)/28</f>
        <v>0</v>
      </c>
      <c r="V9" s="730"/>
      <c r="W9" s="730"/>
      <c r="X9" s="731" t="s">
        <v>828</v>
      </c>
      <c r="Y9" s="732" t="s">
        <v>829</v>
      </c>
      <c r="Z9" s="733" t="s">
        <v>1066</v>
      </c>
      <c r="AA9" s="734">
        <v>0.2</v>
      </c>
      <c r="AB9" s="735" t="s">
        <v>830</v>
      </c>
      <c r="AC9" s="736" t="s">
        <v>1060</v>
      </c>
      <c r="AD9" s="737">
        <v>0.2</v>
      </c>
      <c r="AE9" s="738">
        <v>2</v>
      </c>
      <c r="AF9" s="739"/>
      <c r="AG9" s="740"/>
      <c r="AH9" s="741" t="s">
        <v>831</v>
      </c>
      <c r="AI9" s="742">
        <v>5</v>
      </c>
      <c r="AJ9" s="743"/>
      <c r="AK9" s="742"/>
      <c r="AL9" s="743" t="s">
        <v>946</v>
      </c>
      <c r="AM9" s="744">
        <v>3</v>
      </c>
      <c r="AN9" s="791"/>
      <c r="AO9" s="217"/>
    </row>
    <row r="10" spans="1:41" ht="39.75" hidden="1" customHeight="1" outlineLevel="1" x14ac:dyDescent="0.3">
      <c r="A10" s="745" t="s">
        <v>810</v>
      </c>
      <c r="B10" s="746" t="s">
        <v>1585</v>
      </c>
      <c r="C10" s="747" t="s">
        <v>78</v>
      </c>
      <c r="D10" s="43" t="s">
        <v>720</v>
      </c>
      <c r="E10" s="50" t="s">
        <v>720</v>
      </c>
      <c r="F10" s="53" t="s">
        <v>866</v>
      </c>
      <c r="G10" s="748">
        <f t="shared" ref="G10:G15" si="0">VLOOKUP(F10,$AH$8:$AK$14,2)</f>
        <v>1</v>
      </c>
      <c r="H10" s="749">
        <f t="shared" ref="H10:H15" si="1">CHOOSE(G10,$AE$8,$AE$9,$AE$10,$AE$11,$AE$12,$AE$13,$AE$14)</f>
        <v>1</v>
      </c>
      <c r="I10" s="750">
        <f t="shared" ref="I10:I15" si="2">IF(H10&gt;1,H10,$J$9)</f>
        <v>1</v>
      </c>
      <c r="J10" s="748"/>
      <c r="K10" s="751">
        <f t="shared" ref="K10:K15" si="3">CHOOSE(I10,0,$AD$9,$AD$10,$AD$11,$AD$12,$AD$13,$AD$14)</f>
        <v>0</v>
      </c>
      <c r="L10" s="752"/>
      <c r="M10" s="753"/>
      <c r="N10" s="754">
        <v>1</v>
      </c>
      <c r="O10" s="753">
        <f>N10*K10</f>
        <v>0</v>
      </c>
      <c r="P10" s="754">
        <v>0</v>
      </c>
      <c r="Q10" s="753">
        <f>K10*P10</f>
        <v>0</v>
      </c>
      <c r="R10" s="754">
        <v>0</v>
      </c>
      <c r="S10" s="729">
        <f>R10*K10</f>
        <v>0</v>
      </c>
      <c r="T10" s="730">
        <f>SUM(M158:M279)</f>
        <v>0</v>
      </c>
      <c r="U10" s="730">
        <f>SUM(O158:O279)/50</f>
        <v>0</v>
      </c>
      <c r="V10" s="730"/>
      <c r="W10" s="730"/>
      <c r="X10" s="755" t="s">
        <v>816</v>
      </c>
      <c r="Y10" s="756" t="s">
        <v>832</v>
      </c>
      <c r="Z10" s="757" t="s">
        <v>1065</v>
      </c>
      <c r="AA10" s="758">
        <v>0.4</v>
      </c>
      <c r="AB10" s="759" t="s">
        <v>833</v>
      </c>
      <c r="AC10" s="760" t="s">
        <v>816</v>
      </c>
      <c r="AD10" s="761">
        <v>0.4</v>
      </c>
      <c r="AE10" s="762">
        <v>3</v>
      </c>
      <c r="AF10" s="763"/>
      <c r="AG10" s="764"/>
      <c r="AH10" s="765" t="s">
        <v>834</v>
      </c>
      <c r="AI10" s="742">
        <v>4</v>
      </c>
      <c r="AJ10" s="766"/>
      <c r="AK10" s="742"/>
      <c r="AL10" s="743" t="s">
        <v>947</v>
      </c>
      <c r="AM10" s="744">
        <v>2</v>
      </c>
      <c r="AN10" s="789"/>
    </row>
    <row r="11" spans="1:41" ht="54.75" hidden="1" customHeight="1" outlineLevel="1" x14ac:dyDescent="0.3">
      <c r="A11" s="745" t="s">
        <v>811</v>
      </c>
      <c r="B11" s="746" t="s">
        <v>1586</v>
      </c>
      <c r="C11" s="747" t="s">
        <v>78</v>
      </c>
      <c r="D11" s="43" t="s">
        <v>78</v>
      </c>
      <c r="E11" s="50" t="s">
        <v>720</v>
      </c>
      <c r="F11" s="53" t="s">
        <v>866</v>
      </c>
      <c r="G11" s="748">
        <f t="shared" si="0"/>
        <v>1</v>
      </c>
      <c r="H11" s="749">
        <f t="shared" si="1"/>
        <v>1</v>
      </c>
      <c r="I11" s="750">
        <f t="shared" si="2"/>
        <v>1</v>
      </c>
      <c r="J11" s="748"/>
      <c r="K11" s="751">
        <f t="shared" si="3"/>
        <v>0</v>
      </c>
      <c r="L11" s="752"/>
      <c r="M11" s="753"/>
      <c r="N11" s="754">
        <v>1</v>
      </c>
      <c r="O11" s="753">
        <f t="shared" ref="O11:O74" si="4">N11*K11</f>
        <v>0</v>
      </c>
      <c r="P11" s="754">
        <v>1</v>
      </c>
      <c r="Q11" s="753">
        <f>K11*P11</f>
        <v>0</v>
      </c>
      <c r="R11" s="754">
        <v>0</v>
      </c>
      <c r="S11" s="729">
        <f t="shared" ref="S11:S74" si="5">R11*K11</f>
        <v>0</v>
      </c>
      <c r="T11" s="730">
        <f>SUM(M282:M517)</f>
        <v>0</v>
      </c>
      <c r="U11" s="730">
        <f>SUM(O282:O517)/132</f>
        <v>0</v>
      </c>
      <c r="V11" s="730"/>
      <c r="W11" s="730"/>
      <c r="X11" s="767" t="s">
        <v>2183</v>
      </c>
      <c r="Y11" s="756" t="s">
        <v>835</v>
      </c>
      <c r="Z11" s="757" t="s">
        <v>1067</v>
      </c>
      <c r="AA11" s="758">
        <v>0.7</v>
      </c>
      <c r="AB11" s="768" t="s">
        <v>836</v>
      </c>
      <c r="AC11" s="760" t="s">
        <v>826</v>
      </c>
      <c r="AD11" s="761">
        <v>0.7</v>
      </c>
      <c r="AE11" s="762">
        <v>4</v>
      </c>
      <c r="AF11" s="769"/>
      <c r="AG11" s="764"/>
      <c r="AH11" s="741" t="s">
        <v>816</v>
      </c>
      <c r="AI11" s="742">
        <v>3</v>
      </c>
      <c r="AJ11" s="766"/>
      <c r="AK11" s="742"/>
      <c r="AL11" s="766" t="s">
        <v>948</v>
      </c>
      <c r="AM11" s="744">
        <v>4</v>
      </c>
      <c r="AN11" s="789"/>
    </row>
    <row r="12" spans="1:41" ht="78.75" hidden="1" customHeight="1" outlineLevel="1" x14ac:dyDescent="0.3">
      <c r="A12" s="745" t="s">
        <v>812</v>
      </c>
      <c r="B12" s="746" t="s">
        <v>1587</v>
      </c>
      <c r="C12" s="747" t="s">
        <v>78</v>
      </c>
      <c r="D12" s="43" t="s">
        <v>78</v>
      </c>
      <c r="E12" s="50" t="s">
        <v>720</v>
      </c>
      <c r="F12" s="53" t="s">
        <v>866</v>
      </c>
      <c r="G12" s="748">
        <f t="shared" si="0"/>
        <v>1</v>
      </c>
      <c r="H12" s="749">
        <f t="shared" si="1"/>
        <v>1</v>
      </c>
      <c r="I12" s="750">
        <f t="shared" si="2"/>
        <v>1</v>
      </c>
      <c r="J12" s="748"/>
      <c r="K12" s="751">
        <f t="shared" si="3"/>
        <v>0</v>
      </c>
      <c r="L12" s="752"/>
      <c r="M12" s="753"/>
      <c r="N12" s="754">
        <v>1</v>
      </c>
      <c r="O12" s="753">
        <f t="shared" si="4"/>
        <v>0</v>
      </c>
      <c r="P12" s="754">
        <v>1</v>
      </c>
      <c r="Q12" s="753">
        <f t="shared" ref="Q12:Q75" si="6">K12*P12</f>
        <v>0</v>
      </c>
      <c r="R12" s="754">
        <v>0</v>
      </c>
      <c r="S12" s="729">
        <f t="shared" si="5"/>
        <v>0</v>
      </c>
      <c r="T12" s="730">
        <f>SUM(M521:M611)</f>
        <v>0</v>
      </c>
      <c r="U12" s="730">
        <f>SUM(O521:O611)/42</f>
        <v>0</v>
      </c>
      <c r="V12" s="730"/>
      <c r="W12" s="730"/>
      <c r="X12" s="770" t="s">
        <v>1069</v>
      </c>
      <c r="Y12" s="771" t="s">
        <v>837</v>
      </c>
      <c r="Z12" s="757" t="s">
        <v>1068</v>
      </c>
      <c r="AA12" s="758">
        <v>1</v>
      </c>
      <c r="AB12" s="772" t="s">
        <v>838</v>
      </c>
      <c r="AC12" s="773" t="s">
        <v>839</v>
      </c>
      <c r="AD12" s="774">
        <v>1</v>
      </c>
      <c r="AE12" s="762">
        <v>5</v>
      </c>
      <c r="AF12" s="763"/>
      <c r="AG12" s="764"/>
      <c r="AH12" s="765" t="s">
        <v>828</v>
      </c>
      <c r="AI12" s="742">
        <v>2</v>
      </c>
      <c r="AJ12" s="766"/>
      <c r="AK12" s="742"/>
      <c r="AL12" s="775" t="s">
        <v>949</v>
      </c>
      <c r="AM12" s="744">
        <v>5</v>
      </c>
      <c r="AN12" s="789"/>
    </row>
    <row r="13" spans="1:41" ht="54" hidden="1" customHeight="1" outlineLevel="1" x14ac:dyDescent="0.3">
      <c r="A13" s="745" t="s">
        <v>813</v>
      </c>
      <c r="B13" s="746" t="s">
        <v>1588</v>
      </c>
      <c r="C13" s="747" t="s">
        <v>78</v>
      </c>
      <c r="D13" s="43" t="s">
        <v>720</v>
      </c>
      <c r="E13" s="50" t="s">
        <v>720</v>
      </c>
      <c r="F13" s="53" t="s">
        <v>866</v>
      </c>
      <c r="G13" s="748">
        <f t="shared" si="0"/>
        <v>1</v>
      </c>
      <c r="H13" s="749">
        <f t="shared" si="1"/>
        <v>1</v>
      </c>
      <c r="I13" s="750">
        <f t="shared" si="2"/>
        <v>1</v>
      </c>
      <c r="J13" s="748"/>
      <c r="K13" s="751">
        <f t="shared" si="3"/>
        <v>0</v>
      </c>
      <c r="L13" s="752"/>
      <c r="M13" s="753"/>
      <c r="N13" s="754">
        <v>1</v>
      </c>
      <c r="O13" s="753">
        <f t="shared" si="4"/>
        <v>0</v>
      </c>
      <c r="P13" s="754">
        <v>0</v>
      </c>
      <c r="Q13" s="753">
        <f t="shared" si="6"/>
        <v>0</v>
      </c>
      <c r="R13" s="754">
        <v>0</v>
      </c>
      <c r="S13" s="729">
        <f t="shared" si="5"/>
        <v>0</v>
      </c>
      <c r="T13" s="730">
        <f>SUM(M614:M658)</f>
        <v>0</v>
      </c>
      <c r="U13" s="730">
        <f>SUM(O614:O658)/19</f>
        <v>0</v>
      </c>
      <c r="V13" s="730"/>
      <c r="W13" s="730"/>
      <c r="X13" s="767"/>
      <c r="Y13" s="756"/>
      <c r="Z13" s="757"/>
      <c r="AA13" s="758"/>
      <c r="AB13" s="768"/>
      <c r="AC13" s="760"/>
      <c r="AD13" s="761"/>
      <c r="AE13" s="762"/>
      <c r="AF13" s="769"/>
      <c r="AG13" s="764"/>
      <c r="AH13" s="776"/>
      <c r="AI13" s="742"/>
      <c r="AJ13" s="766"/>
      <c r="AK13" s="742"/>
      <c r="AL13" s="766"/>
      <c r="AM13" s="744"/>
      <c r="AN13" s="789"/>
    </row>
    <row r="14" spans="1:41" ht="39" hidden="1" customHeight="1" outlineLevel="1" x14ac:dyDescent="0.3">
      <c r="A14" s="745" t="s">
        <v>814</v>
      </c>
      <c r="B14" s="746" t="s">
        <v>1589</v>
      </c>
      <c r="C14" s="747" t="s">
        <v>78</v>
      </c>
      <c r="D14" s="43" t="s">
        <v>720</v>
      </c>
      <c r="E14" s="50" t="s">
        <v>720</v>
      </c>
      <c r="F14" s="53" t="s">
        <v>866</v>
      </c>
      <c r="G14" s="748">
        <f t="shared" si="0"/>
        <v>1</v>
      </c>
      <c r="H14" s="749">
        <f t="shared" si="1"/>
        <v>1</v>
      </c>
      <c r="I14" s="750">
        <f t="shared" si="2"/>
        <v>1</v>
      </c>
      <c r="J14" s="748"/>
      <c r="K14" s="751">
        <f t="shared" si="3"/>
        <v>0</v>
      </c>
      <c r="L14" s="752"/>
      <c r="M14" s="753"/>
      <c r="N14" s="754">
        <v>1</v>
      </c>
      <c r="O14" s="753">
        <f t="shared" si="4"/>
        <v>0</v>
      </c>
      <c r="P14" s="754">
        <v>0</v>
      </c>
      <c r="Q14" s="753">
        <f t="shared" si="6"/>
        <v>0</v>
      </c>
      <c r="R14" s="754">
        <v>0</v>
      </c>
      <c r="S14" s="729">
        <f t="shared" si="5"/>
        <v>0</v>
      </c>
      <c r="T14" s="730"/>
      <c r="U14" s="730"/>
      <c r="V14" s="730"/>
      <c r="W14" s="730"/>
      <c r="X14" s="770"/>
      <c r="Y14" s="771"/>
      <c r="Z14" s="777"/>
      <c r="AA14" s="778"/>
      <c r="AB14" s="772"/>
      <c r="AC14" s="773"/>
      <c r="AD14" s="774"/>
      <c r="AE14" s="762"/>
      <c r="AF14" s="763"/>
      <c r="AG14" s="764"/>
      <c r="AH14" s="779"/>
      <c r="AI14" s="742"/>
      <c r="AJ14" s="775"/>
      <c r="AK14" s="742"/>
      <c r="AL14" s="775"/>
      <c r="AM14" s="744"/>
      <c r="AN14" s="789"/>
    </row>
    <row r="15" spans="1:41" ht="35.1" hidden="1" customHeight="1" outlineLevel="1" x14ac:dyDescent="0.3">
      <c r="A15" s="780" t="s">
        <v>815</v>
      </c>
      <c r="B15" s="781" t="s">
        <v>1590</v>
      </c>
      <c r="C15" s="782" t="s">
        <v>720</v>
      </c>
      <c r="D15" s="270" t="s">
        <v>78</v>
      </c>
      <c r="E15" s="271" t="s">
        <v>720</v>
      </c>
      <c r="F15" s="53" t="s">
        <v>866</v>
      </c>
      <c r="G15" s="783">
        <f t="shared" si="0"/>
        <v>1</v>
      </c>
      <c r="H15" s="784">
        <f t="shared" si="1"/>
        <v>1</v>
      </c>
      <c r="I15" s="784">
        <f t="shared" si="2"/>
        <v>1</v>
      </c>
      <c r="J15" s="783"/>
      <c r="K15" s="785">
        <f t="shared" si="3"/>
        <v>0</v>
      </c>
      <c r="L15" s="786"/>
      <c r="M15" s="787"/>
      <c r="N15" s="788">
        <v>0</v>
      </c>
      <c r="O15" s="787">
        <f t="shared" si="4"/>
        <v>0</v>
      </c>
      <c r="P15" s="788">
        <v>1</v>
      </c>
      <c r="Q15" s="787">
        <f t="shared" si="6"/>
        <v>0</v>
      </c>
      <c r="R15" s="788">
        <v>0</v>
      </c>
      <c r="S15" s="729">
        <f t="shared" si="5"/>
        <v>0</v>
      </c>
      <c r="T15" s="730"/>
      <c r="U15" s="730"/>
      <c r="V15" s="730"/>
      <c r="W15" s="730"/>
      <c r="X15" s="217"/>
      <c r="Y15" s="217"/>
      <c r="Z15" s="217"/>
      <c r="AA15" s="217"/>
      <c r="AB15" s="217"/>
      <c r="AC15" s="217"/>
      <c r="AD15" s="217"/>
      <c r="AE15" s="217"/>
      <c r="AF15" s="217"/>
      <c r="AG15" s="217"/>
      <c r="AH15" s="217"/>
      <c r="AI15" s="217"/>
      <c r="AJ15" s="217"/>
      <c r="AK15" s="217"/>
      <c r="AL15" s="217"/>
      <c r="AM15" s="217"/>
      <c r="AN15" s="790"/>
    </row>
    <row r="16" spans="1:41" ht="26.85" customHeight="1" collapsed="1" x14ac:dyDescent="0.3">
      <c r="A16" s="267" t="s">
        <v>0</v>
      </c>
      <c r="B16" s="476" t="s">
        <v>628</v>
      </c>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row>
    <row r="17" spans="1:40" ht="58.5" customHeight="1" x14ac:dyDescent="0.3">
      <c r="A17" s="276" t="s">
        <v>842</v>
      </c>
      <c r="B17" s="477" t="s">
        <v>2115</v>
      </c>
      <c r="C17" s="478"/>
      <c r="D17" s="478"/>
      <c r="E17" s="479"/>
      <c r="F17" s="261" t="s">
        <v>1074</v>
      </c>
      <c r="G17" s="262">
        <f>VLOOKUP(F17,$AL$8:$AM$14,2)</f>
        <v>1</v>
      </c>
      <c r="H17" s="277">
        <f>IF(G17&gt;1,0,ROUNDDOWN(AVERAGE(H18:H20),0))</f>
        <v>1</v>
      </c>
      <c r="I17" s="277"/>
      <c r="J17" s="262">
        <f>MAX(G17:H17)</f>
        <v>1</v>
      </c>
      <c r="K17" s="263">
        <f>CHOOSE(J17,0,$AD$9,$AD$10,$AD$11,$AD$12,$AD$13,$AD$14)</f>
        <v>0</v>
      </c>
      <c r="L17" s="264">
        <f>1/6</f>
        <v>0.16666666666666666</v>
      </c>
      <c r="M17" s="265">
        <f>K17*L17</f>
        <v>0</v>
      </c>
      <c r="N17" s="236"/>
      <c r="O17" s="265">
        <f t="shared" si="4"/>
        <v>0</v>
      </c>
      <c r="P17" s="236"/>
      <c r="Q17" s="265">
        <f t="shared" si="6"/>
        <v>0</v>
      </c>
      <c r="R17" s="236"/>
      <c r="S17" s="59">
        <f t="shared" si="5"/>
        <v>0</v>
      </c>
      <c r="T17" s="64"/>
      <c r="U17" s="64"/>
      <c r="V17" s="64"/>
      <c r="W17" s="64"/>
      <c r="AN17" s="75"/>
    </row>
    <row r="18" spans="1:40" ht="47.65" hidden="1" customHeight="1" outlineLevel="1" x14ac:dyDescent="0.3">
      <c r="A18" s="41" t="s">
        <v>1080</v>
      </c>
      <c r="B18" s="242" t="s">
        <v>2163</v>
      </c>
      <c r="C18" s="46" t="s">
        <v>0</v>
      </c>
      <c r="D18" s="43" t="s">
        <v>163</v>
      </c>
      <c r="E18" s="50" t="s">
        <v>727</v>
      </c>
      <c r="F18" s="53" t="s">
        <v>866</v>
      </c>
      <c r="G18" s="52">
        <f>VLOOKUP(F18,$AH$8:$AK$14,2)</f>
        <v>1</v>
      </c>
      <c r="H18" s="54">
        <f>CHOOSE(G18,$AE$8,$AE$9,$AE$10,$AE$11,$AE$12,$AE$13,$AE$14)</f>
        <v>1</v>
      </c>
      <c r="I18" s="76">
        <f>IF(H18&gt;1,H18,$J$17)</f>
        <v>1</v>
      </c>
      <c r="J18" s="52"/>
      <c r="K18" s="55">
        <f>CHOOSE(I18,0,$AD$9,$AD$10,$AD$11,$AD$12,$AD$13,$AD$14)</f>
        <v>0</v>
      </c>
      <c r="M18" s="57"/>
      <c r="N18" s="61">
        <v>1</v>
      </c>
      <c r="O18" s="57">
        <f t="shared" si="4"/>
        <v>0</v>
      </c>
      <c r="P18" s="61">
        <v>1</v>
      </c>
      <c r="Q18" s="57">
        <f t="shared" si="6"/>
        <v>0</v>
      </c>
      <c r="R18" s="61">
        <v>1</v>
      </c>
      <c r="S18" s="59">
        <f t="shared" si="5"/>
        <v>0</v>
      </c>
      <c r="T18" s="64"/>
      <c r="U18" s="64"/>
      <c r="V18" s="64"/>
      <c r="W18" s="64"/>
      <c r="AN18" s="75"/>
    </row>
    <row r="19" spans="1:40" ht="55.5" hidden="1" customHeight="1" outlineLevel="1" x14ac:dyDescent="0.3">
      <c r="A19" s="41" t="s">
        <v>846</v>
      </c>
      <c r="B19" s="242" t="s">
        <v>2164</v>
      </c>
      <c r="C19" s="46" t="s">
        <v>0</v>
      </c>
      <c r="D19" s="43" t="s">
        <v>163</v>
      </c>
      <c r="E19" s="50" t="s">
        <v>727</v>
      </c>
      <c r="F19" s="53" t="s">
        <v>866</v>
      </c>
      <c r="G19" s="52">
        <f>VLOOKUP(F19,$AH$8:$AK$14,2)</f>
        <v>1</v>
      </c>
      <c r="H19" s="54">
        <f>CHOOSE(G19,$AE$8,$AE$9,$AE$10,$AE$11,$AE$12,$AE$13,$AE$14)</f>
        <v>1</v>
      </c>
      <c r="I19" s="76">
        <f>IF(H19&gt;1,H19,$J$17)</f>
        <v>1</v>
      </c>
      <c r="J19" s="52"/>
      <c r="K19" s="55">
        <f>CHOOSE(I19,0,$AD$9,$AD$10,$AD$11,$AD$12,$AD$13,$AD$14)</f>
        <v>0</v>
      </c>
      <c r="M19" s="57"/>
      <c r="N19" s="61">
        <v>1</v>
      </c>
      <c r="O19" s="57">
        <f t="shared" si="4"/>
        <v>0</v>
      </c>
      <c r="P19" s="61">
        <v>1</v>
      </c>
      <c r="Q19" s="57">
        <f t="shared" si="6"/>
        <v>0</v>
      </c>
      <c r="R19" s="61">
        <v>1</v>
      </c>
      <c r="S19" s="59">
        <f t="shared" si="5"/>
        <v>0</v>
      </c>
      <c r="T19" s="64"/>
      <c r="U19" s="64"/>
      <c r="V19" s="64"/>
      <c r="W19" s="64"/>
      <c r="AN19" s="75"/>
    </row>
    <row r="20" spans="1:40" ht="47.65" hidden="1" customHeight="1" outlineLevel="1" x14ac:dyDescent="0.3">
      <c r="A20" s="268" t="s">
        <v>847</v>
      </c>
      <c r="B20" s="269" t="s">
        <v>1591</v>
      </c>
      <c r="C20" s="278" t="s">
        <v>0</v>
      </c>
      <c r="D20" s="270" t="s">
        <v>164</v>
      </c>
      <c r="E20" s="271" t="s">
        <v>727</v>
      </c>
      <c r="F20" s="53" t="s">
        <v>866</v>
      </c>
      <c r="G20" s="272">
        <f>VLOOKUP(F20,$AH$8:$AK$14,2)</f>
        <v>1</v>
      </c>
      <c r="H20" s="273">
        <f>CHOOSE(G20,$AE$8,$AE$9,$AE$10,$AE$11,$AE$12,$AE$13,$AE$14)</f>
        <v>1</v>
      </c>
      <c r="I20" s="273">
        <f>IF(H20&gt;1,H20,$J$17)</f>
        <v>1</v>
      </c>
      <c r="J20" s="272"/>
      <c r="K20" s="274">
        <f>CHOOSE(I20,0,$AD$9,$AD$10,$AD$11,$AD$12,$AD$13,$AD$14)</f>
        <v>0</v>
      </c>
      <c r="L20" s="237"/>
      <c r="M20" s="275"/>
      <c r="N20" s="238">
        <v>1</v>
      </c>
      <c r="O20" s="275">
        <f t="shared" si="4"/>
        <v>0</v>
      </c>
      <c r="P20" s="238">
        <v>1</v>
      </c>
      <c r="Q20" s="275">
        <f t="shared" si="6"/>
        <v>0</v>
      </c>
      <c r="R20" s="238">
        <v>1</v>
      </c>
      <c r="S20" s="59">
        <f t="shared" si="5"/>
        <v>0</v>
      </c>
      <c r="T20" s="64"/>
      <c r="U20" s="64"/>
      <c r="V20" s="64"/>
      <c r="W20" s="64"/>
      <c r="AN20" s="792"/>
    </row>
    <row r="21" spans="1:40" ht="26.85" customHeight="1" collapsed="1" x14ac:dyDescent="0.3">
      <c r="A21" s="267" t="s">
        <v>154</v>
      </c>
      <c r="B21" s="476" t="s">
        <v>661</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row>
    <row r="22" spans="1:40" ht="94.5" customHeight="1" x14ac:dyDescent="0.3">
      <c r="A22" s="276" t="s">
        <v>843</v>
      </c>
      <c r="B22" s="477" t="s">
        <v>2116</v>
      </c>
      <c r="C22" s="478"/>
      <c r="D22" s="478"/>
      <c r="E22" s="479"/>
      <c r="F22" s="261" t="s">
        <v>1074</v>
      </c>
      <c r="G22" s="262">
        <f>VLOOKUP(F22,$AL$8:$AM$14,2)</f>
        <v>1</v>
      </c>
      <c r="H22" s="277">
        <f>IF(G22&gt;1,0,ROUNDDOWN(AVERAGE(H23:H29),0))</f>
        <v>1</v>
      </c>
      <c r="I22" s="277"/>
      <c r="J22" s="262">
        <f>MAX(G22:H22)</f>
        <v>1</v>
      </c>
      <c r="K22" s="263">
        <f>CHOOSE(J22,0,$AD$9,$AD$10,$AD$11,$AD$12,$AD$13,$AD$14)</f>
        <v>0</v>
      </c>
      <c r="L22" s="264">
        <f>1/6</f>
        <v>0.16666666666666666</v>
      </c>
      <c r="M22" s="265">
        <f>K22*L22</f>
        <v>0</v>
      </c>
      <c r="N22" s="236"/>
      <c r="O22" s="265">
        <f t="shared" si="4"/>
        <v>0</v>
      </c>
      <c r="P22" s="236"/>
      <c r="Q22" s="265">
        <f t="shared" si="6"/>
        <v>0</v>
      </c>
      <c r="R22" s="236"/>
      <c r="S22" s="59">
        <f t="shared" si="5"/>
        <v>0</v>
      </c>
      <c r="T22" s="64"/>
      <c r="U22" s="64"/>
      <c r="V22" s="64"/>
      <c r="W22" s="64"/>
      <c r="AN22" s="793"/>
    </row>
    <row r="23" spans="1:40" ht="57.75" hidden="1" customHeight="1" outlineLevel="1" x14ac:dyDescent="0.3">
      <c r="A23" s="41" t="s">
        <v>1081</v>
      </c>
      <c r="B23" s="242" t="s">
        <v>1592</v>
      </c>
      <c r="C23" s="45" t="s">
        <v>154</v>
      </c>
      <c r="D23" s="43" t="s">
        <v>78</v>
      </c>
      <c r="E23" s="50" t="s">
        <v>727</v>
      </c>
      <c r="F23" s="53" t="s">
        <v>866</v>
      </c>
      <c r="G23" s="52">
        <f t="shared" ref="G23:G29" si="7">VLOOKUP(F23,$AH$8:$AK$14,2)</f>
        <v>1</v>
      </c>
      <c r="H23" s="54">
        <f t="shared" ref="H23:H29" si="8">CHOOSE(G23,$AE$8,$AE$9,$AE$10,$AE$11,$AE$12,$AE$13,$AE$14)</f>
        <v>1</v>
      </c>
      <c r="I23" s="76">
        <f t="shared" ref="I23:I29" si="9">IF(H23&gt;1,H23,$J$22)</f>
        <v>1</v>
      </c>
      <c r="J23" s="52"/>
      <c r="K23" s="55">
        <f t="shared" ref="K23:K29" si="10">CHOOSE(I23,0,$AD$9,$AD$10,$AD$11,$AD$12,$AD$13,$AD$14)</f>
        <v>0</v>
      </c>
      <c r="M23" s="57"/>
      <c r="N23" s="61">
        <v>1</v>
      </c>
      <c r="O23" s="57">
        <f t="shared" si="4"/>
        <v>0</v>
      </c>
      <c r="P23" s="61">
        <v>1</v>
      </c>
      <c r="Q23" s="57">
        <f t="shared" si="6"/>
        <v>0</v>
      </c>
      <c r="R23" s="61">
        <v>1</v>
      </c>
      <c r="S23" s="59">
        <f t="shared" si="5"/>
        <v>0</v>
      </c>
      <c r="T23" s="64"/>
      <c r="U23" s="64"/>
      <c r="V23" s="64"/>
      <c r="W23" s="64"/>
      <c r="AN23" s="75"/>
    </row>
    <row r="24" spans="1:40" ht="43.5" hidden="1" customHeight="1" outlineLevel="1" x14ac:dyDescent="0.3">
      <c r="A24" s="41" t="s">
        <v>874</v>
      </c>
      <c r="B24" s="242" t="s">
        <v>1593</v>
      </c>
      <c r="C24" s="45" t="s">
        <v>154</v>
      </c>
      <c r="D24" s="43" t="s">
        <v>78</v>
      </c>
      <c r="E24" s="50" t="s">
        <v>727</v>
      </c>
      <c r="F24" s="53" t="s">
        <v>866</v>
      </c>
      <c r="G24" s="52">
        <f t="shared" si="7"/>
        <v>1</v>
      </c>
      <c r="H24" s="54">
        <f t="shared" si="8"/>
        <v>1</v>
      </c>
      <c r="I24" s="76">
        <f t="shared" si="9"/>
        <v>1</v>
      </c>
      <c r="J24" s="52"/>
      <c r="K24" s="55">
        <f t="shared" si="10"/>
        <v>0</v>
      </c>
      <c r="M24" s="57"/>
      <c r="N24" s="61">
        <v>1</v>
      </c>
      <c r="O24" s="57">
        <f t="shared" si="4"/>
        <v>0</v>
      </c>
      <c r="P24" s="61">
        <v>1</v>
      </c>
      <c r="Q24" s="57">
        <f t="shared" si="6"/>
        <v>0</v>
      </c>
      <c r="R24" s="61">
        <v>1</v>
      </c>
      <c r="S24" s="59">
        <f t="shared" si="5"/>
        <v>0</v>
      </c>
      <c r="T24" s="64"/>
      <c r="U24" s="64"/>
      <c r="V24" s="64"/>
      <c r="W24" s="64"/>
      <c r="AN24" s="75"/>
    </row>
    <row r="25" spans="1:40" ht="47.65" hidden="1" customHeight="1" outlineLevel="1" x14ac:dyDescent="0.3">
      <c r="A25" s="41" t="s">
        <v>880</v>
      </c>
      <c r="B25" s="242" t="s">
        <v>1594</v>
      </c>
      <c r="C25" s="45" t="s">
        <v>154</v>
      </c>
      <c r="D25" s="43" t="s">
        <v>78</v>
      </c>
      <c r="E25" s="50" t="s">
        <v>727</v>
      </c>
      <c r="F25" s="53" t="s">
        <v>866</v>
      </c>
      <c r="G25" s="52">
        <f t="shared" si="7"/>
        <v>1</v>
      </c>
      <c r="H25" s="54">
        <f t="shared" si="8"/>
        <v>1</v>
      </c>
      <c r="I25" s="76">
        <f t="shared" si="9"/>
        <v>1</v>
      </c>
      <c r="J25" s="52"/>
      <c r="K25" s="55">
        <f t="shared" si="10"/>
        <v>0</v>
      </c>
      <c r="M25" s="57"/>
      <c r="N25" s="61">
        <v>1</v>
      </c>
      <c r="O25" s="57">
        <f t="shared" si="4"/>
        <v>0</v>
      </c>
      <c r="P25" s="61">
        <v>1</v>
      </c>
      <c r="Q25" s="57">
        <f t="shared" si="6"/>
        <v>0</v>
      </c>
      <c r="R25" s="61">
        <v>1</v>
      </c>
      <c r="S25" s="59">
        <f t="shared" si="5"/>
        <v>0</v>
      </c>
      <c r="T25" s="64"/>
      <c r="U25" s="64"/>
      <c r="V25" s="64"/>
      <c r="W25" s="64"/>
      <c r="AN25" s="75"/>
    </row>
    <row r="26" spans="1:40" ht="34.9" hidden="1" customHeight="1" outlineLevel="1" x14ac:dyDescent="0.3">
      <c r="A26" s="41" t="s">
        <v>881</v>
      </c>
      <c r="B26" s="242" t="s">
        <v>1595</v>
      </c>
      <c r="C26" s="45" t="s">
        <v>154</v>
      </c>
      <c r="D26" s="43" t="s">
        <v>78</v>
      </c>
      <c r="E26" s="50" t="s">
        <v>727</v>
      </c>
      <c r="F26" s="53" t="s">
        <v>866</v>
      </c>
      <c r="G26" s="52">
        <f t="shared" si="7"/>
        <v>1</v>
      </c>
      <c r="H26" s="54">
        <f t="shared" si="8"/>
        <v>1</v>
      </c>
      <c r="I26" s="76">
        <f t="shared" si="9"/>
        <v>1</v>
      </c>
      <c r="J26" s="52"/>
      <c r="K26" s="55">
        <f t="shared" si="10"/>
        <v>0</v>
      </c>
      <c r="M26" s="57"/>
      <c r="N26" s="61">
        <v>1</v>
      </c>
      <c r="O26" s="57">
        <f t="shared" si="4"/>
        <v>0</v>
      </c>
      <c r="P26" s="61">
        <v>1</v>
      </c>
      <c r="Q26" s="57">
        <f t="shared" si="6"/>
        <v>0</v>
      </c>
      <c r="R26" s="61">
        <v>1</v>
      </c>
      <c r="S26" s="59">
        <f t="shared" si="5"/>
        <v>0</v>
      </c>
      <c r="T26" s="64"/>
      <c r="U26" s="64"/>
      <c r="V26" s="64"/>
      <c r="W26" s="64"/>
      <c r="AN26" s="75"/>
    </row>
    <row r="27" spans="1:40" ht="47.65" hidden="1" customHeight="1" outlineLevel="1" x14ac:dyDescent="0.3">
      <c r="A27" s="41" t="s">
        <v>911</v>
      </c>
      <c r="B27" s="242" t="s">
        <v>1596</v>
      </c>
      <c r="C27" s="45" t="s">
        <v>154</v>
      </c>
      <c r="D27" s="43" t="s">
        <v>733</v>
      </c>
      <c r="E27" s="50" t="s">
        <v>727</v>
      </c>
      <c r="F27" s="53" t="s">
        <v>866</v>
      </c>
      <c r="G27" s="52">
        <f t="shared" si="7"/>
        <v>1</v>
      </c>
      <c r="H27" s="54">
        <f t="shared" si="8"/>
        <v>1</v>
      </c>
      <c r="I27" s="76">
        <f t="shared" si="9"/>
        <v>1</v>
      </c>
      <c r="J27" s="52"/>
      <c r="K27" s="55">
        <f t="shared" si="10"/>
        <v>0</v>
      </c>
      <c r="M27" s="57"/>
      <c r="N27" s="61">
        <v>1</v>
      </c>
      <c r="O27" s="57">
        <f t="shared" si="4"/>
        <v>0</v>
      </c>
      <c r="P27" s="61">
        <v>1</v>
      </c>
      <c r="Q27" s="57">
        <f t="shared" si="6"/>
        <v>0</v>
      </c>
      <c r="R27" s="61">
        <v>1</v>
      </c>
      <c r="S27" s="59">
        <f t="shared" si="5"/>
        <v>0</v>
      </c>
      <c r="T27" s="64"/>
      <c r="U27" s="64"/>
      <c r="V27" s="64"/>
      <c r="W27" s="64"/>
      <c r="AN27" s="75"/>
    </row>
    <row r="28" spans="1:40" ht="55.5" hidden="1" customHeight="1" outlineLevel="1" x14ac:dyDescent="0.3">
      <c r="A28" s="41" t="s">
        <v>927</v>
      </c>
      <c r="B28" s="242" t="s">
        <v>1597</v>
      </c>
      <c r="C28" s="45" t="s">
        <v>154</v>
      </c>
      <c r="D28" s="43" t="s">
        <v>720</v>
      </c>
      <c r="E28" s="50" t="s">
        <v>727</v>
      </c>
      <c r="F28" s="53" t="s">
        <v>866</v>
      </c>
      <c r="G28" s="52">
        <f t="shared" si="7"/>
        <v>1</v>
      </c>
      <c r="H28" s="54">
        <f t="shared" si="8"/>
        <v>1</v>
      </c>
      <c r="I28" s="76">
        <f t="shared" si="9"/>
        <v>1</v>
      </c>
      <c r="J28" s="52"/>
      <c r="K28" s="55">
        <f t="shared" si="10"/>
        <v>0</v>
      </c>
      <c r="M28" s="57"/>
      <c r="N28" s="61">
        <v>1</v>
      </c>
      <c r="O28" s="57">
        <f t="shared" si="4"/>
        <v>0</v>
      </c>
      <c r="P28" s="61">
        <v>0</v>
      </c>
      <c r="Q28" s="57">
        <f t="shared" si="6"/>
        <v>0</v>
      </c>
      <c r="R28" s="61">
        <v>1</v>
      </c>
      <c r="S28" s="59">
        <f t="shared" si="5"/>
        <v>0</v>
      </c>
      <c r="T28" s="64"/>
      <c r="U28" s="64"/>
      <c r="V28" s="64"/>
      <c r="W28" s="64"/>
      <c r="AN28" s="75"/>
    </row>
    <row r="29" spans="1:40" ht="47.65" hidden="1" customHeight="1" outlineLevel="1" x14ac:dyDescent="0.3">
      <c r="A29" s="41" t="s">
        <v>928</v>
      </c>
      <c r="B29" s="242" t="s">
        <v>1598</v>
      </c>
      <c r="C29" s="45" t="s">
        <v>154</v>
      </c>
      <c r="D29" s="43" t="s">
        <v>733</v>
      </c>
      <c r="E29" s="50" t="s">
        <v>727</v>
      </c>
      <c r="F29" s="53" t="s">
        <v>866</v>
      </c>
      <c r="G29" s="52">
        <f t="shared" si="7"/>
        <v>1</v>
      </c>
      <c r="H29" s="54">
        <f t="shared" si="8"/>
        <v>1</v>
      </c>
      <c r="I29" s="76">
        <f t="shared" si="9"/>
        <v>1</v>
      </c>
      <c r="J29" s="52"/>
      <c r="K29" s="55">
        <f t="shared" si="10"/>
        <v>0</v>
      </c>
      <c r="M29" s="57"/>
      <c r="N29" s="61">
        <v>1</v>
      </c>
      <c r="O29" s="57">
        <f t="shared" si="4"/>
        <v>0</v>
      </c>
      <c r="P29" s="61">
        <v>1</v>
      </c>
      <c r="Q29" s="57">
        <f t="shared" si="6"/>
        <v>0</v>
      </c>
      <c r="R29" s="61">
        <v>1</v>
      </c>
      <c r="S29" s="59">
        <f t="shared" si="5"/>
        <v>0</v>
      </c>
      <c r="T29" s="64"/>
      <c r="U29" s="64"/>
      <c r="V29" s="64"/>
      <c r="W29" s="64"/>
      <c r="AN29" s="75"/>
    </row>
    <row r="30" spans="1:40" ht="62.25" customHeight="1" collapsed="1" x14ac:dyDescent="0.3">
      <c r="A30" s="42" t="s">
        <v>844</v>
      </c>
      <c r="B30" s="477" t="s">
        <v>2112</v>
      </c>
      <c r="C30" s="478"/>
      <c r="D30" s="478"/>
      <c r="E30" s="479"/>
      <c r="F30" s="261" t="s">
        <v>1074</v>
      </c>
      <c r="G30" s="52">
        <f>VLOOKUP(F30,$AL$8:$AM$14,2)</f>
        <v>1</v>
      </c>
      <c r="H30" s="54">
        <f>IF(G30&gt;1,0,ROUNDDOWN(AVERAGE(H31:H33),0))</f>
        <v>1</v>
      </c>
      <c r="I30" s="76"/>
      <c r="J30" s="52">
        <f>MAX(G30:H30)</f>
        <v>1</v>
      </c>
      <c r="K30" s="55">
        <f>CHOOSE(J30,0,$AD$9,$AD$10,$AD$11,$AD$12,$AD$13,$AD$14)</f>
        <v>0</v>
      </c>
      <c r="L30" s="60">
        <f>1/6</f>
        <v>0.16666666666666666</v>
      </c>
      <c r="M30" s="57">
        <f>K30*L30</f>
        <v>0</v>
      </c>
      <c r="O30" s="57">
        <f t="shared" si="4"/>
        <v>0</v>
      </c>
      <c r="Q30" s="57">
        <f t="shared" si="6"/>
        <v>0</v>
      </c>
      <c r="S30" s="59">
        <f t="shared" si="5"/>
        <v>0</v>
      </c>
      <c r="T30" s="64"/>
      <c r="U30" s="64"/>
      <c r="V30" s="64"/>
      <c r="W30" s="64"/>
      <c r="AN30" s="75"/>
    </row>
    <row r="31" spans="1:40" ht="85.9" hidden="1" customHeight="1" outlineLevel="1" x14ac:dyDescent="0.3">
      <c r="A31" s="41" t="s">
        <v>1082</v>
      </c>
      <c r="B31" s="242" t="s">
        <v>1599</v>
      </c>
      <c r="C31" s="45" t="s">
        <v>720</v>
      </c>
      <c r="D31" s="43" t="s">
        <v>78</v>
      </c>
      <c r="E31" s="50" t="s">
        <v>727</v>
      </c>
      <c r="F31" s="53" t="s">
        <v>866</v>
      </c>
      <c r="G31" s="52">
        <f>VLOOKUP(F31,$AH$8:$AK$14,2)</f>
        <v>1</v>
      </c>
      <c r="H31" s="54">
        <f>CHOOSE(G31,$AE$8,$AE$9,$AE$10,$AE$11,$AE$12,$AE$13,$AE$14)</f>
        <v>1</v>
      </c>
      <c r="I31" s="76">
        <f>IF(H31&gt;1,H31,$J$30)</f>
        <v>1</v>
      </c>
      <c r="J31" s="52"/>
      <c r="K31" s="55">
        <f>CHOOSE(I31,0,$AD$9,$AD$10,$AD$11,$AD$12,$AD$13,$AD$14)</f>
        <v>0</v>
      </c>
      <c r="M31" s="57"/>
      <c r="N31" s="61">
        <v>0</v>
      </c>
      <c r="O31" s="57">
        <f t="shared" si="4"/>
        <v>0</v>
      </c>
      <c r="P31" s="61">
        <v>1</v>
      </c>
      <c r="Q31" s="57">
        <f t="shared" si="6"/>
        <v>0</v>
      </c>
      <c r="R31" s="61">
        <v>1</v>
      </c>
      <c r="S31" s="59">
        <f t="shared" si="5"/>
        <v>0</v>
      </c>
      <c r="T31" s="64"/>
      <c r="U31" s="64"/>
      <c r="V31" s="64"/>
      <c r="W31" s="64"/>
      <c r="AN31" s="75"/>
    </row>
    <row r="32" spans="1:40" ht="81.75" hidden="1" customHeight="1" outlineLevel="1" x14ac:dyDescent="0.3">
      <c r="A32" s="41" t="s">
        <v>1083</v>
      </c>
      <c r="B32" s="242" t="s">
        <v>1600</v>
      </c>
      <c r="C32" s="46" t="s">
        <v>720</v>
      </c>
      <c r="D32" s="43" t="s">
        <v>78</v>
      </c>
      <c r="E32" s="50" t="s">
        <v>952</v>
      </c>
      <c r="F32" s="53" t="s">
        <v>866</v>
      </c>
      <c r="G32" s="52">
        <f>VLOOKUP(F32,$AH$8:$AK$14,2)</f>
        <v>1</v>
      </c>
      <c r="H32" s="54">
        <f>CHOOSE(G32,$AE$8,$AE$9,$AE$10,$AE$11,$AE$12,$AE$13,$AE$14)</f>
        <v>1</v>
      </c>
      <c r="I32" s="76">
        <f>IF(H32&gt;1,H32,$J$30)</f>
        <v>1</v>
      </c>
      <c r="J32" s="52"/>
      <c r="K32" s="55">
        <f>CHOOSE(I32,0,$AD$9,$AD$10,$AD$11,$AD$12,$AD$13,$AD$14)</f>
        <v>0</v>
      </c>
      <c r="M32" s="57"/>
      <c r="N32" s="61">
        <v>0</v>
      </c>
      <c r="O32" s="57">
        <f t="shared" si="4"/>
        <v>0</v>
      </c>
      <c r="P32" s="61">
        <v>1</v>
      </c>
      <c r="Q32" s="57">
        <f t="shared" si="6"/>
        <v>0</v>
      </c>
      <c r="R32" s="61">
        <v>1</v>
      </c>
      <c r="S32" s="59">
        <f t="shared" si="5"/>
        <v>0</v>
      </c>
      <c r="T32" s="64"/>
      <c r="U32" s="64"/>
      <c r="V32" s="64"/>
      <c r="W32" s="64"/>
      <c r="AN32" s="75"/>
    </row>
    <row r="33" spans="1:40" ht="32.25" hidden="1" customHeight="1" outlineLevel="1" x14ac:dyDescent="0.3">
      <c r="A33" s="268" t="s">
        <v>1084</v>
      </c>
      <c r="B33" s="269" t="s">
        <v>1601</v>
      </c>
      <c r="C33" s="278" t="s">
        <v>720</v>
      </c>
      <c r="D33" s="270" t="s">
        <v>78</v>
      </c>
      <c r="E33" s="271" t="s">
        <v>730</v>
      </c>
      <c r="F33" s="53" t="s">
        <v>866</v>
      </c>
      <c r="G33" s="272">
        <f>VLOOKUP(F33,$AH$8:$AK$14,2)</f>
        <v>1</v>
      </c>
      <c r="H33" s="273">
        <f>CHOOSE(G33,$AE$8,$AE$9,$AE$10,$AE$11,$AE$12,$AE$13,$AE$14)</f>
        <v>1</v>
      </c>
      <c r="I33" s="273">
        <f>IF(H33&gt;1,H33,$J$30)</f>
        <v>1</v>
      </c>
      <c r="J33" s="272"/>
      <c r="K33" s="274">
        <f>CHOOSE(I33,0,$AD$9,$AD$10,$AD$11,$AD$12,$AD$13,$AD$14)</f>
        <v>0</v>
      </c>
      <c r="L33" s="237"/>
      <c r="M33" s="275"/>
      <c r="N33" s="238">
        <v>0</v>
      </c>
      <c r="O33" s="275">
        <f t="shared" si="4"/>
        <v>0</v>
      </c>
      <c r="P33" s="238">
        <v>1</v>
      </c>
      <c r="Q33" s="275">
        <f t="shared" si="6"/>
        <v>0</v>
      </c>
      <c r="R33" s="238">
        <v>1</v>
      </c>
      <c r="S33" s="59">
        <f t="shared" si="5"/>
        <v>0</v>
      </c>
      <c r="T33" s="64"/>
      <c r="U33" s="64"/>
      <c r="V33" s="64"/>
      <c r="W33" s="64"/>
      <c r="AN33" s="792"/>
    </row>
    <row r="34" spans="1:40" ht="26.85" customHeight="1" collapsed="1" x14ac:dyDescent="0.3">
      <c r="A34" s="267" t="s">
        <v>153</v>
      </c>
      <c r="B34" s="476" t="s">
        <v>686</v>
      </c>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c r="AF34" s="476"/>
      <c r="AG34" s="476"/>
      <c r="AH34" s="476"/>
      <c r="AI34" s="476"/>
      <c r="AJ34" s="476"/>
      <c r="AK34" s="476"/>
      <c r="AL34" s="476"/>
      <c r="AM34" s="476"/>
      <c r="AN34" s="476"/>
    </row>
    <row r="35" spans="1:40" ht="112.5" customHeight="1" x14ac:dyDescent="0.3">
      <c r="A35" s="276" t="s">
        <v>845</v>
      </c>
      <c r="B35" s="477" t="s">
        <v>2117</v>
      </c>
      <c r="C35" s="478"/>
      <c r="D35" s="478"/>
      <c r="E35" s="479"/>
      <c r="F35" s="261" t="s">
        <v>1074</v>
      </c>
      <c r="G35" s="262">
        <f>VLOOKUP(F35,$AL$8:$AM$14,2)</f>
        <v>1</v>
      </c>
      <c r="H35" s="277">
        <f>IF(G35&gt;1,0,ROUNDDOWN(AVERAGE(H36:H45),0))</f>
        <v>1</v>
      </c>
      <c r="I35" s="277"/>
      <c r="J35" s="262">
        <f>MAX(G35:H35)</f>
        <v>1</v>
      </c>
      <c r="K35" s="263">
        <f>CHOOSE(J35,0,$AD$9,$AD$10,$AD$11,$AD$12,$AD$13,$AD$14)</f>
        <v>0</v>
      </c>
      <c r="L35" s="264">
        <f>1/6</f>
        <v>0.16666666666666666</v>
      </c>
      <c r="M35" s="265">
        <f>K35*L35</f>
        <v>0</v>
      </c>
      <c r="N35" s="236"/>
      <c r="O35" s="265">
        <f t="shared" si="4"/>
        <v>0</v>
      </c>
      <c r="P35" s="236"/>
      <c r="Q35" s="265">
        <f t="shared" si="6"/>
        <v>0</v>
      </c>
      <c r="R35" s="236"/>
      <c r="S35" s="59">
        <f t="shared" si="5"/>
        <v>0</v>
      </c>
      <c r="T35" s="64"/>
      <c r="U35" s="64"/>
      <c r="V35" s="64"/>
      <c r="W35" s="64"/>
      <c r="AN35" s="75"/>
    </row>
    <row r="36" spans="1:40" ht="40.5" hidden="1" customHeight="1" outlineLevel="2" x14ac:dyDescent="0.3">
      <c r="A36" s="41" t="s">
        <v>1085</v>
      </c>
      <c r="B36" s="242" t="s">
        <v>1602</v>
      </c>
      <c r="C36" s="45" t="s">
        <v>301</v>
      </c>
      <c r="D36" s="43" t="s">
        <v>78</v>
      </c>
      <c r="E36" s="50" t="s">
        <v>727</v>
      </c>
      <c r="F36" s="53" t="s">
        <v>866</v>
      </c>
      <c r="G36" s="52">
        <f t="shared" ref="G36:G45" si="11">VLOOKUP(F36,$AH$8:$AK$14,2)</f>
        <v>1</v>
      </c>
      <c r="H36" s="54">
        <f t="shared" ref="H36:H45" si="12">CHOOSE(G36,$AE$8,$AE$9,$AE$10,$AE$11,$AE$12,$AE$13,$AE$14)</f>
        <v>1</v>
      </c>
      <c r="I36" s="76">
        <f t="shared" ref="I36:I45" si="13">IF(H36&gt;1,H36,$J$35)</f>
        <v>1</v>
      </c>
      <c r="J36" s="52"/>
      <c r="K36" s="55">
        <f t="shared" ref="K36:K45" si="14">CHOOSE(I36,0,$AD$9,$AD$10,$AD$11,$AD$12,$AD$13,$AD$14)</f>
        <v>0</v>
      </c>
      <c r="M36" s="57"/>
      <c r="N36" s="61">
        <v>1</v>
      </c>
      <c r="O36" s="57">
        <f t="shared" si="4"/>
        <v>0</v>
      </c>
      <c r="P36" s="61">
        <v>1</v>
      </c>
      <c r="Q36" s="57">
        <f t="shared" si="6"/>
        <v>0</v>
      </c>
      <c r="R36" s="61">
        <v>1</v>
      </c>
      <c r="S36" s="59">
        <f t="shared" si="5"/>
        <v>0</v>
      </c>
      <c r="T36" s="64"/>
      <c r="U36" s="64"/>
      <c r="V36" s="64"/>
      <c r="W36" s="64"/>
      <c r="AN36" s="75"/>
    </row>
    <row r="37" spans="1:40" ht="54" hidden="1" customHeight="1" outlineLevel="2" x14ac:dyDescent="0.3">
      <c r="A37" s="41" t="s">
        <v>1086</v>
      </c>
      <c r="B37" s="242" t="s">
        <v>1603</v>
      </c>
      <c r="C37" s="46" t="s">
        <v>720</v>
      </c>
      <c r="D37" s="43" t="s">
        <v>78</v>
      </c>
      <c r="E37" s="50" t="s">
        <v>731</v>
      </c>
      <c r="F37" s="53" t="s">
        <v>866</v>
      </c>
      <c r="G37" s="52">
        <f t="shared" si="11"/>
        <v>1</v>
      </c>
      <c r="H37" s="54">
        <f t="shared" si="12"/>
        <v>1</v>
      </c>
      <c r="I37" s="76">
        <f t="shared" si="13"/>
        <v>1</v>
      </c>
      <c r="J37" s="52"/>
      <c r="K37" s="55">
        <f t="shared" si="14"/>
        <v>0</v>
      </c>
      <c r="M37" s="57"/>
      <c r="N37" s="61">
        <v>0</v>
      </c>
      <c r="O37" s="57">
        <f t="shared" si="4"/>
        <v>0</v>
      </c>
      <c r="P37" s="61">
        <v>1</v>
      </c>
      <c r="Q37" s="57">
        <f t="shared" si="6"/>
        <v>0</v>
      </c>
      <c r="R37" s="61">
        <v>1</v>
      </c>
      <c r="S37" s="59">
        <f t="shared" si="5"/>
        <v>0</v>
      </c>
      <c r="T37" s="64"/>
      <c r="U37" s="64"/>
      <c r="V37" s="64"/>
      <c r="W37" s="64"/>
      <c r="AN37" s="75"/>
    </row>
    <row r="38" spans="1:40" ht="58.5" hidden="1" customHeight="1" outlineLevel="2" x14ac:dyDescent="0.3">
      <c r="A38" s="41" t="s">
        <v>1087</v>
      </c>
      <c r="B38" s="242" t="s">
        <v>1604</v>
      </c>
      <c r="C38" s="46" t="s">
        <v>720</v>
      </c>
      <c r="D38" s="43" t="s">
        <v>78</v>
      </c>
      <c r="E38" s="50" t="s">
        <v>727</v>
      </c>
      <c r="F38" s="53" t="s">
        <v>866</v>
      </c>
      <c r="G38" s="52">
        <f t="shared" si="11"/>
        <v>1</v>
      </c>
      <c r="H38" s="54">
        <f t="shared" si="12"/>
        <v>1</v>
      </c>
      <c r="I38" s="76">
        <f t="shared" si="13"/>
        <v>1</v>
      </c>
      <c r="J38" s="52"/>
      <c r="K38" s="55">
        <f t="shared" si="14"/>
        <v>0</v>
      </c>
      <c r="M38" s="57"/>
      <c r="N38" s="61">
        <v>0</v>
      </c>
      <c r="O38" s="57">
        <f t="shared" si="4"/>
        <v>0</v>
      </c>
      <c r="P38" s="61">
        <v>1</v>
      </c>
      <c r="Q38" s="57">
        <f t="shared" si="6"/>
        <v>0</v>
      </c>
      <c r="R38" s="61">
        <v>1</v>
      </c>
      <c r="S38" s="59">
        <f t="shared" si="5"/>
        <v>0</v>
      </c>
      <c r="T38" s="64"/>
      <c r="U38" s="64"/>
      <c r="V38" s="64"/>
      <c r="W38" s="64"/>
      <c r="AN38" s="75"/>
    </row>
    <row r="39" spans="1:40" ht="47.65" hidden="1" customHeight="1" outlineLevel="2" x14ac:dyDescent="0.3">
      <c r="A39" s="41" t="s">
        <v>1088</v>
      </c>
      <c r="B39" s="242" t="s">
        <v>1605</v>
      </c>
      <c r="C39" s="45" t="s">
        <v>301</v>
      </c>
      <c r="D39" s="43" t="s">
        <v>78</v>
      </c>
      <c r="E39" s="50" t="s">
        <v>727</v>
      </c>
      <c r="F39" s="53" t="s">
        <v>866</v>
      </c>
      <c r="G39" s="52">
        <f t="shared" si="11"/>
        <v>1</v>
      </c>
      <c r="H39" s="54">
        <f t="shared" si="12"/>
        <v>1</v>
      </c>
      <c r="I39" s="76">
        <f t="shared" si="13"/>
        <v>1</v>
      </c>
      <c r="J39" s="52"/>
      <c r="K39" s="55">
        <f t="shared" si="14"/>
        <v>0</v>
      </c>
      <c r="M39" s="57"/>
      <c r="N39" s="61">
        <v>1</v>
      </c>
      <c r="O39" s="57">
        <f t="shared" si="4"/>
        <v>0</v>
      </c>
      <c r="P39" s="61">
        <v>1</v>
      </c>
      <c r="Q39" s="57">
        <f t="shared" si="6"/>
        <v>0</v>
      </c>
      <c r="R39" s="61">
        <v>1</v>
      </c>
      <c r="S39" s="59">
        <f t="shared" si="5"/>
        <v>0</v>
      </c>
      <c r="T39" s="64"/>
      <c r="U39" s="64"/>
      <c r="V39" s="64"/>
      <c r="W39" s="64"/>
      <c r="AN39" s="75"/>
    </row>
    <row r="40" spans="1:40" ht="34.5" hidden="1" customHeight="1" outlineLevel="2" x14ac:dyDescent="0.3">
      <c r="A40" s="41" t="s">
        <v>1089</v>
      </c>
      <c r="B40" s="242" t="s">
        <v>1606</v>
      </c>
      <c r="C40" s="45" t="s">
        <v>301</v>
      </c>
      <c r="D40" s="43" t="s">
        <v>78</v>
      </c>
      <c r="E40" s="50" t="s">
        <v>731</v>
      </c>
      <c r="F40" s="53" t="s">
        <v>866</v>
      </c>
      <c r="G40" s="52">
        <f t="shared" si="11"/>
        <v>1</v>
      </c>
      <c r="H40" s="54">
        <f t="shared" si="12"/>
        <v>1</v>
      </c>
      <c r="I40" s="76">
        <f t="shared" si="13"/>
        <v>1</v>
      </c>
      <c r="J40" s="52"/>
      <c r="K40" s="55">
        <f t="shared" si="14"/>
        <v>0</v>
      </c>
      <c r="M40" s="57"/>
      <c r="N40" s="61">
        <v>1</v>
      </c>
      <c r="O40" s="57">
        <f t="shared" si="4"/>
        <v>0</v>
      </c>
      <c r="P40" s="61">
        <v>1</v>
      </c>
      <c r="Q40" s="57">
        <f t="shared" si="6"/>
        <v>0</v>
      </c>
      <c r="R40" s="61">
        <v>1</v>
      </c>
      <c r="S40" s="59">
        <f t="shared" si="5"/>
        <v>0</v>
      </c>
      <c r="T40" s="64"/>
      <c r="U40" s="64"/>
      <c r="V40" s="64"/>
      <c r="W40" s="64"/>
      <c r="AN40" s="75"/>
    </row>
    <row r="41" spans="1:40" ht="47.65" hidden="1" customHeight="1" outlineLevel="2" x14ac:dyDescent="0.3">
      <c r="A41" s="41" t="s">
        <v>1090</v>
      </c>
      <c r="B41" s="242" t="s">
        <v>1607</v>
      </c>
      <c r="C41" s="45" t="s">
        <v>301</v>
      </c>
      <c r="D41" s="43" t="s">
        <v>14</v>
      </c>
      <c r="E41" s="50" t="s">
        <v>727</v>
      </c>
      <c r="F41" s="53" t="s">
        <v>866</v>
      </c>
      <c r="G41" s="52">
        <f t="shared" si="11"/>
        <v>1</v>
      </c>
      <c r="H41" s="54">
        <f t="shared" si="12"/>
        <v>1</v>
      </c>
      <c r="I41" s="76">
        <f t="shared" si="13"/>
        <v>1</v>
      </c>
      <c r="J41" s="52"/>
      <c r="K41" s="55">
        <f t="shared" si="14"/>
        <v>0</v>
      </c>
      <c r="M41" s="57"/>
      <c r="N41" s="61">
        <v>1</v>
      </c>
      <c r="O41" s="57">
        <f t="shared" si="4"/>
        <v>0</v>
      </c>
      <c r="P41" s="61">
        <v>1</v>
      </c>
      <c r="Q41" s="57">
        <f t="shared" si="6"/>
        <v>0</v>
      </c>
      <c r="R41" s="61">
        <v>1</v>
      </c>
      <c r="S41" s="59">
        <f t="shared" si="5"/>
        <v>0</v>
      </c>
      <c r="T41" s="64"/>
      <c r="U41" s="64"/>
      <c r="V41" s="64"/>
      <c r="W41" s="64"/>
      <c r="AN41" s="75"/>
    </row>
    <row r="42" spans="1:40" ht="34.5" hidden="1" customHeight="1" outlineLevel="2" x14ac:dyDescent="0.3">
      <c r="A42" s="41" t="s">
        <v>1091</v>
      </c>
      <c r="B42" s="242" t="s">
        <v>1608</v>
      </c>
      <c r="C42" s="45" t="s">
        <v>301</v>
      </c>
      <c r="D42" s="43" t="s">
        <v>26</v>
      </c>
      <c r="E42" s="50" t="s">
        <v>730</v>
      </c>
      <c r="F42" s="53" t="s">
        <v>866</v>
      </c>
      <c r="G42" s="52">
        <f t="shared" si="11"/>
        <v>1</v>
      </c>
      <c r="H42" s="54">
        <f t="shared" si="12"/>
        <v>1</v>
      </c>
      <c r="I42" s="76">
        <f t="shared" si="13"/>
        <v>1</v>
      </c>
      <c r="J42" s="52"/>
      <c r="K42" s="55">
        <f t="shared" si="14"/>
        <v>0</v>
      </c>
      <c r="M42" s="57"/>
      <c r="N42" s="61">
        <v>1</v>
      </c>
      <c r="O42" s="57">
        <f t="shared" si="4"/>
        <v>0</v>
      </c>
      <c r="P42" s="61">
        <v>1</v>
      </c>
      <c r="Q42" s="57">
        <f t="shared" si="6"/>
        <v>0</v>
      </c>
      <c r="R42" s="61">
        <v>1</v>
      </c>
      <c r="S42" s="59">
        <f t="shared" si="5"/>
        <v>0</v>
      </c>
      <c r="T42" s="64"/>
      <c r="U42" s="64"/>
      <c r="V42" s="64"/>
      <c r="W42" s="64"/>
      <c r="AN42" s="75"/>
    </row>
    <row r="43" spans="1:40" ht="34.5" hidden="1" customHeight="1" outlineLevel="2" x14ac:dyDescent="0.3">
      <c r="A43" s="41" t="s">
        <v>1092</v>
      </c>
      <c r="B43" s="242" t="s">
        <v>1609</v>
      </c>
      <c r="C43" s="45" t="s">
        <v>301</v>
      </c>
      <c r="D43" s="43" t="s">
        <v>78</v>
      </c>
      <c r="E43" s="50" t="s">
        <v>729</v>
      </c>
      <c r="F43" s="53" t="s">
        <v>866</v>
      </c>
      <c r="G43" s="52">
        <f t="shared" si="11"/>
        <v>1</v>
      </c>
      <c r="H43" s="54">
        <f t="shared" si="12"/>
        <v>1</v>
      </c>
      <c r="I43" s="76">
        <f t="shared" si="13"/>
        <v>1</v>
      </c>
      <c r="J43" s="52"/>
      <c r="K43" s="55">
        <f t="shared" si="14"/>
        <v>0</v>
      </c>
      <c r="M43" s="57"/>
      <c r="N43" s="61">
        <v>1</v>
      </c>
      <c r="O43" s="57">
        <f t="shared" si="4"/>
        <v>0</v>
      </c>
      <c r="P43" s="61">
        <v>1</v>
      </c>
      <c r="Q43" s="57">
        <f t="shared" si="6"/>
        <v>0</v>
      </c>
      <c r="R43" s="61">
        <v>1</v>
      </c>
      <c r="S43" s="59">
        <f t="shared" si="5"/>
        <v>0</v>
      </c>
      <c r="T43" s="64"/>
      <c r="U43" s="64"/>
      <c r="V43" s="64"/>
      <c r="W43" s="64"/>
      <c r="AN43" s="75"/>
    </row>
    <row r="44" spans="1:40" ht="47.65" hidden="1" customHeight="1" outlineLevel="2" x14ac:dyDescent="0.3">
      <c r="A44" s="41" t="s">
        <v>1093</v>
      </c>
      <c r="B44" s="242" t="s">
        <v>1610</v>
      </c>
      <c r="C44" s="45" t="s">
        <v>301</v>
      </c>
      <c r="D44" s="43" t="s">
        <v>78</v>
      </c>
      <c r="E44" s="50" t="s">
        <v>729</v>
      </c>
      <c r="F44" s="53" t="s">
        <v>866</v>
      </c>
      <c r="G44" s="52">
        <f t="shared" si="11"/>
        <v>1</v>
      </c>
      <c r="H44" s="54">
        <f t="shared" si="12"/>
        <v>1</v>
      </c>
      <c r="I44" s="76">
        <f t="shared" si="13"/>
        <v>1</v>
      </c>
      <c r="J44" s="52"/>
      <c r="K44" s="55">
        <f t="shared" si="14"/>
        <v>0</v>
      </c>
      <c r="M44" s="57"/>
      <c r="N44" s="61">
        <v>1</v>
      </c>
      <c r="O44" s="57">
        <f t="shared" si="4"/>
        <v>0</v>
      </c>
      <c r="P44" s="61">
        <v>1</v>
      </c>
      <c r="Q44" s="57">
        <f t="shared" si="6"/>
        <v>0</v>
      </c>
      <c r="R44" s="61">
        <v>1</v>
      </c>
      <c r="S44" s="59">
        <f t="shared" si="5"/>
        <v>0</v>
      </c>
      <c r="T44" s="64"/>
      <c r="U44" s="64"/>
      <c r="V44" s="64"/>
      <c r="W44" s="64"/>
      <c r="AN44" s="75"/>
    </row>
    <row r="45" spans="1:40" ht="34.5" hidden="1" customHeight="1" outlineLevel="2" x14ac:dyDescent="0.3">
      <c r="A45" s="41" t="s">
        <v>1094</v>
      </c>
      <c r="B45" s="242" t="s">
        <v>2165</v>
      </c>
      <c r="C45" s="45" t="s">
        <v>301</v>
      </c>
      <c r="D45" s="43" t="s">
        <v>78</v>
      </c>
      <c r="E45" s="50" t="s">
        <v>729</v>
      </c>
      <c r="F45" s="53" t="s">
        <v>866</v>
      </c>
      <c r="G45" s="52">
        <f t="shared" si="11"/>
        <v>1</v>
      </c>
      <c r="H45" s="54">
        <f t="shared" si="12"/>
        <v>1</v>
      </c>
      <c r="I45" s="76">
        <f t="shared" si="13"/>
        <v>1</v>
      </c>
      <c r="J45" s="52"/>
      <c r="K45" s="55">
        <f t="shared" si="14"/>
        <v>0</v>
      </c>
      <c r="M45" s="57"/>
      <c r="N45" s="61">
        <v>1</v>
      </c>
      <c r="O45" s="57">
        <f t="shared" si="4"/>
        <v>0</v>
      </c>
      <c r="P45" s="61">
        <v>1</v>
      </c>
      <c r="Q45" s="57">
        <f t="shared" si="6"/>
        <v>0</v>
      </c>
      <c r="R45" s="61">
        <v>1</v>
      </c>
      <c r="S45" s="59">
        <f t="shared" si="5"/>
        <v>0</v>
      </c>
      <c r="T45" s="64"/>
      <c r="U45" s="64"/>
      <c r="V45" s="64"/>
      <c r="W45" s="64"/>
      <c r="AN45" s="75"/>
    </row>
    <row r="46" spans="1:40" ht="108" customHeight="1" collapsed="1" x14ac:dyDescent="0.3">
      <c r="A46" s="42" t="s">
        <v>848</v>
      </c>
      <c r="B46" s="480" t="s">
        <v>2138</v>
      </c>
      <c r="C46" s="465"/>
      <c r="D46" s="465"/>
      <c r="E46" s="466"/>
      <c r="F46" s="261" t="s">
        <v>1074</v>
      </c>
      <c r="G46" s="52">
        <f>VLOOKUP(F46,$AL$8:$AM$14,2)</f>
        <v>1</v>
      </c>
      <c r="H46" s="54">
        <f>IF(G46&gt;1,0,ROUNDDOWN(AVERAGE(H47:H52),0))</f>
        <v>1</v>
      </c>
      <c r="I46" s="76"/>
      <c r="J46" s="52">
        <f>MAX(G46:H46)</f>
        <v>1</v>
      </c>
      <c r="K46" s="55">
        <f>CHOOSE(J46,0,$AD$9,$AD$10,$AD$11,$AD$12,$AD$13,$AD$14)</f>
        <v>0</v>
      </c>
      <c r="L46" s="60">
        <f>1/6</f>
        <v>0.16666666666666666</v>
      </c>
      <c r="M46" s="57">
        <f>K46*L46</f>
        <v>0</v>
      </c>
      <c r="O46" s="57">
        <f t="shared" si="4"/>
        <v>0</v>
      </c>
      <c r="Q46" s="57">
        <f t="shared" si="6"/>
        <v>0</v>
      </c>
      <c r="S46" s="59">
        <f t="shared" si="5"/>
        <v>0</v>
      </c>
      <c r="T46" s="64"/>
      <c r="U46" s="64"/>
      <c r="V46" s="64"/>
      <c r="W46" s="64"/>
      <c r="AN46" s="75"/>
    </row>
    <row r="47" spans="1:40" ht="31.5" hidden="1" customHeight="1" outlineLevel="1" x14ac:dyDescent="0.3">
      <c r="A47" s="41" t="s">
        <v>1095</v>
      </c>
      <c r="B47" s="242" t="s">
        <v>1611</v>
      </c>
      <c r="C47" s="45" t="s">
        <v>301</v>
      </c>
      <c r="D47" s="43" t="s">
        <v>720</v>
      </c>
      <c r="E47" s="50" t="s">
        <v>720</v>
      </c>
      <c r="F47" s="53" t="s">
        <v>866</v>
      </c>
      <c r="G47" s="52">
        <f t="shared" ref="G47:G52" si="15">VLOOKUP(F47,$AH$8:$AK$14,2)</f>
        <v>1</v>
      </c>
      <c r="H47" s="54">
        <f t="shared" ref="H47:H52" si="16">CHOOSE(G47,$AE$8,$AE$9,$AE$10,$AE$11,$AE$12,$AE$13,$AE$14)</f>
        <v>1</v>
      </c>
      <c r="I47" s="76">
        <f t="shared" ref="I47:I52" si="17">IF(H47&gt;1,H47,$J$46)</f>
        <v>1</v>
      </c>
      <c r="J47" s="52"/>
      <c r="K47" s="55">
        <f t="shared" ref="K47:K52" si="18">CHOOSE(I47,0,$AD$9,$AD$10,$AD$11,$AD$12,$AD$13,$AD$14)</f>
        <v>0</v>
      </c>
      <c r="M47" s="57"/>
      <c r="N47" s="61">
        <v>1</v>
      </c>
      <c r="O47" s="57">
        <f t="shared" si="4"/>
        <v>0</v>
      </c>
      <c r="P47" s="61">
        <v>0</v>
      </c>
      <c r="Q47" s="57">
        <f t="shared" si="6"/>
        <v>0</v>
      </c>
      <c r="R47" s="61">
        <v>0</v>
      </c>
      <c r="S47" s="59">
        <f t="shared" si="5"/>
        <v>0</v>
      </c>
      <c r="T47" s="64"/>
      <c r="U47" s="64"/>
      <c r="V47" s="64"/>
      <c r="W47" s="64"/>
      <c r="AN47" s="75"/>
    </row>
    <row r="48" spans="1:40" ht="46.5" hidden="1" customHeight="1" outlineLevel="1" x14ac:dyDescent="0.3">
      <c r="A48" s="41" t="s">
        <v>1096</v>
      </c>
      <c r="B48" s="242" t="s">
        <v>1612</v>
      </c>
      <c r="C48" s="45" t="s">
        <v>301</v>
      </c>
      <c r="D48" s="43" t="s">
        <v>12</v>
      </c>
      <c r="E48" s="50" t="s">
        <v>731</v>
      </c>
      <c r="F48" s="53" t="s">
        <v>866</v>
      </c>
      <c r="G48" s="52">
        <f t="shared" si="15"/>
        <v>1</v>
      </c>
      <c r="H48" s="54">
        <f t="shared" si="16"/>
        <v>1</v>
      </c>
      <c r="I48" s="76">
        <f t="shared" si="17"/>
        <v>1</v>
      </c>
      <c r="J48" s="52"/>
      <c r="K48" s="55">
        <f t="shared" si="18"/>
        <v>0</v>
      </c>
      <c r="M48" s="57"/>
      <c r="N48" s="61">
        <v>1</v>
      </c>
      <c r="O48" s="57">
        <f t="shared" si="4"/>
        <v>0</v>
      </c>
      <c r="P48" s="61">
        <v>1</v>
      </c>
      <c r="Q48" s="57">
        <f t="shared" si="6"/>
        <v>0</v>
      </c>
      <c r="R48" s="61">
        <v>1</v>
      </c>
      <c r="S48" s="59">
        <f t="shared" si="5"/>
        <v>0</v>
      </c>
      <c r="T48" s="64"/>
      <c r="U48" s="64"/>
      <c r="V48" s="64"/>
      <c r="W48" s="64"/>
      <c r="AN48" s="75"/>
    </row>
    <row r="49" spans="1:40" ht="70.900000000000006" hidden="1" customHeight="1" outlineLevel="1" x14ac:dyDescent="0.3">
      <c r="A49" s="41" t="s">
        <v>1097</v>
      </c>
      <c r="B49" s="242" t="s">
        <v>1613</v>
      </c>
      <c r="C49" s="46" t="s">
        <v>720</v>
      </c>
      <c r="D49" s="43" t="s">
        <v>78</v>
      </c>
      <c r="E49" s="50" t="s">
        <v>727</v>
      </c>
      <c r="F49" s="53" t="s">
        <v>866</v>
      </c>
      <c r="G49" s="52">
        <f t="shared" si="15"/>
        <v>1</v>
      </c>
      <c r="H49" s="54">
        <f t="shared" si="16"/>
        <v>1</v>
      </c>
      <c r="I49" s="76">
        <f t="shared" si="17"/>
        <v>1</v>
      </c>
      <c r="J49" s="52"/>
      <c r="K49" s="55">
        <f t="shared" si="18"/>
        <v>0</v>
      </c>
      <c r="M49" s="57"/>
      <c r="N49" s="61">
        <v>0</v>
      </c>
      <c r="O49" s="57">
        <f t="shared" si="4"/>
        <v>0</v>
      </c>
      <c r="P49" s="61">
        <v>1</v>
      </c>
      <c r="Q49" s="57">
        <f t="shared" si="6"/>
        <v>0</v>
      </c>
      <c r="R49" s="61">
        <v>1</v>
      </c>
      <c r="S49" s="59">
        <f t="shared" si="5"/>
        <v>0</v>
      </c>
      <c r="T49" s="64"/>
      <c r="U49" s="64"/>
      <c r="V49" s="64"/>
      <c r="W49" s="64"/>
      <c r="AN49" s="75"/>
    </row>
    <row r="50" spans="1:40" ht="54.75" hidden="1" customHeight="1" outlineLevel="1" x14ac:dyDescent="0.3">
      <c r="A50" s="41" t="s">
        <v>1098</v>
      </c>
      <c r="B50" s="242" t="s">
        <v>1614</v>
      </c>
      <c r="C50" s="46" t="s">
        <v>720</v>
      </c>
      <c r="D50" s="43" t="s">
        <v>78</v>
      </c>
      <c r="E50" s="50" t="s">
        <v>728</v>
      </c>
      <c r="F50" s="53" t="s">
        <v>866</v>
      </c>
      <c r="G50" s="52">
        <f t="shared" si="15"/>
        <v>1</v>
      </c>
      <c r="H50" s="54">
        <f t="shared" si="16"/>
        <v>1</v>
      </c>
      <c r="I50" s="76">
        <f t="shared" si="17"/>
        <v>1</v>
      </c>
      <c r="J50" s="52"/>
      <c r="K50" s="55">
        <f t="shared" si="18"/>
        <v>0</v>
      </c>
      <c r="M50" s="57"/>
      <c r="N50" s="61">
        <v>0</v>
      </c>
      <c r="O50" s="57">
        <f t="shared" si="4"/>
        <v>0</v>
      </c>
      <c r="P50" s="61">
        <v>1</v>
      </c>
      <c r="Q50" s="57">
        <f t="shared" si="6"/>
        <v>0</v>
      </c>
      <c r="R50" s="61">
        <v>1</v>
      </c>
      <c r="S50" s="59">
        <f t="shared" si="5"/>
        <v>0</v>
      </c>
      <c r="T50" s="64"/>
      <c r="U50" s="64"/>
      <c r="V50" s="64"/>
      <c r="W50" s="64"/>
      <c r="AN50" s="75"/>
    </row>
    <row r="51" spans="1:40" ht="34.5" hidden="1" customHeight="1" outlineLevel="1" x14ac:dyDescent="0.3">
      <c r="A51" s="41" t="s">
        <v>1099</v>
      </c>
      <c r="B51" s="242" t="s">
        <v>2166</v>
      </c>
      <c r="C51" s="45" t="s">
        <v>748</v>
      </c>
      <c r="D51" s="43" t="s">
        <v>165</v>
      </c>
      <c r="E51" s="50" t="s">
        <v>720</v>
      </c>
      <c r="F51" s="53" t="s">
        <v>866</v>
      </c>
      <c r="G51" s="52">
        <f t="shared" si="15"/>
        <v>1</v>
      </c>
      <c r="H51" s="54">
        <f t="shared" si="16"/>
        <v>1</v>
      </c>
      <c r="I51" s="76">
        <f t="shared" si="17"/>
        <v>1</v>
      </c>
      <c r="J51" s="52"/>
      <c r="K51" s="55">
        <f t="shared" si="18"/>
        <v>0</v>
      </c>
      <c r="M51" s="57"/>
      <c r="N51" s="61">
        <v>1</v>
      </c>
      <c r="O51" s="57">
        <f t="shared" si="4"/>
        <v>0</v>
      </c>
      <c r="P51" s="61">
        <v>1</v>
      </c>
      <c r="Q51" s="57">
        <f t="shared" si="6"/>
        <v>0</v>
      </c>
      <c r="R51" s="61">
        <v>0</v>
      </c>
      <c r="S51" s="59">
        <f t="shared" si="5"/>
        <v>0</v>
      </c>
      <c r="T51" s="64"/>
      <c r="U51" s="64"/>
      <c r="V51" s="64"/>
      <c r="W51" s="64"/>
      <c r="AN51" s="75"/>
    </row>
    <row r="52" spans="1:40" ht="40.5" hidden="1" customHeight="1" outlineLevel="1" x14ac:dyDescent="0.3">
      <c r="A52" s="41" t="s">
        <v>1100</v>
      </c>
      <c r="B52" s="242" t="s">
        <v>1615</v>
      </c>
      <c r="C52" s="45" t="s">
        <v>748</v>
      </c>
      <c r="D52" s="43" t="s">
        <v>165</v>
      </c>
      <c r="E52" s="50" t="s">
        <v>720</v>
      </c>
      <c r="F52" s="53" t="s">
        <v>866</v>
      </c>
      <c r="G52" s="52">
        <f t="shared" si="15"/>
        <v>1</v>
      </c>
      <c r="H52" s="54">
        <f t="shared" si="16"/>
        <v>1</v>
      </c>
      <c r="I52" s="76">
        <f t="shared" si="17"/>
        <v>1</v>
      </c>
      <c r="J52" s="52"/>
      <c r="K52" s="55">
        <f t="shared" si="18"/>
        <v>0</v>
      </c>
      <c r="M52" s="57"/>
      <c r="N52" s="61">
        <v>1</v>
      </c>
      <c r="O52" s="57">
        <f t="shared" si="4"/>
        <v>0</v>
      </c>
      <c r="P52" s="61">
        <v>1</v>
      </c>
      <c r="Q52" s="57">
        <f t="shared" si="6"/>
        <v>0</v>
      </c>
      <c r="R52" s="61">
        <v>0</v>
      </c>
      <c r="S52" s="59">
        <f t="shared" si="5"/>
        <v>0</v>
      </c>
      <c r="T52" s="64"/>
      <c r="U52" s="64"/>
      <c r="V52" s="64"/>
      <c r="W52" s="64"/>
      <c r="AN52" s="75"/>
    </row>
    <row r="53" spans="1:40" ht="26.85" customHeight="1" collapsed="1" x14ac:dyDescent="0.3">
      <c r="A53" s="266" t="s">
        <v>1617</v>
      </c>
      <c r="B53" s="483" t="s">
        <v>718</v>
      </c>
      <c r="C53" s="483"/>
      <c r="D53" s="483"/>
      <c r="E53" s="483"/>
      <c r="F53" s="483"/>
      <c r="G53" s="483"/>
      <c r="H53" s="483"/>
      <c r="I53" s="483"/>
      <c r="J53" s="483"/>
      <c r="K53" s="483"/>
      <c r="L53" s="483"/>
      <c r="M53" s="483"/>
      <c r="N53" s="483"/>
      <c r="O53" s="483"/>
      <c r="P53" s="483"/>
      <c r="Q53" s="483"/>
      <c r="R53" s="483"/>
      <c r="S53" s="483"/>
      <c r="T53" s="483"/>
      <c r="U53" s="483"/>
      <c r="V53" s="483"/>
      <c r="W53" s="483"/>
      <c r="X53" s="483"/>
      <c r="Y53" s="483"/>
      <c r="Z53" s="483"/>
      <c r="AA53" s="483"/>
      <c r="AB53" s="483"/>
      <c r="AC53" s="483"/>
      <c r="AD53" s="483"/>
      <c r="AE53" s="483"/>
      <c r="AF53" s="483"/>
      <c r="AG53" s="483"/>
      <c r="AH53" s="483"/>
      <c r="AI53" s="483"/>
      <c r="AJ53" s="483"/>
      <c r="AK53" s="483"/>
      <c r="AL53" s="483"/>
      <c r="AM53" s="483"/>
      <c r="AN53" s="483"/>
    </row>
    <row r="54" spans="1:40" ht="26.85" customHeight="1" x14ac:dyDescent="0.3">
      <c r="A54" s="267" t="s">
        <v>2</v>
      </c>
      <c r="B54" s="476" t="s">
        <v>397</v>
      </c>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6"/>
      <c r="AN54" s="476"/>
    </row>
    <row r="55" spans="1:40" ht="26.85" customHeight="1" x14ac:dyDescent="0.3">
      <c r="A55" s="267" t="s">
        <v>157</v>
      </c>
      <c r="B55" s="476" t="s">
        <v>110</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row>
    <row r="56" spans="1:40" ht="96" customHeight="1" x14ac:dyDescent="0.3">
      <c r="A56" s="42" t="s">
        <v>849</v>
      </c>
      <c r="B56" s="480" t="s">
        <v>2118</v>
      </c>
      <c r="C56" s="465"/>
      <c r="D56" s="465"/>
      <c r="E56" s="466"/>
      <c r="F56" s="261" t="s">
        <v>1074</v>
      </c>
      <c r="G56" s="52">
        <f>VLOOKUP(F56,$AL$8:$AM$14,2)</f>
        <v>1</v>
      </c>
      <c r="H56" s="54">
        <f>IF(G56&gt;1,0,ROUNDDOWN(AVERAGE(H57:H66),0))</f>
        <v>1</v>
      </c>
      <c r="I56" s="76"/>
      <c r="J56" s="52">
        <f>MAX(G56:H56)</f>
        <v>1</v>
      </c>
      <c r="K56" s="55">
        <f>CHOOSE(J56,0,$AD$9,$AD$10,$AD$11,$AD$12,$AD$13,$AD$14)</f>
        <v>0</v>
      </c>
      <c r="L56" s="63">
        <f>1/7</f>
        <v>0.14285714285714285</v>
      </c>
      <c r="M56" s="57">
        <f>K56*L56</f>
        <v>0</v>
      </c>
      <c r="O56" s="57">
        <f t="shared" si="4"/>
        <v>0</v>
      </c>
      <c r="Q56" s="57">
        <f t="shared" si="6"/>
        <v>0</v>
      </c>
      <c r="S56" s="59">
        <f t="shared" si="5"/>
        <v>0</v>
      </c>
      <c r="T56" s="64"/>
      <c r="U56" s="64"/>
      <c r="V56" s="64"/>
      <c r="W56" s="64"/>
      <c r="AN56" s="75"/>
    </row>
    <row r="57" spans="1:40" ht="34.5" hidden="1" customHeight="1" outlineLevel="1" x14ac:dyDescent="0.3">
      <c r="A57" s="41" t="s">
        <v>1101</v>
      </c>
      <c r="B57" s="242" t="s">
        <v>1618</v>
      </c>
      <c r="C57" s="45" t="s">
        <v>157</v>
      </c>
      <c r="D57" s="43" t="s">
        <v>720</v>
      </c>
      <c r="E57" s="50" t="s">
        <v>720</v>
      </c>
      <c r="F57" s="53" t="s">
        <v>866</v>
      </c>
      <c r="G57" s="52">
        <f t="shared" ref="G57:G66" si="19">VLOOKUP(F57,$AH$8:$AK$14,2)</f>
        <v>1</v>
      </c>
      <c r="H57" s="54">
        <f t="shared" ref="H57:H66" si="20">CHOOSE(G57,$AE$8,$AE$9,$AE$10,$AE$11,$AE$12,$AE$13,$AE$14)</f>
        <v>1</v>
      </c>
      <c r="I57" s="76">
        <f t="shared" ref="I57:I66" si="21">IF(H57&gt;1,H57,$J$56)</f>
        <v>1</v>
      </c>
      <c r="J57" s="52"/>
      <c r="K57" s="55">
        <f t="shared" ref="K57:K66" si="22">CHOOSE(I57,0,$AD$9,$AD$10,$AD$11,$AD$12,$AD$13,$AD$14)</f>
        <v>0</v>
      </c>
      <c r="M57" s="57"/>
      <c r="N57" s="61">
        <v>1</v>
      </c>
      <c r="O57" s="57">
        <f t="shared" si="4"/>
        <v>0</v>
      </c>
      <c r="P57" s="61">
        <v>0</v>
      </c>
      <c r="Q57" s="57">
        <f t="shared" si="6"/>
        <v>0</v>
      </c>
      <c r="R57" s="61">
        <v>0</v>
      </c>
      <c r="S57" s="59">
        <f t="shared" si="5"/>
        <v>0</v>
      </c>
      <c r="T57" s="64"/>
      <c r="U57" s="64"/>
      <c r="V57" s="64"/>
      <c r="W57" s="64"/>
      <c r="AN57" s="75"/>
    </row>
    <row r="58" spans="1:40" ht="48.4" hidden="1" customHeight="1" outlineLevel="1" x14ac:dyDescent="0.3">
      <c r="A58" s="41" t="s">
        <v>1102</v>
      </c>
      <c r="B58" s="242" t="s">
        <v>1619</v>
      </c>
      <c r="C58" s="45" t="s">
        <v>720</v>
      </c>
      <c r="D58" s="43" t="s">
        <v>78</v>
      </c>
      <c r="E58" s="50" t="s">
        <v>720</v>
      </c>
      <c r="F58" s="53" t="s">
        <v>866</v>
      </c>
      <c r="G58" s="52">
        <f t="shared" si="19"/>
        <v>1</v>
      </c>
      <c r="H58" s="54">
        <f t="shared" si="20"/>
        <v>1</v>
      </c>
      <c r="I58" s="76">
        <f t="shared" si="21"/>
        <v>1</v>
      </c>
      <c r="J58" s="52"/>
      <c r="K58" s="55">
        <f t="shared" si="22"/>
        <v>0</v>
      </c>
      <c r="M58" s="57"/>
      <c r="N58" s="61">
        <v>0</v>
      </c>
      <c r="O58" s="57">
        <f t="shared" si="4"/>
        <v>0</v>
      </c>
      <c r="P58" s="61">
        <v>1</v>
      </c>
      <c r="Q58" s="57">
        <f t="shared" si="6"/>
        <v>0</v>
      </c>
      <c r="R58" s="61">
        <v>0</v>
      </c>
      <c r="S58" s="59">
        <f t="shared" si="5"/>
        <v>0</v>
      </c>
      <c r="T58" s="64"/>
      <c r="U58" s="64"/>
      <c r="V58" s="64"/>
      <c r="W58" s="64"/>
      <c r="AN58" s="75"/>
    </row>
    <row r="59" spans="1:40" ht="34.5" hidden="1" customHeight="1" outlineLevel="1" x14ac:dyDescent="0.3">
      <c r="A59" s="41" t="s">
        <v>1103</v>
      </c>
      <c r="B59" s="242" t="s">
        <v>1620</v>
      </c>
      <c r="C59" s="45" t="s">
        <v>157</v>
      </c>
      <c r="D59" s="43" t="s">
        <v>720</v>
      </c>
      <c r="E59" s="50" t="s">
        <v>720</v>
      </c>
      <c r="F59" s="53" t="s">
        <v>866</v>
      </c>
      <c r="G59" s="52">
        <f t="shared" si="19"/>
        <v>1</v>
      </c>
      <c r="H59" s="54">
        <f t="shared" si="20"/>
        <v>1</v>
      </c>
      <c r="I59" s="76">
        <f t="shared" si="21"/>
        <v>1</v>
      </c>
      <c r="J59" s="52"/>
      <c r="K59" s="55">
        <f t="shared" si="22"/>
        <v>0</v>
      </c>
      <c r="M59" s="57"/>
      <c r="N59" s="61">
        <v>1</v>
      </c>
      <c r="O59" s="57">
        <f t="shared" si="4"/>
        <v>0</v>
      </c>
      <c r="P59" s="61">
        <v>0</v>
      </c>
      <c r="Q59" s="57">
        <f t="shared" si="6"/>
        <v>0</v>
      </c>
      <c r="R59" s="61">
        <v>0</v>
      </c>
      <c r="S59" s="59">
        <f t="shared" si="5"/>
        <v>0</v>
      </c>
      <c r="T59" s="64"/>
      <c r="U59" s="64"/>
      <c r="V59" s="64"/>
      <c r="W59" s="64"/>
      <c r="AN59" s="75"/>
    </row>
    <row r="60" spans="1:40" ht="34.5" hidden="1" customHeight="1" outlineLevel="1" x14ac:dyDescent="0.3">
      <c r="A60" s="41" t="s">
        <v>1104</v>
      </c>
      <c r="B60" s="242" t="s">
        <v>1621</v>
      </c>
      <c r="C60" s="45" t="s">
        <v>157</v>
      </c>
      <c r="D60" s="43" t="s">
        <v>2</v>
      </c>
      <c r="E60" s="50" t="s">
        <v>720</v>
      </c>
      <c r="F60" s="53" t="s">
        <v>866</v>
      </c>
      <c r="G60" s="52">
        <f t="shared" si="19"/>
        <v>1</v>
      </c>
      <c r="H60" s="54">
        <f t="shared" si="20"/>
        <v>1</v>
      </c>
      <c r="I60" s="76">
        <f t="shared" si="21"/>
        <v>1</v>
      </c>
      <c r="J60" s="52"/>
      <c r="K60" s="55">
        <f t="shared" si="22"/>
        <v>0</v>
      </c>
      <c r="M60" s="57"/>
      <c r="N60" s="61">
        <v>1</v>
      </c>
      <c r="O60" s="57">
        <f t="shared" si="4"/>
        <v>0</v>
      </c>
      <c r="P60" s="61">
        <v>1</v>
      </c>
      <c r="Q60" s="57">
        <f t="shared" si="6"/>
        <v>0</v>
      </c>
      <c r="R60" s="61">
        <v>0</v>
      </c>
      <c r="S60" s="59">
        <f t="shared" si="5"/>
        <v>0</v>
      </c>
      <c r="T60" s="64"/>
      <c r="U60" s="64"/>
      <c r="V60" s="64"/>
      <c r="W60" s="64"/>
      <c r="AN60" s="75"/>
    </row>
    <row r="61" spans="1:40" ht="45.4" hidden="1" customHeight="1" outlineLevel="1" x14ac:dyDescent="0.3">
      <c r="A61" s="41" t="s">
        <v>1105</v>
      </c>
      <c r="B61" s="242" t="s">
        <v>1622</v>
      </c>
      <c r="C61" s="45" t="s">
        <v>157</v>
      </c>
      <c r="D61" s="43" t="s">
        <v>2</v>
      </c>
      <c r="E61" s="50" t="s">
        <v>727</v>
      </c>
      <c r="F61" s="53" t="s">
        <v>866</v>
      </c>
      <c r="G61" s="52">
        <f t="shared" si="19"/>
        <v>1</v>
      </c>
      <c r="H61" s="54">
        <f t="shared" si="20"/>
        <v>1</v>
      </c>
      <c r="I61" s="76">
        <f t="shared" si="21"/>
        <v>1</v>
      </c>
      <c r="J61" s="52"/>
      <c r="K61" s="55">
        <f t="shared" si="22"/>
        <v>0</v>
      </c>
      <c r="M61" s="57"/>
      <c r="N61" s="61">
        <v>1</v>
      </c>
      <c r="O61" s="57">
        <f t="shared" si="4"/>
        <v>0</v>
      </c>
      <c r="P61" s="61">
        <v>1</v>
      </c>
      <c r="Q61" s="57">
        <f t="shared" si="6"/>
        <v>0</v>
      </c>
      <c r="R61" s="61">
        <v>1</v>
      </c>
      <c r="S61" s="59">
        <f t="shared" si="5"/>
        <v>0</v>
      </c>
      <c r="T61" s="64"/>
      <c r="U61" s="64"/>
      <c r="V61" s="64"/>
      <c r="W61" s="64"/>
      <c r="AN61" s="75"/>
    </row>
    <row r="62" spans="1:40" ht="34.5" hidden="1" customHeight="1" outlineLevel="1" x14ac:dyDescent="0.3">
      <c r="A62" s="41" t="s">
        <v>1106</v>
      </c>
      <c r="B62" s="242" t="s">
        <v>1623</v>
      </c>
      <c r="C62" s="45" t="s">
        <v>720</v>
      </c>
      <c r="D62" s="43" t="s">
        <v>78</v>
      </c>
      <c r="E62" s="50" t="s">
        <v>731</v>
      </c>
      <c r="F62" s="53" t="s">
        <v>866</v>
      </c>
      <c r="G62" s="52">
        <f t="shared" si="19"/>
        <v>1</v>
      </c>
      <c r="H62" s="54">
        <f t="shared" si="20"/>
        <v>1</v>
      </c>
      <c r="I62" s="76">
        <f t="shared" si="21"/>
        <v>1</v>
      </c>
      <c r="J62" s="52"/>
      <c r="K62" s="55">
        <f t="shared" si="22"/>
        <v>0</v>
      </c>
      <c r="M62" s="57"/>
      <c r="N62" s="61">
        <v>0</v>
      </c>
      <c r="O62" s="57">
        <f t="shared" si="4"/>
        <v>0</v>
      </c>
      <c r="P62" s="61">
        <v>1</v>
      </c>
      <c r="Q62" s="57">
        <f t="shared" si="6"/>
        <v>0</v>
      </c>
      <c r="R62" s="61">
        <v>1</v>
      </c>
      <c r="S62" s="59">
        <f t="shared" si="5"/>
        <v>0</v>
      </c>
      <c r="T62" s="64"/>
      <c r="U62" s="64"/>
      <c r="V62" s="64"/>
      <c r="W62" s="64"/>
      <c r="AN62" s="75"/>
    </row>
    <row r="63" spans="1:40" ht="45" hidden="1" customHeight="1" outlineLevel="1" x14ac:dyDescent="0.3">
      <c r="A63" s="41" t="s">
        <v>1107</v>
      </c>
      <c r="B63" s="242" t="s">
        <v>1624</v>
      </c>
      <c r="C63" s="45" t="s">
        <v>157</v>
      </c>
      <c r="D63" s="43" t="s">
        <v>720</v>
      </c>
      <c r="E63" s="50" t="s">
        <v>731</v>
      </c>
      <c r="F63" s="53" t="s">
        <v>866</v>
      </c>
      <c r="G63" s="52">
        <f t="shared" si="19"/>
        <v>1</v>
      </c>
      <c r="H63" s="54">
        <f t="shared" si="20"/>
        <v>1</v>
      </c>
      <c r="I63" s="76">
        <f t="shared" si="21"/>
        <v>1</v>
      </c>
      <c r="J63" s="52"/>
      <c r="K63" s="55">
        <f t="shared" si="22"/>
        <v>0</v>
      </c>
      <c r="M63" s="57"/>
      <c r="N63" s="61">
        <v>1</v>
      </c>
      <c r="O63" s="57">
        <f t="shared" si="4"/>
        <v>0</v>
      </c>
      <c r="P63" s="61">
        <v>0</v>
      </c>
      <c r="Q63" s="57">
        <f t="shared" si="6"/>
        <v>0</v>
      </c>
      <c r="R63" s="61">
        <v>1</v>
      </c>
      <c r="S63" s="59">
        <f t="shared" si="5"/>
        <v>0</v>
      </c>
      <c r="T63" s="64"/>
      <c r="U63" s="64"/>
      <c r="V63" s="64"/>
      <c r="W63" s="64"/>
      <c r="AN63" s="75"/>
    </row>
    <row r="64" spans="1:40" ht="48.4" hidden="1" customHeight="1" outlineLevel="1" x14ac:dyDescent="0.3">
      <c r="A64" s="41" t="s">
        <v>1108</v>
      </c>
      <c r="B64" s="242" t="s">
        <v>1625</v>
      </c>
      <c r="C64" s="46" t="s">
        <v>757</v>
      </c>
      <c r="D64" s="43" t="s">
        <v>720</v>
      </c>
      <c r="E64" s="50" t="s">
        <v>720</v>
      </c>
      <c r="F64" s="53" t="s">
        <v>866</v>
      </c>
      <c r="G64" s="52">
        <f t="shared" si="19"/>
        <v>1</v>
      </c>
      <c r="H64" s="54">
        <f t="shared" si="20"/>
        <v>1</v>
      </c>
      <c r="I64" s="76">
        <f t="shared" si="21"/>
        <v>1</v>
      </c>
      <c r="J64" s="52"/>
      <c r="K64" s="55">
        <f t="shared" si="22"/>
        <v>0</v>
      </c>
      <c r="M64" s="57"/>
      <c r="N64" s="61">
        <v>1</v>
      </c>
      <c r="O64" s="57">
        <f t="shared" si="4"/>
        <v>0</v>
      </c>
      <c r="P64" s="61">
        <v>0</v>
      </c>
      <c r="Q64" s="57">
        <f t="shared" si="6"/>
        <v>0</v>
      </c>
      <c r="R64" s="61">
        <v>0</v>
      </c>
      <c r="S64" s="59">
        <f t="shared" si="5"/>
        <v>0</v>
      </c>
      <c r="T64" s="64"/>
      <c r="U64" s="64"/>
      <c r="V64" s="64"/>
      <c r="W64" s="64"/>
      <c r="AN64" s="75"/>
    </row>
    <row r="65" spans="1:40" ht="60.75" hidden="1" customHeight="1" outlineLevel="1" x14ac:dyDescent="0.3">
      <c r="A65" s="41" t="s">
        <v>1109</v>
      </c>
      <c r="B65" s="242" t="s">
        <v>1626</v>
      </c>
      <c r="C65" s="46" t="s">
        <v>720</v>
      </c>
      <c r="D65" s="43" t="s">
        <v>4</v>
      </c>
      <c r="E65" s="50" t="s">
        <v>720</v>
      </c>
      <c r="F65" s="53" t="s">
        <v>866</v>
      </c>
      <c r="G65" s="52">
        <f t="shared" si="19"/>
        <v>1</v>
      </c>
      <c r="H65" s="54">
        <f t="shared" si="20"/>
        <v>1</v>
      </c>
      <c r="I65" s="76">
        <f t="shared" si="21"/>
        <v>1</v>
      </c>
      <c r="J65" s="52"/>
      <c r="K65" s="55">
        <f t="shared" si="22"/>
        <v>0</v>
      </c>
      <c r="M65" s="57"/>
      <c r="N65" s="61">
        <v>0</v>
      </c>
      <c r="O65" s="57">
        <f t="shared" si="4"/>
        <v>0</v>
      </c>
      <c r="P65" s="61">
        <v>1</v>
      </c>
      <c r="Q65" s="57">
        <f t="shared" si="6"/>
        <v>0</v>
      </c>
      <c r="R65" s="61">
        <v>0</v>
      </c>
      <c r="S65" s="59">
        <f t="shared" si="5"/>
        <v>0</v>
      </c>
      <c r="T65" s="64"/>
      <c r="U65" s="64"/>
      <c r="V65" s="64"/>
      <c r="W65" s="64"/>
      <c r="AN65" s="75"/>
    </row>
    <row r="66" spans="1:40" ht="69" hidden="1" customHeight="1" outlineLevel="1" x14ac:dyDescent="0.3">
      <c r="A66" s="41" t="s">
        <v>1110</v>
      </c>
      <c r="B66" s="242" t="s">
        <v>1627</v>
      </c>
      <c r="C66" s="45" t="s">
        <v>157</v>
      </c>
      <c r="D66" s="43" t="s">
        <v>2</v>
      </c>
      <c r="E66" s="50" t="s">
        <v>731</v>
      </c>
      <c r="F66" s="53" t="s">
        <v>866</v>
      </c>
      <c r="G66" s="52">
        <f t="shared" si="19"/>
        <v>1</v>
      </c>
      <c r="H66" s="54">
        <f t="shared" si="20"/>
        <v>1</v>
      </c>
      <c r="I66" s="76">
        <f t="shared" si="21"/>
        <v>1</v>
      </c>
      <c r="J66" s="52"/>
      <c r="K66" s="55">
        <f t="shared" si="22"/>
        <v>0</v>
      </c>
      <c r="M66" s="57"/>
      <c r="N66" s="61">
        <v>1</v>
      </c>
      <c r="O66" s="57">
        <f t="shared" si="4"/>
        <v>0</v>
      </c>
      <c r="P66" s="61">
        <v>1</v>
      </c>
      <c r="Q66" s="57">
        <f t="shared" si="6"/>
        <v>0</v>
      </c>
      <c r="R66" s="61">
        <v>1</v>
      </c>
      <c r="S66" s="59">
        <f t="shared" si="5"/>
        <v>0</v>
      </c>
      <c r="T66" s="64"/>
      <c r="U66" s="64"/>
      <c r="V66" s="64"/>
      <c r="W66" s="64"/>
      <c r="AN66" s="75"/>
    </row>
    <row r="67" spans="1:40" ht="99.75" customHeight="1" collapsed="1" x14ac:dyDescent="0.3">
      <c r="A67" s="42" t="s">
        <v>850</v>
      </c>
      <c r="B67" s="480" t="s">
        <v>2119</v>
      </c>
      <c r="C67" s="465"/>
      <c r="D67" s="465"/>
      <c r="E67" s="466"/>
      <c r="F67" s="261" t="s">
        <v>1074</v>
      </c>
      <c r="G67" s="52">
        <f>VLOOKUP(F67,$AL$8:$AM$14,2)</f>
        <v>1</v>
      </c>
      <c r="H67" s="54">
        <f>IF(G67&gt;1,0,ROUNDDOWN(AVERAGE(H68:H77),0))</f>
        <v>1</v>
      </c>
      <c r="I67" s="76"/>
      <c r="J67" s="52">
        <f>MAX(G67:H67)</f>
        <v>1</v>
      </c>
      <c r="K67" s="55">
        <f>CHOOSE(J67,0,$AD$9,$AD$10,$AD$11,$AD$12,$AD$13,$AD$14)</f>
        <v>0</v>
      </c>
      <c r="L67" s="63">
        <f>1/7</f>
        <v>0.14285714285714285</v>
      </c>
      <c r="M67" s="57">
        <f>K67*L67</f>
        <v>0</v>
      </c>
      <c r="O67" s="57">
        <f t="shared" si="4"/>
        <v>0</v>
      </c>
      <c r="Q67" s="57">
        <f t="shared" si="6"/>
        <v>0</v>
      </c>
      <c r="S67" s="59">
        <f t="shared" si="5"/>
        <v>0</v>
      </c>
      <c r="T67" s="64"/>
      <c r="U67" s="64"/>
      <c r="V67" s="64"/>
      <c r="W67" s="64"/>
      <c r="AN67" s="75"/>
    </row>
    <row r="68" spans="1:40" ht="57" hidden="1" customHeight="1" outlineLevel="1" x14ac:dyDescent="0.3">
      <c r="A68" s="41" t="s">
        <v>1111</v>
      </c>
      <c r="B68" s="242" t="s">
        <v>1628</v>
      </c>
      <c r="C68" s="45" t="s">
        <v>720</v>
      </c>
      <c r="D68" s="43" t="s">
        <v>78</v>
      </c>
      <c r="E68" s="50" t="s">
        <v>727</v>
      </c>
      <c r="F68" s="53" t="s">
        <v>866</v>
      </c>
      <c r="G68" s="52">
        <f t="shared" ref="G68:G77" si="23">VLOOKUP(F68,$AH$8:$AK$14,2)</f>
        <v>1</v>
      </c>
      <c r="H68" s="54">
        <f t="shared" ref="H68:H77" si="24">CHOOSE(G68,$AE$8,$AE$9,$AE$10,$AE$11,$AE$12,$AE$13,$AE$14)</f>
        <v>1</v>
      </c>
      <c r="I68" s="76">
        <f t="shared" ref="I68:I77" si="25">IF(H68&gt;1,H68,$J$67)</f>
        <v>1</v>
      </c>
      <c r="J68" s="52"/>
      <c r="K68" s="55">
        <f t="shared" ref="K68:K77" si="26">CHOOSE(I68,0,$AD$9,$AD$10,$AD$11,$AD$12,$AD$13,$AD$14)</f>
        <v>0</v>
      </c>
      <c r="M68" s="57"/>
      <c r="N68" s="61">
        <v>0</v>
      </c>
      <c r="O68" s="57">
        <f t="shared" si="4"/>
        <v>0</v>
      </c>
      <c r="P68" s="61">
        <v>1</v>
      </c>
      <c r="Q68" s="57">
        <f t="shared" si="6"/>
        <v>0</v>
      </c>
      <c r="R68" s="61">
        <v>1</v>
      </c>
      <c r="S68" s="59">
        <f t="shared" si="5"/>
        <v>0</v>
      </c>
      <c r="T68" s="64"/>
      <c r="U68" s="64"/>
      <c r="V68" s="64"/>
      <c r="W68" s="64"/>
      <c r="AN68" s="75"/>
    </row>
    <row r="69" spans="1:40" ht="46.9" hidden="1" customHeight="1" outlineLevel="1" x14ac:dyDescent="0.3">
      <c r="A69" s="41" t="s">
        <v>1112</v>
      </c>
      <c r="B69" s="242" t="s">
        <v>2167</v>
      </c>
      <c r="C69" s="45" t="s">
        <v>720</v>
      </c>
      <c r="D69" s="43" t="s">
        <v>78</v>
      </c>
      <c r="E69" s="50" t="s">
        <v>731</v>
      </c>
      <c r="F69" s="53" t="s">
        <v>866</v>
      </c>
      <c r="G69" s="52">
        <f t="shared" si="23"/>
        <v>1</v>
      </c>
      <c r="H69" s="54">
        <f t="shared" si="24"/>
        <v>1</v>
      </c>
      <c r="I69" s="76">
        <f t="shared" si="25"/>
        <v>1</v>
      </c>
      <c r="J69" s="52"/>
      <c r="K69" s="55">
        <f t="shared" si="26"/>
        <v>0</v>
      </c>
      <c r="M69" s="57"/>
      <c r="N69" s="61">
        <v>0</v>
      </c>
      <c r="O69" s="57">
        <f t="shared" si="4"/>
        <v>0</v>
      </c>
      <c r="P69" s="61">
        <v>1</v>
      </c>
      <c r="Q69" s="57">
        <f t="shared" si="6"/>
        <v>0</v>
      </c>
      <c r="R69" s="61">
        <v>1</v>
      </c>
      <c r="S69" s="59">
        <f t="shared" si="5"/>
        <v>0</v>
      </c>
      <c r="T69" s="64"/>
      <c r="U69" s="64"/>
      <c r="V69" s="64"/>
      <c r="W69" s="64"/>
      <c r="AN69" s="75"/>
    </row>
    <row r="70" spans="1:40" ht="44.25" hidden="1" customHeight="1" outlineLevel="1" x14ac:dyDescent="0.3">
      <c r="A70" s="41" t="s">
        <v>1113</v>
      </c>
      <c r="B70" s="242" t="s">
        <v>1629</v>
      </c>
      <c r="C70" s="45" t="s">
        <v>720</v>
      </c>
      <c r="D70" s="43" t="s">
        <v>78</v>
      </c>
      <c r="E70" s="50" t="s">
        <v>731</v>
      </c>
      <c r="F70" s="53" t="s">
        <v>866</v>
      </c>
      <c r="G70" s="52">
        <f t="shared" si="23"/>
        <v>1</v>
      </c>
      <c r="H70" s="54">
        <f t="shared" si="24"/>
        <v>1</v>
      </c>
      <c r="I70" s="76">
        <f t="shared" si="25"/>
        <v>1</v>
      </c>
      <c r="J70" s="52"/>
      <c r="K70" s="55">
        <f t="shared" si="26"/>
        <v>0</v>
      </c>
      <c r="M70" s="57"/>
      <c r="N70" s="61">
        <v>0</v>
      </c>
      <c r="O70" s="57">
        <f t="shared" si="4"/>
        <v>0</v>
      </c>
      <c r="P70" s="61">
        <v>1</v>
      </c>
      <c r="Q70" s="57">
        <f t="shared" si="6"/>
        <v>0</v>
      </c>
      <c r="R70" s="61">
        <v>1</v>
      </c>
      <c r="S70" s="59">
        <f t="shared" si="5"/>
        <v>0</v>
      </c>
      <c r="T70" s="64"/>
      <c r="U70" s="64"/>
      <c r="V70" s="64"/>
      <c r="W70" s="64"/>
      <c r="AN70" s="75"/>
    </row>
    <row r="71" spans="1:40" ht="30.75" hidden="1" customHeight="1" outlineLevel="1" x14ac:dyDescent="0.3">
      <c r="A71" s="41" t="s">
        <v>1114</v>
      </c>
      <c r="B71" s="242" t="s">
        <v>1630</v>
      </c>
      <c r="C71" s="45" t="s">
        <v>157</v>
      </c>
      <c r="D71" s="43" t="s">
        <v>9</v>
      </c>
      <c r="E71" s="50" t="s">
        <v>720</v>
      </c>
      <c r="F71" s="53" t="s">
        <v>866</v>
      </c>
      <c r="G71" s="52">
        <f t="shared" si="23"/>
        <v>1</v>
      </c>
      <c r="H71" s="54">
        <f t="shared" si="24"/>
        <v>1</v>
      </c>
      <c r="I71" s="76">
        <f t="shared" si="25"/>
        <v>1</v>
      </c>
      <c r="J71" s="52"/>
      <c r="K71" s="55">
        <f t="shared" si="26"/>
        <v>0</v>
      </c>
      <c r="M71" s="57"/>
      <c r="N71" s="61">
        <v>1</v>
      </c>
      <c r="O71" s="57">
        <f t="shared" si="4"/>
        <v>0</v>
      </c>
      <c r="P71" s="61">
        <v>1</v>
      </c>
      <c r="Q71" s="57">
        <f t="shared" si="6"/>
        <v>0</v>
      </c>
      <c r="R71" s="61">
        <v>0</v>
      </c>
      <c r="S71" s="59">
        <f t="shared" si="5"/>
        <v>0</v>
      </c>
      <c r="T71" s="64"/>
      <c r="U71" s="64"/>
      <c r="V71" s="64"/>
      <c r="W71" s="64"/>
      <c r="AN71" s="75"/>
    </row>
    <row r="72" spans="1:40" ht="26.85" hidden="1" customHeight="1" outlineLevel="1" x14ac:dyDescent="0.3">
      <c r="A72" s="41" t="s">
        <v>1115</v>
      </c>
      <c r="B72" s="242" t="s">
        <v>1631</v>
      </c>
      <c r="C72" s="45" t="s">
        <v>157</v>
      </c>
      <c r="D72" s="43" t="s">
        <v>720</v>
      </c>
      <c r="E72" s="50" t="s">
        <v>731</v>
      </c>
      <c r="F72" s="53" t="s">
        <v>866</v>
      </c>
      <c r="G72" s="52">
        <f t="shared" si="23"/>
        <v>1</v>
      </c>
      <c r="H72" s="54">
        <f t="shared" si="24"/>
        <v>1</v>
      </c>
      <c r="I72" s="76">
        <f t="shared" si="25"/>
        <v>1</v>
      </c>
      <c r="J72" s="52"/>
      <c r="K72" s="55">
        <f t="shared" si="26"/>
        <v>0</v>
      </c>
      <c r="M72" s="57"/>
      <c r="N72" s="61">
        <v>1</v>
      </c>
      <c r="O72" s="57">
        <f t="shared" si="4"/>
        <v>0</v>
      </c>
      <c r="P72" s="61">
        <v>0</v>
      </c>
      <c r="Q72" s="57">
        <f t="shared" si="6"/>
        <v>0</v>
      </c>
      <c r="R72" s="61">
        <v>1</v>
      </c>
      <c r="S72" s="59">
        <f t="shared" si="5"/>
        <v>0</v>
      </c>
      <c r="T72" s="64"/>
      <c r="U72" s="64"/>
      <c r="V72" s="64"/>
      <c r="W72" s="64"/>
      <c r="AN72" s="75"/>
    </row>
    <row r="73" spans="1:40" ht="34.5" hidden="1" customHeight="1" outlineLevel="1" x14ac:dyDescent="0.3">
      <c r="A73" s="41" t="s">
        <v>1116</v>
      </c>
      <c r="B73" s="242" t="s">
        <v>1632</v>
      </c>
      <c r="C73" s="45" t="s">
        <v>157</v>
      </c>
      <c r="D73" s="43" t="s">
        <v>2</v>
      </c>
      <c r="E73" s="50" t="s">
        <v>720</v>
      </c>
      <c r="F73" s="53" t="s">
        <v>866</v>
      </c>
      <c r="G73" s="52">
        <f t="shared" si="23"/>
        <v>1</v>
      </c>
      <c r="H73" s="54">
        <f t="shared" si="24"/>
        <v>1</v>
      </c>
      <c r="I73" s="76">
        <f t="shared" si="25"/>
        <v>1</v>
      </c>
      <c r="J73" s="52"/>
      <c r="K73" s="55">
        <f t="shared" si="26"/>
        <v>0</v>
      </c>
      <c r="M73" s="57"/>
      <c r="N73" s="61">
        <v>1</v>
      </c>
      <c r="O73" s="57">
        <f t="shared" si="4"/>
        <v>0</v>
      </c>
      <c r="P73" s="61">
        <v>1</v>
      </c>
      <c r="Q73" s="57">
        <f t="shared" si="6"/>
        <v>0</v>
      </c>
      <c r="R73" s="61">
        <v>0</v>
      </c>
      <c r="S73" s="59">
        <f t="shared" si="5"/>
        <v>0</v>
      </c>
      <c r="T73" s="64"/>
      <c r="U73" s="64"/>
      <c r="V73" s="64"/>
      <c r="W73" s="64"/>
      <c r="AN73" s="75"/>
    </row>
    <row r="74" spans="1:40" ht="34.5" hidden="1" customHeight="1" outlineLevel="1" x14ac:dyDescent="0.3">
      <c r="A74" s="41" t="s">
        <v>1117</v>
      </c>
      <c r="B74" s="242" t="s">
        <v>1633</v>
      </c>
      <c r="C74" s="45" t="s">
        <v>157</v>
      </c>
      <c r="D74" s="43" t="s">
        <v>10</v>
      </c>
      <c r="E74" s="50" t="s">
        <v>729</v>
      </c>
      <c r="F74" s="53" t="s">
        <v>866</v>
      </c>
      <c r="G74" s="52">
        <f t="shared" si="23"/>
        <v>1</v>
      </c>
      <c r="H74" s="54">
        <f t="shared" si="24"/>
        <v>1</v>
      </c>
      <c r="I74" s="76">
        <f t="shared" si="25"/>
        <v>1</v>
      </c>
      <c r="J74" s="52"/>
      <c r="K74" s="55">
        <f t="shared" si="26"/>
        <v>0</v>
      </c>
      <c r="M74" s="57"/>
      <c r="N74" s="61">
        <v>1</v>
      </c>
      <c r="O74" s="57">
        <f t="shared" si="4"/>
        <v>0</v>
      </c>
      <c r="P74" s="61">
        <v>1</v>
      </c>
      <c r="Q74" s="57">
        <f t="shared" si="6"/>
        <v>0</v>
      </c>
      <c r="R74" s="61">
        <v>1</v>
      </c>
      <c r="S74" s="59">
        <f t="shared" si="5"/>
        <v>0</v>
      </c>
      <c r="T74" s="64"/>
      <c r="U74" s="64"/>
      <c r="V74" s="64"/>
      <c r="W74" s="64"/>
      <c r="AN74" s="75"/>
    </row>
    <row r="75" spans="1:40" ht="45.75" hidden="1" customHeight="1" outlineLevel="1" x14ac:dyDescent="0.3">
      <c r="A75" s="41" t="s">
        <v>1118</v>
      </c>
      <c r="B75" s="242" t="s">
        <v>1634</v>
      </c>
      <c r="C75" s="45" t="s">
        <v>157</v>
      </c>
      <c r="D75" s="43" t="s">
        <v>720</v>
      </c>
      <c r="E75" s="50" t="s">
        <v>720</v>
      </c>
      <c r="F75" s="53" t="s">
        <v>866</v>
      </c>
      <c r="G75" s="52">
        <f t="shared" si="23"/>
        <v>1</v>
      </c>
      <c r="H75" s="54">
        <f t="shared" si="24"/>
        <v>1</v>
      </c>
      <c r="I75" s="76">
        <f t="shared" si="25"/>
        <v>1</v>
      </c>
      <c r="J75" s="52"/>
      <c r="K75" s="55">
        <f t="shared" si="26"/>
        <v>0</v>
      </c>
      <c r="M75" s="57"/>
      <c r="N75" s="61">
        <v>1</v>
      </c>
      <c r="O75" s="57">
        <f t="shared" ref="O75:O138" si="27">N75*K75</f>
        <v>0</v>
      </c>
      <c r="P75" s="61">
        <v>0</v>
      </c>
      <c r="Q75" s="57">
        <f t="shared" si="6"/>
        <v>0</v>
      </c>
      <c r="R75" s="61">
        <v>0</v>
      </c>
      <c r="S75" s="59">
        <f t="shared" ref="S75:S138" si="28">R75*K75</f>
        <v>0</v>
      </c>
      <c r="T75" s="64"/>
      <c r="U75" s="64"/>
      <c r="V75" s="64"/>
      <c r="W75" s="64"/>
      <c r="AN75" s="75"/>
    </row>
    <row r="76" spans="1:40" ht="21.75" hidden="1" customHeight="1" outlineLevel="1" x14ac:dyDescent="0.3">
      <c r="A76" s="41" t="s">
        <v>1119</v>
      </c>
      <c r="B76" s="242" t="s">
        <v>1635</v>
      </c>
      <c r="C76" s="45" t="s">
        <v>157</v>
      </c>
      <c r="D76" s="43" t="s">
        <v>73</v>
      </c>
      <c r="E76" s="50" t="s">
        <v>729</v>
      </c>
      <c r="F76" s="53" t="s">
        <v>866</v>
      </c>
      <c r="G76" s="52">
        <f t="shared" si="23"/>
        <v>1</v>
      </c>
      <c r="H76" s="54">
        <f t="shared" si="24"/>
        <v>1</v>
      </c>
      <c r="I76" s="76">
        <f t="shared" si="25"/>
        <v>1</v>
      </c>
      <c r="J76" s="52"/>
      <c r="K76" s="55">
        <f t="shared" si="26"/>
        <v>0</v>
      </c>
      <c r="M76" s="57"/>
      <c r="N76" s="61">
        <v>1</v>
      </c>
      <c r="O76" s="57">
        <f t="shared" si="27"/>
        <v>0</v>
      </c>
      <c r="P76" s="61">
        <v>1</v>
      </c>
      <c r="Q76" s="57">
        <f t="shared" ref="Q76:Q139" si="29">K76*P76</f>
        <v>0</v>
      </c>
      <c r="R76" s="61">
        <v>1</v>
      </c>
      <c r="S76" s="59">
        <f t="shared" si="28"/>
        <v>0</v>
      </c>
      <c r="T76" s="64"/>
      <c r="U76" s="64"/>
      <c r="V76" s="64"/>
      <c r="W76" s="64"/>
      <c r="AN76" s="75"/>
    </row>
    <row r="77" spans="1:40" ht="46.5" hidden="1" customHeight="1" outlineLevel="1" x14ac:dyDescent="0.3">
      <c r="A77" s="41" t="s">
        <v>1120</v>
      </c>
      <c r="B77" s="242" t="s">
        <v>1636</v>
      </c>
      <c r="C77" s="45" t="s">
        <v>157</v>
      </c>
      <c r="D77" s="43" t="s">
        <v>720</v>
      </c>
      <c r="E77" s="50" t="s">
        <v>720</v>
      </c>
      <c r="F77" s="53" t="s">
        <v>866</v>
      </c>
      <c r="G77" s="52">
        <f t="shared" si="23"/>
        <v>1</v>
      </c>
      <c r="H77" s="54">
        <f t="shared" si="24"/>
        <v>1</v>
      </c>
      <c r="I77" s="76">
        <f t="shared" si="25"/>
        <v>1</v>
      </c>
      <c r="J77" s="52"/>
      <c r="K77" s="55">
        <f t="shared" si="26"/>
        <v>0</v>
      </c>
      <c r="M77" s="57"/>
      <c r="N77" s="61">
        <v>1</v>
      </c>
      <c r="O77" s="57">
        <f t="shared" si="27"/>
        <v>0</v>
      </c>
      <c r="P77" s="61">
        <v>0</v>
      </c>
      <c r="Q77" s="57">
        <f t="shared" si="29"/>
        <v>0</v>
      </c>
      <c r="R77" s="61">
        <v>0</v>
      </c>
      <c r="S77" s="59">
        <f t="shared" si="28"/>
        <v>0</v>
      </c>
      <c r="T77" s="64"/>
      <c r="U77" s="64"/>
      <c r="V77" s="64"/>
      <c r="W77" s="64"/>
      <c r="AN77" s="795"/>
    </row>
    <row r="78" spans="1:40" ht="26.85" customHeight="1" collapsed="1" x14ac:dyDescent="0.3">
      <c r="A78" s="364" t="s">
        <v>158</v>
      </c>
      <c r="B78" s="481" t="s">
        <v>559</v>
      </c>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row>
    <row r="79" spans="1:40" ht="50.25" customHeight="1" x14ac:dyDescent="0.3">
      <c r="A79" s="42" t="s">
        <v>851</v>
      </c>
      <c r="B79" s="464" t="s">
        <v>2062</v>
      </c>
      <c r="C79" s="465"/>
      <c r="D79" s="465"/>
      <c r="E79" s="466"/>
      <c r="F79" s="261" t="s">
        <v>1074</v>
      </c>
      <c r="G79" s="52">
        <f>VLOOKUP(F79,$AL$8:$AM$14,2)</f>
        <v>1</v>
      </c>
      <c r="H79" s="54">
        <f>IF(G79&gt;1,0,ROUNDDOWN(AVERAGE(H80:H83),0))</f>
        <v>1</v>
      </c>
      <c r="I79" s="76"/>
      <c r="J79" s="52">
        <f>MAX(G79:H79)</f>
        <v>1</v>
      </c>
      <c r="K79" s="55">
        <f>CHOOSE(J79,0,$AD$9,$AD$10,$AD$11,$AD$12,$AD$13,$AD$14)</f>
        <v>0</v>
      </c>
      <c r="L79" s="63">
        <f>1/7</f>
        <v>0.14285714285714285</v>
      </c>
      <c r="M79" s="57">
        <f>K79*L79</f>
        <v>0</v>
      </c>
      <c r="O79" s="57">
        <f t="shared" si="27"/>
        <v>0</v>
      </c>
      <c r="Q79" s="57">
        <f t="shared" si="29"/>
        <v>0</v>
      </c>
      <c r="S79" s="59">
        <f t="shared" si="28"/>
        <v>0</v>
      </c>
      <c r="T79" s="64"/>
      <c r="U79" s="64"/>
      <c r="V79" s="64"/>
      <c r="W79" s="64"/>
      <c r="AN79" s="796"/>
    </row>
    <row r="80" spans="1:40" ht="56.25" hidden="1" customHeight="1" outlineLevel="1" x14ac:dyDescent="0.3">
      <c r="A80" s="41" t="s">
        <v>1121</v>
      </c>
      <c r="B80" s="242" t="s">
        <v>1637</v>
      </c>
      <c r="C80" s="46" t="s">
        <v>158</v>
      </c>
      <c r="D80" s="43" t="s">
        <v>3</v>
      </c>
      <c r="E80" s="50" t="s">
        <v>731</v>
      </c>
      <c r="F80" s="53" t="s">
        <v>866</v>
      </c>
      <c r="G80" s="52">
        <f>VLOOKUP(F80,$AH$8:$AK$14,2)</f>
        <v>1</v>
      </c>
      <c r="H80" s="54">
        <f>CHOOSE(G80,$AE$8,$AE$9,$AE$10,$AE$11,$AE$12,$AE$13,$AE$14)</f>
        <v>1</v>
      </c>
      <c r="I80" s="76">
        <f>IF(H80&gt;1,H80,$J$79)</f>
        <v>1</v>
      </c>
      <c r="J80" s="52"/>
      <c r="K80" s="55">
        <f>CHOOSE(I80,0,$AD$9,$AD$10,$AD$11,$AD$12,$AD$13,$AD$14)</f>
        <v>0</v>
      </c>
      <c r="M80" s="57"/>
      <c r="N80" s="61">
        <v>1</v>
      </c>
      <c r="O80" s="57">
        <f t="shared" si="27"/>
        <v>0</v>
      </c>
      <c r="P80" s="61">
        <v>1</v>
      </c>
      <c r="Q80" s="57">
        <f t="shared" si="29"/>
        <v>0</v>
      </c>
      <c r="R80" s="61">
        <v>1</v>
      </c>
      <c r="S80" s="59">
        <f t="shared" si="28"/>
        <v>0</v>
      </c>
      <c r="T80" s="64"/>
      <c r="U80" s="64"/>
      <c r="V80" s="64"/>
      <c r="W80" s="64"/>
      <c r="AN80" s="796"/>
    </row>
    <row r="81" spans="1:40" ht="56.25" hidden="1" customHeight="1" outlineLevel="1" x14ac:dyDescent="0.3">
      <c r="A81" s="41" t="s">
        <v>1122</v>
      </c>
      <c r="B81" s="242" t="s">
        <v>1638</v>
      </c>
      <c r="C81" s="46" t="s">
        <v>158</v>
      </c>
      <c r="D81" s="43" t="s">
        <v>72</v>
      </c>
      <c r="E81" s="50" t="s">
        <v>731</v>
      </c>
      <c r="F81" s="53" t="s">
        <v>866</v>
      </c>
      <c r="G81" s="52">
        <f>VLOOKUP(F81,$AH$8:$AK$14,2)</f>
        <v>1</v>
      </c>
      <c r="H81" s="54">
        <f>CHOOSE(G81,$AE$8,$AE$9,$AE$10,$AE$11,$AE$12,$AE$13,$AE$14)</f>
        <v>1</v>
      </c>
      <c r="I81" s="76">
        <f>IF(H81&gt;1,H81,$J$79)</f>
        <v>1</v>
      </c>
      <c r="J81" s="52"/>
      <c r="K81" s="55">
        <f>CHOOSE(I81,0,$AD$9,$AD$10,$AD$11,$AD$12,$AD$13,$AD$14)</f>
        <v>0</v>
      </c>
      <c r="M81" s="57"/>
      <c r="N81" s="61">
        <v>1</v>
      </c>
      <c r="O81" s="57">
        <f t="shared" si="27"/>
        <v>0</v>
      </c>
      <c r="P81" s="61">
        <v>1</v>
      </c>
      <c r="Q81" s="57">
        <f t="shared" si="29"/>
        <v>0</v>
      </c>
      <c r="R81" s="61">
        <v>1</v>
      </c>
      <c r="S81" s="59">
        <f t="shared" si="28"/>
        <v>0</v>
      </c>
      <c r="T81" s="64"/>
      <c r="U81" s="64"/>
      <c r="V81" s="64"/>
      <c r="W81" s="64"/>
      <c r="AN81" s="796"/>
    </row>
    <row r="82" spans="1:40" ht="55.5" hidden="1" customHeight="1" outlineLevel="1" x14ac:dyDescent="0.3">
      <c r="A82" s="41" t="s">
        <v>1123</v>
      </c>
      <c r="B82" s="242" t="s">
        <v>1639</v>
      </c>
      <c r="C82" s="46" t="s">
        <v>158</v>
      </c>
      <c r="D82" s="43" t="s">
        <v>165</v>
      </c>
      <c r="E82" s="50" t="s">
        <v>731</v>
      </c>
      <c r="F82" s="53" t="s">
        <v>866</v>
      </c>
      <c r="G82" s="52">
        <f>VLOOKUP(F82,$AH$8:$AK$14,2)</f>
        <v>1</v>
      </c>
      <c r="H82" s="54">
        <f>CHOOSE(G82,$AE$8,$AE$9,$AE$10,$AE$11,$AE$12,$AE$13,$AE$14)</f>
        <v>1</v>
      </c>
      <c r="I82" s="76">
        <f>IF(H82&gt;1,H82,$J$79)</f>
        <v>1</v>
      </c>
      <c r="J82" s="52"/>
      <c r="K82" s="55">
        <f>CHOOSE(I82,0,$AD$9,$AD$10,$AD$11,$AD$12,$AD$13,$AD$14)</f>
        <v>0</v>
      </c>
      <c r="M82" s="57"/>
      <c r="N82" s="61">
        <v>1</v>
      </c>
      <c r="O82" s="57">
        <f t="shared" si="27"/>
        <v>0</v>
      </c>
      <c r="P82" s="61">
        <v>1</v>
      </c>
      <c r="Q82" s="57">
        <f t="shared" si="29"/>
        <v>0</v>
      </c>
      <c r="R82" s="61">
        <v>1</v>
      </c>
      <c r="S82" s="59">
        <f t="shared" si="28"/>
        <v>0</v>
      </c>
      <c r="T82" s="64"/>
      <c r="U82" s="64"/>
      <c r="V82" s="64"/>
      <c r="W82" s="64"/>
      <c r="AN82" s="796"/>
    </row>
    <row r="83" spans="1:40" ht="33" hidden="1" customHeight="1" outlineLevel="1" x14ac:dyDescent="0.3">
      <c r="A83" s="279" t="s">
        <v>1124</v>
      </c>
      <c r="B83" s="280" t="s">
        <v>1640</v>
      </c>
      <c r="C83" s="281" t="s">
        <v>158</v>
      </c>
      <c r="D83" s="282" t="s">
        <v>720</v>
      </c>
      <c r="E83" s="283" t="s">
        <v>720</v>
      </c>
      <c r="F83" s="53" t="s">
        <v>866</v>
      </c>
      <c r="G83" s="285">
        <f>VLOOKUP(F83,$AH$8:$AK$14,2)</f>
        <v>1</v>
      </c>
      <c r="H83" s="286">
        <f>CHOOSE(G83,$AE$8,$AE$9,$AE$10,$AE$11,$AE$12,$AE$13,$AE$14)</f>
        <v>1</v>
      </c>
      <c r="I83" s="286">
        <f>IF(H83&gt;1,H83,$J$79)</f>
        <v>1</v>
      </c>
      <c r="J83" s="285"/>
      <c r="K83" s="287">
        <f>CHOOSE(I83,0,$AD$9,$AD$10,$AD$11,$AD$12,$AD$13,$AD$14)</f>
        <v>0</v>
      </c>
      <c r="L83" s="288"/>
      <c r="M83" s="289"/>
      <c r="N83" s="290">
        <v>1</v>
      </c>
      <c r="O83" s="289">
        <f t="shared" si="27"/>
        <v>0</v>
      </c>
      <c r="P83" s="290">
        <v>0</v>
      </c>
      <c r="Q83" s="289">
        <f t="shared" si="29"/>
        <v>0</v>
      </c>
      <c r="R83" s="290">
        <v>0</v>
      </c>
      <c r="S83" s="59">
        <f t="shared" si="28"/>
        <v>0</v>
      </c>
      <c r="T83" s="64"/>
      <c r="U83" s="64"/>
      <c r="V83" s="64"/>
      <c r="W83" s="64"/>
      <c r="AN83" s="797"/>
    </row>
    <row r="84" spans="1:40" ht="26.85" customHeight="1" collapsed="1" x14ac:dyDescent="0.3">
      <c r="A84" s="291" t="s">
        <v>3</v>
      </c>
      <c r="B84" s="482" t="s">
        <v>687</v>
      </c>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row>
    <row r="85" spans="1:40" ht="26.85" customHeight="1" x14ac:dyDescent="0.3">
      <c r="A85" s="291" t="s">
        <v>757</v>
      </c>
      <c r="B85" s="482" t="s">
        <v>756</v>
      </c>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row>
    <row r="86" spans="1:40" ht="83.25" customHeight="1" x14ac:dyDescent="0.3">
      <c r="A86" s="276" t="s">
        <v>852</v>
      </c>
      <c r="B86" s="464" t="s">
        <v>2120</v>
      </c>
      <c r="C86" s="465"/>
      <c r="D86" s="465"/>
      <c r="E86" s="466"/>
      <c r="F86" s="261" t="s">
        <v>1074</v>
      </c>
      <c r="G86" s="262">
        <f>VLOOKUP(F86,$AL$8:$AM$14,2)</f>
        <v>1</v>
      </c>
      <c r="H86" s="277">
        <f>IF(G86&gt;1,0,ROUNDDOWN(AVERAGE(H87:H92),0))</f>
        <v>1</v>
      </c>
      <c r="I86" s="277"/>
      <c r="J86" s="262">
        <f>MAX(G86:H86)</f>
        <v>1</v>
      </c>
      <c r="K86" s="263">
        <f>CHOOSE(J86,0,$AD$9,$AD$10,$AD$11,$AD$12,$AD$13,$AD$14)</f>
        <v>0</v>
      </c>
      <c r="L86" s="235">
        <f>1/7</f>
        <v>0.14285714285714285</v>
      </c>
      <c r="M86" s="265">
        <f>K86*L86</f>
        <v>0</v>
      </c>
      <c r="N86" s="236"/>
      <c r="O86" s="265">
        <f t="shared" si="27"/>
        <v>0</v>
      </c>
      <c r="P86" s="236"/>
      <c r="Q86" s="265">
        <f t="shared" si="29"/>
        <v>0</v>
      </c>
      <c r="R86" s="236"/>
      <c r="S86" s="59">
        <f t="shared" si="28"/>
        <v>0</v>
      </c>
      <c r="T86" s="64"/>
      <c r="U86" s="64"/>
      <c r="V86" s="64"/>
      <c r="W86" s="64"/>
      <c r="AN86" s="796"/>
    </row>
    <row r="87" spans="1:40" ht="34.5" hidden="1" customHeight="1" outlineLevel="1" x14ac:dyDescent="0.3">
      <c r="A87" s="41" t="s">
        <v>1125</v>
      </c>
      <c r="B87" s="242" t="s">
        <v>1641</v>
      </c>
      <c r="C87" s="46" t="s">
        <v>757</v>
      </c>
      <c r="D87" s="43" t="s">
        <v>4</v>
      </c>
      <c r="E87" s="50" t="s">
        <v>720</v>
      </c>
      <c r="F87" s="53" t="s">
        <v>866</v>
      </c>
      <c r="G87" s="52">
        <f t="shared" ref="G87:G92" si="30">VLOOKUP(F87,$AH$8:$AK$14,2)</f>
        <v>1</v>
      </c>
      <c r="H87" s="54">
        <f t="shared" ref="H87:H92" si="31">CHOOSE(G87,$AE$8,$AE$9,$AE$10,$AE$11,$AE$12,$AE$13,$AE$14)</f>
        <v>1</v>
      </c>
      <c r="I87" s="76">
        <f t="shared" ref="I87:I92" si="32">IF(H87&gt;1,H87,$J$86)</f>
        <v>1</v>
      </c>
      <c r="J87" s="52"/>
      <c r="K87" s="55">
        <f t="shared" ref="K87:K92" si="33">CHOOSE(I87,0,$AD$9,$AD$10,$AD$11,$AD$12,$AD$13,$AD$14)</f>
        <v>0</v>
      </c>
      <c r="M87" s="57"/>
      <c r="N87" s="61">
        <v>1</v>
      </c>
      <c r="O87" s="57">
        <f t="shared" si="27"/>
        <v>0</v>
      </c>
      <c r="P87" s="61">
        <v>1</v>
      </c>
      <c r="Q87" s="57">
        <f t="shared" si="29"/>
        <v>0</v>
      </c>
      <c r="R87" s="61">
        <v>0</v>
      </c>
      <c r="S87" s="59">
        <f t="shared" si="28"/>
        <v>0</v>
      </c>
      <c r="T87" s="64"/>
      <c r="U87" s="64"/>
      <c r="V87" s="64"/>
      <c r="W87" s="64"/>
      <c r="AN87" s="796"/>
    </row>
    <row r="88" spans="1:40" ht="43.5" hidden="1" customHeight="1" outlineLevel="1" x14ac:dyDescent="0.3">
      <c r="A88" s="41" t="s">
        <v>1126</v>
      </c>
      <c r="B88" s="242" t="s">
        <v>1642</v>
      </c>
      <c r="C88" s="46" t="s">
        <v>720</v>
      </c>
      <c r="D88" s="43" t="s">
        <v>4</v>
      </c>
      <c r="E88" s="50" t="s">
        <v>726</v>
      </c>
      <c r="F88" s="53" t="s">
        <v>866</v>
      </c>
      <c r="G88" s="52">
        <f t="shared" si="30"/>
        <v>1</v>
      </c>
      <c r="H88" s="54">
        <f t="shared" si="31"/>
        <v>1</v>
      </c>
      <c r="I88" s="76">
        <f t="shared" si="32"/>
        <v>1</v>
      </c>
      <c r="J88" s="52"/>
      <c r="K88" s="55">
        <f t="shared" si="33"/>
        <v>0</v>
      </c>
      <c r="M88" s="57"/>
      <c r="N88" s="61">
        <v>0</v>
      </c>
      <c r="O88" s="57">
        <f t="shared" si="27"/>
        <v>0</v>
      </c>
      <c r="P88" s="61">
        <v>1</v>
      </c>
      <c r="Q88" s="57">
        <f t="shared" si="29"/>
        <v>0</v>
      </c>
      <c r="R88" s="61">
        <v>1</v>
      </c>
      <c r="S88" s="59">
        <f t="shared" si="28"/>
        <v>0</v>
      </c>
      <c r="T88" s="64"/>
      <c r="U88" s="64"/>
      <c r="V88" s="64"/>
      <c r="W88" s="64"/>
      <c r="AN88" s="796"/>
    </row>
    <row r="89" spans="1:40" ht="54" hidden="1" customHeight="1" outlineLevel="1" x14ac:dyDescent="0.3">
      <c r="A89" s="41" t="s">
        <v>1127</v>
      </c>
      <c r="B89" s="242" t="s">
        <v>1643</v>
      </c>
      <c r="C89" s="46" t="s">
        <v>720</v>
      </c>
      <c r="D89" s="43" t="s">
        <v>4</v>
      </c>
      <c r="E89" s="50" t="s">
        <v>726</v>
      </c>
      <c r="F89" s="53" t="s">
        <v>866</v>
      </c>
      <c r="G89" s="52">
        <f t="shared" si="30"/>
        <v>1</v>
      </c>
      <c r="H89" s="54">
        <f t="shared" si="31"/>
        <v>1</v>
      </c>
      <c r="I89" s="76">
        <f t="shared" si="32"/>
        <v>1</v>
      </c>
      <c r="J89" s="52"/>
      <c r="K89" s="55">
        <f t="shared" si="33"/>
        <v>0</v>
      </c>
      <c r="M89" s="57"/>
      <c r="N89" s="61">
        <v>0</v>
      </c>
      <c r="O89" s="57">
        <f t="shared" si="27"/>
        <v>0</v>
      </c>
      <c r="P89" s="61">
        <v>1</v>
      </c>
      <c r="Q89" s="57">
        <f t="shared" si="29"/>
        <v>0</v>
      </c>
      <c r="R89" s="61">
        <v>1</v>
      </c>
      <c r="S89" s="59">
        <f t="shared" si="28"/>
        <v>0</v>
      </c>
      <c r="T89" s="64"/>
      <c r="U89" s="64"/>
      <c r="V89" s="64"/>
      <c r="W89" s="64"/>
      <c r="AN89" s="796"/>
    </row>
    <row r="90" spans="1:40" ht="34.5" hidden="1" customHeight="1" outlineLevel="1" x14ac:dyDescent="0.3">
      <c r="A90" s="41" t="s">
        <v>1128</v>
      </c>
      <c r="B90" s="242" t="s">
        <v>1649</v>
      </c>
      <c r="C90" s="46" t="s">
        <v>757</v>
      </c>
      <c r="D90" s="43" t="s">
        <v>4</v>
      </c>
      <c r="E90" s="50" t="s">
        <v>727</v>
      </c>
      <c r="F90" s="53" t="s">
        <v>866</v>
      </c>
      <c r="G90" s="52">
        <f t="shared" si="30"/>
        <v>1</v>
      </c>
      <c r="H90" s="54">
        <f t="shared" si="31"/>
        <v>1</v>
      </c>
      <c r="I90" s="76">
        <f t="shared" si="32"/>
        <v>1</v>
      </c>
      <c r="J90" s="52"/>
      <c r="K90" s="55">
        <f t="shared" si="33"/>
        <v>0</v>
      </c>
      <c r="M90" s="57"/>
      <c r="N90" s="61">
        <v>1</v>
      </c>
      <c r="O90" s="57">
        <f t="shared" si="27"/>
        <v>0</v>
      </c>
      <c r="P90" s="61">
        <v>1</v>
      </c>
      <c r="Q90" s="57">
        <f t="shared" si="29"/>
        <v>0</v>
      </c>
      <c r="R90" s="61">
        <v>1</v>
      </c>
      <c r="S90" s="59">
        <f t="shared" si="28"/>
        <v>0</v>
      </c>
      <c r="T90" s="64"/>
      <c r="U90" s="64"/>
      <c r="V90" s="64"/>
      <c r="W90" s="64"/>
      <c r="AN90" s="796"/>
    </row>
    <row r="91" spans="1:40" ht="46.9" hidden="1" customHeight="1" outlineLevel="1" x14ac:dyDescent="0.3">
      <c r="A91" s="41" t="s">
        <v>1129</v>
      </c>
      <c r="B91" s="242" t="s">
        <v>1644</v>
      </c>
      <c r="C91" s="46" t="s">
        <v>757</v>
      </c>
      <c r="D91" s="43" t="s">
        <v>4</v>
      </c>
      <c r="E91" s="50" t="s">
        <v>729</v>
      </c>
      <c r="F91" s="53" t="s">
        <v>866</v>
      </c>
      <c r="G91" s="52">
        <f t="shared" si="30"/>
        <v>1</v>
      </c>
      <c r="H91" s="54">
        <f t="shared" si="31"/>
        <v>1</v>
      </c>
      <c r="I91" s="76">
        <f t="shared" si="32"/>
        <v>1</v>
      </c>
      <c r="J91" s="52"/>
      <c r="K91" s="55">
        <f t="shared" si="33"/>
        <v>0</v>
      </c>
      <c r="M91" s="57"/>
      <c r="N91" s="61">
        <v>1</v>
      </c>
      <c r="O91" s="57">
        <f t="shared" si="27"/>
        <v>0</v>
      </c>
      <c r="P91" s="61">
        <v>1</v>
      </c>
      <c r="Q91" s="57">
        <f t="shared" si="29"/>
        <v>0</v>
      </c>
      <c r="R91" s="61">
        <v>1</v>
      </c>
      <c r="S91" s="59">
        <f t="shared" si="28"/>
        <v>0</v>
      </c>
      <c r="T91" s="64"/>
      <c r="U91" s="64"/>
      <c r="V91" s="64"/>
      <c r="W91" s="64"/>
      <c r="AN91" s="796"/>
    </row>
    <row r="92" spans="1:40" ht="34.5" hidden="1" customHeight="1" outlineLevel="1" x14ac:dyDescent="0.3">
      <c r="A92" s="41" t="s">
        <v>1130</v>
      </c>
      <c r="B92" s="242" t="s">
        <v>1645</v>
      </c>
      <c r="C92" s="45" t="s">
        <v>738</v>
      </c>
      <c r="D92" s="43" t="s">
        <v>29</v>
      </c>
      <c r="E92" s="50" t="s">
        <v>720</v>
      </c>
      <c r="F92" s="53" t="s">
        <v>866</v>
      </c>
      <c r="G92" s="52">
        <f t="shared" si="30"/>
        <v>1</v>
      </c>
      <c r="H92" s="54">
        <f t="shared" si="31"/>
        <v>1</v>
      </c>
      <c r="I92" s="76">
        <f t="shared" si="32"/>
        <v>1</v>
      </c>
      <c r="J92" s="52"/>
      <c r="K92" s="55">
        <f t="shared" si="33"/>
        <v>0</v>
      </c>
      <c r="M92" s="57"/>
      <c r="N92" s="61">
        <v>1</v>
      </c>
      <c r="O92" s="57">
        <f t="shared" si="27"/>
        <v>0</v>
      </c>
      <c r="P92" s="61">
        <v>1</v>
      </c>
      <c r="Q92" s="57">
        <f t="shared" si="29"/>
        <v>0</v>
      </c>
      <c r="R92" s="61">
        <v>0</v>
      </c>
      <c r="S92" s="59">
        <f t="shared" si="28"/>
        <v>0</v>
      </c>
      <c r="T92" s="64"/>
      <c r="U92" s="64"/>
      <c r="V92" s="64"/>
      <c r="W92" s="64"/>
      <c r="AN92" s="796"/>
    </row>
    <row r="93" spans="1:40" ht="51" customHeight="1" collapsed="1" x14ac:dyDescent="0.3">
      <c r="A93" s="42" t="s">
        <v>853</v>
      </c>
      <c r="B93" s="464" t="s">
        <v>1646</v>
      </c>
      <c r="C93" s="465"/>
      <c r="D93" s="465"/>
      <c r="E93" s="466"/>
      <c r="F93" s="261" t="s">
        <v>1074</v>
      </c>
      <c r="G93" s="52">
        <f>VLOOKUP(F93,$AL$8:$AM$14,2)</f>
        <v>1</v>
      </c>
      <c r="H93" s="54">
        <f>IF(G93&gt;1,0,ROUNDDOWN(AVERAGE(H94:H95),0))</f>
        <v>1</v>
      </c>
      <c r="I93" s="76"/>
      <c r="J93" s="52">
        <f>MAX(G93:H93)</f>
        <v>1</v>
      </c>
      <c r="K93" s="55">
        <f>CHOOSE(J93,0,$AD$9,$AD$10,$AD$11,$AD$12,$AD$13,$AD$14)</f>
        <v>0</v>
      </c>
      <c r="L93" s="63">
        <f>1/7</f>
        <v>0.14285714285714285</v>
      </c>
      <c r="M93" s="57">
        <f>K93*L93</f>
        <v>0</v>
      </c>
      <c r="O93" s="57">
        <f t="shared" si="27"/>
        <v>0</v>
      </c>
      <c r="Q93" s="57">
        <f t="shared" si="29"/>
        <v>0</v>
      </c>
      <c r="S93" s="59">
        <f t="shared" si="28"/>
        <v>0</v>
      </c>
      <c r="T93" s="64"/>
      <c r="U93" s="64"/>
      <c r="V93" s="64"/>
      <c r="W93" s="64"/>
      <c r="AN93" s="796"/>
    </row>
    <row r="94" spans="1:40" ht="34.5" hidden="1" customHeight="1" outlineLevel="1" x14ac:dyDescent="0.3">
      <c r="A94" s="41" t="s">
        <v>1131</v>
      </c>
      <c r="B94" s="242" t="s">
        <v>1647</v>
      </c>
      <c r="C94" s="46" t="s">
        <v>720</v>
      </c>
      <c r="D94" s="43" t="s">
        <v>4</v>
      </c>
      <c r="E94" s="50" t="s">
        <v>729</v>
      </c>
      <c r="F94" s="53" t="s">
        <v>866</v>
      </c>
      <c r="G94" s="52">
        <f>VLOOKUP(F94,$AH$8:$AK$14,2)</f>
        <v>1</v>
      </c>
      <c r="H94" s="54">
        <f>CHOOSE(G94,$AE$8,$AE$9,$AE$10,$AE$11,$AE$12,$AE$13,$AE$14)</f>
        <v>1</v>
      </c>
      <c r="I94" s="76">
        <f>IF(H94&gt;1,H94,$J$93)</f>
        <v>1</v>
      </c>
      <c r="J94" s="52"/>
      <c r="K94" s="55">
        <f>CHOOSE(I94,0,$AD$9,$AD$10,$AD$11,$AD$12,$AD$13,$AD$14)</f>
        <v>0</v>
      </c>
      <c r="M94" s="57"/>
      <c r="N94" s="61">
        <v>0</v>
      </c>
      <c r="O94" s="57">
        <f t="shared" si="27"/>
        <v>0</v>
      </c>
      <c r="P94" s="61">
        <v>1</v>
      </c>
      <c r="Q94" s="57">
        <f t="shared" si="29"/>
        <v>0</v>
      </c>
      <c r="R94" s="61">
        <v>1</v>
      </c>
      <c r="S94" s="59">
        <f t="shared" si="28"/>
        <v>0</v>
      </c>
      <c r="T94" s="64"/>
      <c r="U94" s="64"/>
      <c r="V94" s="64"/>
      <c r="W94" s="64"/>
      <c r="AN94" s="796"/>
    </row>
    <row r="95" spans="1:40" ht="44.25" hidden="1" customHeight="1" outlineLevel="1" x14ac:dyDescent="0.3">
      <c r="A95" s="279" t="s">
        <v>1132</v>
      </c>
      <c r="B95" s="280" t="s">
        <v>1648</v>
      </c>
      <c r="C95" s="281" t="s">
        <v>720</v>
      </c>
      <c r="D95" s="282" t="s">
        <v>4</v>
      </c>
      <c r="E95" s="283" t="s">
        <v>729</v>
      </c>
      <c r="F95" s="53" t="s">
        <v>866</v>
      </c>
      <c r="G95" s="285">
        <f>VLOOKUP(F95,$AH$8:$AK$14,2)</f>
        <v>1</v>
      </c>
      <c r="H95" s="286">
        <f>CHOOSE(G95,$AE$8,$AE$9,$AE$10,$AE$11,$AE$12,$AE$13,$AE$14)</f>
        <v>1</v>
      </c>
      <c r="I95" s="286">
        <f>IF(H95&gt;1,H95,$J$93)</f>
        <v>1</v>
      </c>
      <c r="J95" s="285"/>
      <c r="K95" s="287">
        <f>CHOOSE(I95,0,$AD$9,$AD$10,$AD$11,$AD$12,$AD$13,$AD$14)</f>
        <v>0</v>
      </c>
      <c r="L95" s="288"/>
      <c r="M95" s="289"/>
      <c r="N95" s="290">
        <v>0</v>
      </c>
      <c r="O95" s="289">
        <f t="shared" si="27"/>
        <v>0</v>
      </c>
      <c r="P95" s="290">
        <v>1</v>
      </c>
      <c r="Q95" s="289">
        <f t="shared" si="29"/>
        <v>0</v>
      </c>
      <c r="R95" s="290">
        <v>1</v>
      </c>
      <c r="S95" s="59">
        <f t="shared" si="28"/>
        <v>0</v>
      </c>
      <c r="T95" s="64"/>
      <c r="U95" s="64"/>
      <c r="V95" s="64"/>
      <c r="W95" s="64"/>
      <c r="AN95" s="796"/>
    </row>
    <row r="96" spans="1:40" ht="26.85" customHeight="1" collapsed="1" x14ac:dyDescent="0.3">
      <c r="A96" s="291" t="s">
        <v>759</v>
      </c>
      <c r="B96" s="482" t="s">
        <v>758</v>
      </c>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row>
    <row r="97" spans="1:40" ht="52.5" customHeight="1" x14ac:dyDescent="0.3">
      <c r="A97" s="276" t="s">
        <v>854</v>
      </c>
      <c r="B97" s="477" t="s">
        <v>2063</v>
      </c>
      <c r="C97" s="478"/>
      <c r="D97" s="478"/>
      <c r="E97" s="479"/>
      <c r="F97" s="261" t="s">
        <v>1074</v>
      </c>
      <c r="G97" s="262">
        <f>VLOOKUP(F97,$AL$8:$AM$14,2)</f>
        <v>1</v>
      </c>
      <c r="H97" s="277">
        <f>IF(G97&gt;1,0,ROUNDDOWN(AVERAGE(H98:H105),0))</f>
        <v>1</v>
      </c>
      <c r="I97" s="277"/>
      <c r="J97" s="262">
        <f>MAX(G97:H97)</f>
        <v>1</v>
      </c>
      <c r="K97" s="263">
        <f>CHOOSE(J97,0,$AD$9,$AD$10,$AD$11,$AD$12,$AD$13,$AD$14)</f>
        <v>0</v>
      </c>
      <c r="L97" s="235">
        <f>1/7</f>
        <v>0.14285714285714285</v>
      </c>
      <c r="M97" s="265">
        <f>K97*L97</f>
        <v>0</v>
      </c>
      <c r="N97" s="236"/>
      <c r="O97" s="265">
        <f t="shared" si="27"/>
        <v>0</v>
      </c>
      <c r="P97" s="236"/>
      <c r="Q97" s="265">
        <f t="shared" si="29"/>
        <v>0</v>
      </c>
      <c r="R97" s="236"/>
      <c r="S97" s="59">
        <f t="shared" si="28"/>
        <v>0</v>
      </c>
      <c r="T97" s="64"/>
      <c r="U97" s="64"/>
      <c r="V97" s="64"/>
      <c r="W97" s="64"/>
      <c r="AN97" s="796"/>
    </row>
    <row r="98" spans="1:40" ht="34.5" hidden="1" customHeight="1" outlineLevel="1" x14ac:dyDescent="0.3">
      <c r="A98" s="41" t="s">
        <v>1133</v>
      </c>
      <c r="B98" s="242" t="s">
        <v>1650</v>
      </c>
      <c r="C98" s="46" t="s">
        <v>759</v>
      </c>
      <c r="D98" s="43" t="s">
        <v>732</v>
      </c>
      <c r="E98" s="50" t="s">
        <v>720</v>
      </c>
      <c r="F98" s="53" t="s">
        <v>866</v>
      </c>
      <c r="G98" s="52">
        <f t="shared" ref="G98:G105" si="34">VLOOKUP(F98,$AH$8:$AK$14,2)</f>
        <v>1</v>
      </c>
      <c r="H98" s="54">
        <f t="shared" ref="H98:H105" si="35">CHOOSE(G98,$AE$8,$AE$9,$AE$10,$AE$11,$AE$12,$AE$13,$AE$14)</f>
        <v>1</v>
      </c>
      <c r="I98" s="76">
        <f t="shared" ref="I98:I105" si="36">IF(H98&gt;1,H98,$J$97)</f>
        <v>1</v>
      </c>
      <c r="J98" s="52"/>
      <c r="K98" s="55">
        <f t="shared" ref="K98:K105" si="37">CHOOSE(I98,0,$AD$9,$AD$10,$AD$11,$AD$12,$AD$13,$AD$14)</f>
        <v>0</v>
      </c>
      <c r="M98" s="57"/>
      <c r="N98" s="61">
        <v>1</v>
      </c>
      <c r="O98" s="57">
        <f t="shared" si="27"/>
        <v>0</v>
      </c>
      <c r="P98" s="61">
        <v>1</v>
      </c>
      <c r="Q98" s="57">
        <f t="shared" si="29"/>
        <v>0</v>
      </c>
      <c r="R98" s="61">
        <v>0</v>
      </c>
      <c r="S98" s="59">
        <f t="shared" si="28"/>
        <v>0</v>
      </c>
      <c r="T98" s="64"/>
      <c r="U98" s="64"/>
      <c r="V98" s="64"/>
      <c r="W98" s="64"/>
      <c r="AN98" s="796"/>
    </row>
    <row r="99" spans="1:40" ht="34.5" hidden="1" customHeight="1" outlineLevel="1" x14ac:dyDescent="0.3">
      <c r="A99" s="41" t="s">
        <v>1134</v>
      </c>
      <c r="B99" s="242" t="s">
        <v>1651</v>
      </c>
      <c r="C99" s="46" t="s">
        <v>720</v>
      </c>
      <c r="D99" s="43" t="s">
        <v>732</v>
      </c>
      <c r="E99" s="50" t="s">
        <v>720</v>
      </c>
      <c r="F99" s="53" t="s">
        <v>866</v>
      </c>
      <c r="G99" s="52">
        <f t="shared" si="34"/>
        <v>1</v>
      </c>
      <c r="H99" s="54">
        <f t="shared" si="35"/>
        <v>1</v>
      </c>
      <c r="I99" s="76">
        <f t="shared" si="36"/>
        <v>1</v>
      </c>
      <c r="J99" s="52"/>
      <c r="K99" s="55">
        <f t="shared" si="37"/>
        <v>0</v>
      </c>
      <c r="M99" s="57"/>
      <c r="N99" s="61">
        <v>0</v>
      </c>
      <c r="O99" s="57">
        <f t="shared" si="27"/>
        <v>0</v>
      </c>
      <c r="P99" s="61">
        <v>1</v>
      </c>
      <c r="Q99" s="57">
        <f t="shared" si="29"/>
        <v>0</v>
      </c>
      <c r="R99" s="61">
        <v>0</v>
      </c>
      <c r="S99" s="59">
        <f t="shared" si="28"/>
        <v>0</v>
      </c>
      <c r="T99" s="64"/>
      <c r="U99" s="64"/>
      <c r="V99" s="64"/>
      <c r="W99" s="64"/>
      <c r="AN99" s="796"/>
    </row>
    <row r="100" spans="1:40" ht="60.75" hidden="1" customHeight="1" outlineLevel="1" x14ac:dyDescent="0.3">
      <c r="A100" s="41" t="s">
        <v>1135</v>
      </c>
      <c r="B100" s="242" t="s">
        <v>1652</v>
      </c>
      <c r="C100" s="46" t="s">
        <v>720</v>
      </c>
      <c r="D100" s="43" t="s">
        <v>732</v>
      </c>
      <c r="E100" s="50" t="s">
        <v>731</v>
      </c>
      <c r="F100" s="53" t="s">
        <v>866</v>
      </c>
      <c r="G100" s="52">
        <f t="shared" si="34"/>
        <v>1</v>
      </c>
      <c r="H100" s="54">
        <f t="shared" si="35"/>
        <v>1</v>
      </c>
      <c r="I100" s="76">
        <f t="shared" si="36"/>
        <v>1</v>
      </c>
      <c r="J100" s="52"/>
      <c r="K100" s="55">
        <f t="shared" si="37"/>
        <v>0</v>
      </c>
      <c r="M100" s="57"/>
      <c r="N100" s="61">
        <v>0</v>
      </c>
      <c r="O100" s="57">
        <f t="shared" si="27"/>
        <v>0</v>
      </c>
      <c r="P100" s="61">
        <v>1</v>
      </c>
      <c r="Q100" s="57">
        <f t="shared" si="29"/>
        <v>0</v>
      </c>
      <c r="R100" s="61">
        <v>1</v>
      </c>
      <c r="S100" s="59">
        <f t="shared" si="28"/>
        <v>0</v>
      </c>
      <c r="T100" s="64"/>
      <c r="U100" s="64"/>
      <c r="V100" s="64"/>
      <c r="W100" s="64"/>
      <c r="AN100" s="796"/>
    </row>
    <row r="101" spans="1:40" ht="56.25" hidden="1" customHeight="1" outlineLevel="1" x14ac:dyDescent="0.3">
      <c r="A101" s="41" t="s">
        <v>1136</v>
      </c>
      <c r="B101" s="242" t="s">
        <v>1653</v>
      </c>
      <c r="C101" s="46" t="s">
        <v>720</v>
      </c>
      <c r="D101" s="43" t="s">
        <v>732</v>
      </c>
      <c r="E101" s="50" t="s">
        <v>720</v>
      </c>
      <c r="F101" s="53" t="s">
        <v>866</v>
      </c>
      <c r="G101" s="52">
        <f t="shared" si="34"/>
        <v>1</v>
      </c>
      <c r="H101" s="54">
        <f t="shared" si="35"/>
        <v>1</v>
      </c>
      <c r="I101" s="76">
        <f t="shared" si="36"/>
        <v>1</v>
      </c>
      <c r="J101" s="52"/>
      <c r="K101" s="55">
        <f t="shared" si="37"/>
        <v>0</v>
      </c>
      <c r="M101" s="57"/>
      <c r="N101" s="61">
        <v>0</v>
      </c>
      <c r="O101" s="57">
        <f t="shared" si="27"/>
        <v>0</v>
      </c>
      <c r="P101" s="61">
        <v>1</v>
      </c>
      <c r="Q101" s="57">
        <f t="shared" si="29"/>
        <v>0</v>
      </c>
      <c r="R101" s="61">
        <v>0</v>
      </c>
      <c r="S101" s="59">
        <f t="shared" si="28"/>
        <v>0</v>
      </c>
      <c r="T101" s="64"/>
      <c r="U101" s="64"/>
      <c r="V101" s="64"/>
      <c r="W101" s="64"/>
      <c r="AN101" s="796"/>
    </row>
    <row r="102" spans="1:40" ht="34.5" hidden="1" customHeight="1" outlineLevel="1" x14ac:dyDescent="0.3">
      <c r="A102" s="41" t="s">
        <v>1137</v>
      </c>
      <c r="B102" s="242" t="s">
        <v>1654</v>
      </c>
      <c r="C102" s="46" t="s">
        <v>759</v>
      </c>
      <c r="D102" s="43" t="s">
        <v>9</v>
      </c>
      <c r="E102" s="50" t="s">
        <v>728</v>
      </c>
      <c r="F102" s="53" t="s">
        <v>866</v>
      </c>
      <c r="G102" s="52">
        <f t="shared" si="34"/>
        <v>1</v>
      </c>
      <c r="H102" s="54">
        <f t="shared" si="35"/>
        <v>1</v>
      </c>
      <c r="I102" s="76">
        <f t="shared" si="36"/>
        <v>1</v>
      </c>
      <c r="J102" s="52"/>
      <c r="K102" s="55">
        <f t="shared" si="37"/>
        <v>0</v>
      </c>
      <c r="M102" s="57"/>
      <c r="N102" s="61">
        <v>1</v>
      </c>
      <c r="O102" s="57">
        <f t="shared" si="27"/>
        <v>0</v>
      </c>
      <c r="P102" s="61">
        <v>1</v>
      </c>
      <c r="Q102" s="57">
        <f t="shared" si="29"/>
        <v>0</v>
      </c>
      <c r="R102" s="61">
        <v>1</v>
      </c>
      <c r="S102" s="59">
        <f t="shared" si="28"/>
        <v>0</v>
      </c>
      <c r="T102" s="64"/>
      <c r="U102" s="64"/>
      <c r="V102" s="64"/>
      <c r="W102" s="64"/>
      <c r="AN102" s="796"/>
    </row>
    <row r="103" spans="1:40" ht="57.75" hidden="1" customHeight="1" outlineLevel="1" x14ac:dyDescent="0.3">
      <c r="A103" s="41" t="s">
        <v>1138</v>
      </c>
      <c r="B103" s="242" t="s">
        <v>1655</v>
      </c>
      <c r="C103" s="46" t="s">
        <v>720</v>
      </c>
      <c r="D103" s="43" t="s">
        <v>9</v>
      </c>
      <c r="E103" s="50" t="s">
        <v>720</v>
      </c>
      <c r="F103" s="53" t="s">
        <v>866</v>
      </c>
      <c r="G103" s="52">
        <f t="shared" si="34"/>
        <v>1</v>
      </c>
      <c r="H103" s="54">
        <f t="shared" si="35"/>
        <v>1</v>
      </c>
      <c r="I103" s="76">
        <f t="shared" si="36"/>
        <v>1</v>
      </c>
      <c r="J103" s="52"/>
      <c r="K103" s="55">
        <f t="shared" si="37"/>
        <v>0</v>
      </c>
      <c r="M103" s="57"/>
      <c r="N103" s="61">
        <v>0</v>
      </c>
      <c r="O103" s="57">
        <f t="shared" si="27"/>
        <v>0</v>
      </c>
      <c r="P103" s="61">
        <v>1</v>
      </c>
      <c r="Q103" s="57">
        <f t="shared" si="29"/>
        <v>0</v>
      </c>
      <c r="R103" s="61">
        <v>0</v>
      </c>
      <c r="S103" s="59">
        <f t="shared" si="28"/>
        <v>0</v>
      </c>
      <c r="T103" s="64"/>
      <c r="U103" s="64"/>
      <c r="V103" s="64"/>
      <c r="W103" s="64"/>
      <c r="AN103" s="796"/>
    </row>
    <row r="104" spans="1:40" ht="45.4" hidden="1" customHeight="1" outlineLevel="1" x14ac:dyDescent="0.3">
      <c r="A104" s="41" t="s">
        <v>1139</v>
      </c>
      <c r="B104" s="242" t="s">
        <v>1656</v>
      </c>
      <c r="C104" s="46" t="s">
        <v>720</v>
      </c>
      <c r="D104" s="43" t="s">
        <v>9</v>
      </c>
      <c r="E104" s="50" t="s">
        <v>720</v>
      </c>
      <c r="F104" s="53" t="s">
        <v>866</v>
      </c>
      <c r="G104" s="52">
        <f t="shared" si="34"/>
        <v>1</v>
      </c>
      <c r="H104" s="54">
        <f t="shared" si="35"/>
        <v>1</v>
      </c>
      <c r="I104" s="76">
        <f t="shared" si="36"/>
        <v>1</v>
      </c>
      <c r="J104" s="52"/>
      <c r="K104" s="55">
        <f t="shared" si="37"/>
        <v>0</v>
      </c>
      <c r="M104" s="57"/>
      <c r="N104" s="61">
        <v>0</v>
      </c>
      <c r="O104" s="57">
        <f t="shared" si="27"/>
        <v>0</v>
      </c>
      <c r="P104" s="61">
        <v>1</v>
      </c>
      <c r="Q104" s="57">
        <f t="shared" si="29"/>
        <v>0</v>
      </c>
      <c r="R104" s="61">
        <v>0</v>
      </c>
      <c r="S104" s="59">
        <f t="shared" si="28"/>
        <v>0</v>
      </c>
      <c r="T104" s="64"/>
      <c r="U104" s="64"/>
      <c r="V104" s="64"/>
      <c r="W104" s="64"/>
      <c r="AN104" s="796"/>
    </row>
    <row r="105" spans="1:40" ht="34.5" hidden="1" customHeight="1" outlineLevel="1" x14ac:dyDescent="0.3">
      <c r="A105" s="279" t="s">
        <v>1140</v>
      </c>
      <c r="B105" s="280" t="s">
        <v>1657</v>
      </c>
      <c r="C105" s="281" t="s">
        <v>759</v>
      </c>
      <c r="D105" s="282" t="s">
        <v>720</v>
      </c>
      <c r="E105" s="283" t="s">
        <v>720</v>
      </c>
      <c r="F105" s="53" t="s">
        <v>866</v>
      </c>
      <c r="G105" s="285">
        <f t="shared" si="34"/>
        <v>1</v>
      </c>
      <c r="H105" s="286">
        <f t="shared" si="35"/>
        <v>1</v>
      </c>
      <c r="I105" s="286">
        <f t="shared" si="36"/>
        <v>1</v>
      </c>
      <c r="J105" s="285"/>
      <c r="K105" s="287">
        <f t="shared" si="37"/>
        <v>0</v>
      </c>
      <c r="L105" s="288"/>
      <c r="M105" s="289"/>
      <c r="N105" s="290">
        <v>1</v>
      </c>
      <c r="O105" s="289">
        <f t="shared" si="27"/>
        <v>0</v>
      </c>
      <c r="P105" s="290">
        <v>0</v>
      </c>
      <c r="Q105" s="289">
        <f t="shared" si="29"/>
        <v>0</v>
      </c>
      <c r="R105" s="290">
        <v>0</v>
      </c>
      <c r="S105" s="59">
        <f t="shared" si="28"/>
        <v>0</v>
      </c>
      <c r="T105" s="64"/>
      <c r="U105" s="64"/>
      <c r="V105" s="64"/>
      <c r="W105" s="64"/>
      <c r="AN105" s="797"/>
    </row>
    <row r="106" spans="1:40" ht="26.85" customHeight="1" collapsed="1" x14ac:dyDescent="0.3">
      <c r="A106" s="291" t="s">
        <v>4</v>
      </c>
      <c r="B106" s="482" t="s">
        <v>734</v>
      </c>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row>
    <row r="107" spans="1:40" ht="44.45" customHeight="1" x14ac:dyDescent="0.3">
      <c r="A107" s="276" t="s">
        <v>855</v>
      </c>
      <c r="B107" s="477" t="s">
        <v>2113</v>
      </c>
      <c r="C107" s="478"/>
      <c r="D107" s="478"/>
      <c r="E107" s="479"/>
      <c r="F107" s="261" t="s">
        <v>1074</v>
      </c>
      <c r="G107" s="262">
        <f>VLOOKUP(F107,$AL$8:$AM$14,2)</f>
        <v>1</v>
      </c>
      <c r="H107" s="277">
        <f>IF(G107&gt;1,0,ROUNDDOWN(AVERAGE(H108:H116),0))</f>
        <v>1</v>
      </c>
      <c r="I107" s="277"/>
      <c r="J107" s="262">
        <f>MAX(G107:H107)</f>
        <v>1</v>
      </c>
      <c r="K107" s="263">
        <f>CHOOSE(J107,0,$AD$9,$AD$10,$AD$11,$AD$12,$AD$13,$AD$14)</f>
        <v>0</v>
      </c>
      <c r="L107" s="235">
        <f>1/7</f>
        <v>0.14285714285714285</v>
      </c>
      <c r="M107" s="265">
        <f>K107*L107</f>
        <v>0</v>
      </c>
      <c r="N107" s="236"/>
      <c r="O107" s="265">
        <f t="shared" si="27"/>
        <v>0</v>
      </c>
      <c r="P107" s="236"/>
      <c r="Q107" s="265">
        <f t="shared" si="29"/>
        <v>0</v>
      </c>
      <c r="R107" s="236"/>
      <c r="S107" s="59">
        <f t="shared" si="28"/>
        <v>0</v>
      </c>
      <c r="T107" s="64"/>
      <c r="U107" s="64"/>
      <c r="V107" s="64"/>
      <c r="W107" s="64"/>
      <c r="AN107" s="796"/>
    </row>
    <row r="108" spans="1:40" ht="47.65" hidden="1" customHeight="1" outlineLevel="1" x14ac:dyDescent="0.3">
      <c r="A108" s="41" t="s">
        <v>1141</v>
      </c>
      <c r="B108" s="242" t="s">
        <v>1658</v>
      </c>
      <c r="C108" s="46" t="s">
        <v>4</v>
      </c>
      <c r="D108" s="43" t="s">
        <v>937</v>
      </c>
      <c r="E108" s="50" t="s">
        <v>730</v>
      </c>
      <c r="F108" s="53" t="s">
        <v>866</v>
      </c>
      <c r="G108" s="52">
        <f t="shared" ref="G108:G116" si="38">VLOOKUP(F108,$AH$8:$AK$14,2)</f>
        <v>1</v>
      </c>
      <c r="H108" s="54">
        <f t="shared" ref="H108:H116" si="39">CHOOSE(G108,$AE$8,$AE$9,$AE$10,$AE$11,$AE$12,$AE$13,$AE$14)</f>
        <v>1</v>
      </c>
      <c r="I108" s="76">
        <f t="shared" ref="I108:I116" si="40">IF(H108&gt;1,H108,$J$107)</f>
        <v>1</v>
      </c>
      <c r="J108" s="52"/>
      <c r="K108" s="55">
        <f t="shared" ref="K108:K116" si="41">CHOOSE(I108,0,$AD$9,$AD$10,$AD$11,$AD$12,$AD$13,$AD$14)</f>
        <v>0</v>
      </c>
      <c r="M108" s="57"/>
      <c r="N108" s="61">
        <v>1</v>
      </c>
      <c r="O108" s="57">
        <f t="shared" si="27"/>
        <v>0</v>
      </c>
      <c r="P108" s="61">
        <v>1</v>
      </c>
      <c r="Q108" s="57">
        <f t="shared" si="29"/>
        <v>0</v>
      </c>
      <c r="R108" s="61">
        <v>1</v>
      </c>
      <c r="S108" s="59">
        <f t="shared" si="28"/>
        <v>0</v>
      </c>
      <c r="T108" s="64"/>
      <c r="U108" s="64"/>
      <c r="V108" s="64"/>
      <c r="W108" s="64"/>
      <c r="AN108" s="796"/>
    </row>
    <row r="109" spans="1:40" ht="57.75" hidden="1" customHeight="1" outlineLevel="1" x14ac:dyDescent="0.3">
      <c r="A109" s="41" t="s">
        <v>1142</v>
      </c>
      <c r="B109" s="242" t="s">
        <v>1659</v>
      </c>
      <c r="C109" s="46" t="s">
        <v>720</v>
      </c>
      <c r="D109" s="43" t="s">
        <v>735</v>
      </c>
      <c r="E109" s="50" t="s">
        <v>730</v>
      </c>
      <c r="F109" s="53" t="s">
        <v>866</v>
      </c>
      <c r="G109" s="52">
        <f t="shared" si="38"/>
        <v>1</v>
      </c>
      <c r="H109" s="54">
        <f t="shared" si="39"/>
        <v>1</v>
      </c>
      <c r="I109" s="76">
        <f t="shared" si="40"/>
        <v>1</v>
      </c>
      <c r="J109" s="52"/>
      <c r="K109" s="55">
        <f t="shared" si="41"/>
        <v>0</v>
      </c>
      <c r="M109" s="57"/>
      <c r="N109" s="61">
        <v>0</v>
      </c>
      <c r="O109" s="57">
        <f t="shared" si="27"/>
        <v>0</v>
      </c>
      <c r="P109" s="61">
        <v>1</v>
      </c>
      <c r="Q109" s="57">
        <f t="shared" si="29"/>
        <v>0</v>
      </c>
      <c r="R109" s="61">
        <v>1</v>
      </c>
      <c r="S109" s="59">
        <f t="shared" si="28"/>
        <v>0</v>
      </c>
      <c r="T109" s="64"/>
      <c r="U109" s="64"/>
      <c r="V109" s="64"/>
      <c r="W109" s="64"/>
      <c r="AN109" s="796"/>
    </row>
    <row r="110" spans="1:40" ht="34.5" hidden="1" customHeight="1" outlineLevel="1" x14ac:dyDescent="0.3">
      <c r="A110" s="41" t="s">
        <v>1143</v>
      </c>
      <c r="B110" s="242" t="s">
        <v>1660</v>
      </c>
      <c r="C110" s="46" t="s">
        <v>720</v>
      </c>
      <c r="D110" s="43" t="s">
        <v>735</v>
      </c>
      <c r="E110" s="50" t="s">
        <v>728</v>
      </c>
      <c r="F110" s="53" t="s">
        <v>866</v>
      </c>
      <c r="G110" s="52">
        <f t="shared" si="38"/>
        <v>1</v>
      </c>
      <c r="H110" s="54">
        <f t="shared" si="39"/>
        <v>1</v>
      </c>
      <c r="I110" s="76">
        <f t="shared" si="40"/>
        <v>1</v>
      </c>
      <c r="J110" s="52"/>
      <c r="K110" s="55">
        <f t="shared" si="41"/>
        <v>0</v>
      </c>
      <c r="M110" s="57"/>
      <c r="N110" s="61">
        <v>0</v>
      </c>
      <c r="O110" s="57">
        <f t="shared" si="27"/>
        <v>0</v>
      </c>
      <c r="P110" s="61">
        <v>1</v>
      </c>
      <c r="Q110" s="57">
        <f t="shared" si="29"/>
        <v>0</v>
      </c>
      <c r="R110" s="61">
        <v>1</v>
      </c>
      <c r="S110" s="59">
        <f t="shared" si="28"/>
        <v>0</v>
      </c>
      <c r="T110" s="64"/>
      <c r="U110" s="64"/>
      <c r="V110" s="64"/>
      <c r="W110" s="64"/>
      <c r="AN110" s="796"/>
    </row>
    <row r="111" spans="1:40" ht="47.65" hidden="1" customHeight="1" outlineLevel="1" x14ac:dyDescent="0.3">
      <c r="A111" s="41" t="s">
        <v>1144</v>
      </c>
      <c r="B111" s="242" t="s">
        <v>1661</v>
      </c>
      <c r="C111" s="46" t="s">
        <v>4</v>
      </c>
      <c r="D111" s="43" t="s">
        <v>720</v>
      </c>
      <c r="E111" s="50" t="s">
        <v>720</v>
      </c>
      <c r="F111" s="53" t="s">
        <v>866</v>
      </c>
      <c r="G111" s="52">
        <f t="shared" si="38"/>
        <v>1</v>
      </c>
      <c r="H111" s="54">
        <f t="shared" si="39"/>
        <v>1</v>
      </c>
      <c r="I111" s="76">
        <f t="shared" si="40"/>
        <v>1</v>
      </c>
      <c r="J111" s="52"/>
      <c r="K111" s="55">
        <f t="shared" si="41"/>
        <v>0</v>
      </c>
      <c r="M111" s="57"/>
      <c r="N111" s="61">
        <v>1</v>
      </c>
      <c r="O111" s="57">
        <f t="shared" si="27"/>
        <v>0</v>
      </c>
      <c r="P111" s="61">
        <v>0</v>
      </c>
      <c r="Q111" s="57">
        <f t="shared" si="29"/>
        <v>0</v>
      </c>
      <c r="R111" s="61">
        <v>0</v>
      </c>
      <c r="S111" s="59">
        <f t="shared" si="28"/>
        <v>0</v>
      </c>
      <c r="T111" s="64"/>
      <c r="U111" s="64"/>
      <c r="V111" s="64"/>
      <c r="W111" s="64"/>
      <c r="AN111" s="796"/>
    </row>
    <row r="112" spans="1:40" ht="62.25" hidden="1" customHeight="1" outlineLevel="1" x14ac:dyDescent="0.3">
      <c r="A112" s="41" t="s">
        <v>1145</v>
      </c>
      <c r="B112" s="242" t="s">
        <v>1662</v>
      </c>
      <c r="C112" s="46" t="s">
        <v>720</v>
      </c>
      <c r="D112" s="43" t="s">
        <v>8</v>
      </c>
      <c r="E112" s="50" t="s">
        <v>720</v>
      </c>
      <c r="F112" s="53" t="s">
        <v>866</v>
      </c>
      <c r="G112" s="52">
        <f t="shared" si="38"/>
        <v>1</v>
      </c>
      <c r="H112" s="54">
        <f t="shared" si="39"/>
        <v>1</v>
      </c>
      <c r="I112" s="76">
        <f t="shared" si="40"/>
        <v>1</v>
      </c>
      <c r="J112" s="52"/>
      <c r="K112" s="55">
        <f t="shared" si="41"/>
        <v>0</v>
      </c>
      <c r="M112" s="57"/>
      <c r="N112" s="61">
        <v>0</v>
      </c>
      <c r="O112" s="57">
        <f t="shared" si="27"/>
        <v>0</v>
      </c>
      <c r="P112" s="61">
        <v>1</v>
      </c>
      <c r="Q112" s="57">
        <f t="shared" si="29"/>
        <v>0</v>
      </c>
      <c r="R112" s="61">
        <v>0</v>
      </c>
      <c r="S112" s="59">
        <f t="shared" si="28"/>
        <v>0</v>
      </c>
      <c r="T112" s="64"/>
      <c r="U112" s="64"/>
      <c r="V112" s="64"/>
      <c r="W112" s="64"/>
      <c r="AN112" s="796"/>
    </row>
    <row r="113" spans="1:40" ht="61.5" hidden="1" customHeight="1" outlineLevel="1" x14ac:dyDescent="0.3">
      <c r="A113" s="41" t="s">
        <v>1146</v>
      </c>
      <c r="B113" s="242" t="s">
        <v>1663</v>
      </c>
      <c r="C113" s="46" t="s">
        <v>4</v>
      </c>
      <c r="D113" s="43" t="s">
        <v>8</v>
      </c>
      <c r="E113" s="50" t="s">
        <v>730</v>
      </c>
      <c r="F113" s="53" t="s">
        <v>866</v>
      </c>
      <c r="G113" s="52">
        <f t="shared" si="38"/>
        <v>1</v>
      </c>
      <c r="H113" s="54">
        <f t="shared" si="39"/>
        <v>1</v>
      </c>
      <c r="I113" s="76">
        <f t="shared" si="40"/>
        <v>1</v>
      </c>
      <c r="J113" s="52"/>
      <c r="K113" s="55">
        <f t="shared" si="41"/>
        <v>0</v>
      </c>
      <c r="M113" s="57"/>
      <c r="N113" s="61">
        <v>1</v>
      </c>
      <c r="O113" s="57">
        <f t="shared" si="27"/>
        <v>0</v>
      </c>
      <c r="P113" s="61">
        <v>1</v>
      </c>
      <c r="Q113" s="57">
        <f t="shared" si="29"/>
        <v>0</v>
      </c>
      <c r="R113" s="61">
        <v>1</v>
      </c>
      <c r="S113" s="59">
        <f t="shared" si="28"/>
        <v>0</v>
      </c>
      <c r="T113" s="64"/>
      <c r="U113" s="64"/>
      <c r="V113" s="64"/>
      <c r="W113" s="64"/>
      <c r="AN113" s="796"/>
    </row>
    <row r="114" spans="1:40" ht="60.75" hidden="1" customHeight="1" outlineLevel="1" x14ac:dyDescent="0.3">
      <c r="A114" s="41" t="s">
        <v>1147</v>
      </c>
      <c r="B114" s="242" t="s">
        <v>1664</v>
      </c>
      <c r="C114" s="46" t="s">
        <v>4</v>
      </c>
      <c r="D114" s="43" t="s">
        <v>8</v>
      </c>
      <c r="E114" s="50" t="s">
        <v>720</v>
      </c>
      <c r="F114" s="53" t="s">
        <v>866</v>
      </c>
      <c r="G114" s="52">
        <f t="shared" si="38"/>
        <v>1</v>
      </c>
      <c r="H114" s="54">
        <f t="shared" si="39"/>
        <v>1</v>
      </c>
      <c r="I114" s="76">
        <f t="shared" si="40"/>
        <v>1</v>
      </c>
      <c r="J114" s="52"/>
      <c r="K114" s="55">
        <f t="shared" si="41"/>
        <v>0</v>
      </c>
      <c r="M114" s="57"/>
      <c r="N114" s="61">
        <v>1</v>
      </c>
      <c r="O114" s="57">
        <f t="shared" si="27"/>
        <v>0</v>
      </c>
      <c r="P114" s="61">
        <v>1</v>
      </c>
      <c r="Q114" s="57">
        <f t="shared" si="29"/>
        <v>0</v>
      </c>
      <c r="R114" s="61">
        <v>0</v>
      </c>
      <c r="S114" s="59">
        <f t="shared" si="28"/>
        <v>0</v>
      </c>
      <c r="T114" s="64"/>
      <c r="U114" s="64"/>
      <c r="V114" s="64"/>
      <c r="W114" s="64"/>
      <c r="AN114" s="796"/>
    </row>
    <row r="115" spans="1:40" ht="47.65" hidden="1" customHeight="1" outlineLevel="1" x14ac:dyDescent="0.3">
      <c r="A115" s="41" t="s">
        <v>1148</v>
      </c>
      <c r="B115" s="242" t="s">
        <v>1665</v>
      </c>
      <c r="C115" s="46" t="s">
        <v>4</v>
      </c>
      <c r="D115" s="43" t="s">
        <v>720</v>
      </c>
      <c r="E115" s="50" t="s">
        <v>720</v>
      </c>
      <c r="F115" s="53" t="s">
        <v>866</v>
      </c>
      <c r="G115" s="52">
        <f t="shared" si="38"/>
        <v>1</v>
      </c>
      <c r="H115" s="54">
        <f t="shared" si="39"/>
        <v>1</v>
      </c>
      <c r="I115" s="76">
        <f t="shared" si="40"/>
        <v>1</v>
      </c>
      <c r="J115" s="52"/>
      <c r="K115" s="55">
        <f t="shared" si="41"/>
        <v>0</v>
      </c>
      <c r="M115" s="57"/>
      <c r="N115" s="61">
        <v>1</v>
      </c>
      <c r="O115" s="57">
        <f t="shared" si="27"/>
        <v>0</v>
      </c>
      <c r="P115" s="61">
        <v>0</v>
      </c>
      <c r="Q115" s="57">
        <f t="shared" si="29"/>
        <v>0</v>
      </c>
      <c r="R115" s="61">
        <v>0</v>
      </c>
      <c r="S115" s="59">
        <f t="shared" si="28"/>
        <v>0</v>
      </c>
      <c r="T115" s="64"/>
      <c r="U115" s="64"/>
      <c r="V115" s="64"/>
      <c r="W115" s="64"/>
      <c r="AN115" s="796"/>
    </row>
    <row r="116" spans="1:40" ht="47.65" hidden="1" customHeight="1" outlineLevel="1" x14ac:dyDescent="0.3">
      <c r="A116" s="279" t="s">
        <v>1149</v>
      </c>
      <c r="B116" s="280" t="s">
        <v>1666</v>
      </c>
      <c r="C116" s="281" t="s">
        <v>720</v>
      </c>
      <c r="D116" s="282" t="s">
        <v>8</v>
      </c>
      <c r="E116" s="283" t="s">
        <v>720</v>
      </c>
      <c r="F116" s="53" t="s">
        <v>866</v>
      </c>
      <c r="G116" s="285">
        <f t="shared" si="38"/>
        <v>1</v>
      </c>
      <c r="H116" s="286">
        <f t="shared" si="39"/>
        <v>1</v>
      </c>
      <c r="I116" s="286">
        <f t="shared" si="40"/>
        <v>1</v>
      </c>
      <c r="J116" s="285"/>
      <c r="K116" s="287">
        <f t="shared" si="41"/>
        <v>0</v>
      </c>
      <c r="L116" s="288"/>
      <c r="M116" s="289"/>
      <c r="N116" s="290">
        <v>0</v>
      </c>
      <c r="O116" s="289">
        <f t="shared" si="27"/>
        <v>0</v>
      </c>
      <c r="P116" s="290">
        <v>1</v>
      </c>
      <c r="Q116" s="289">
        <f t="shared" si="29"/>
        <v>0</v>
      </c>
      <c r="R116" s="290">
        <v>0</v>
      </c>
      <c r="S116" s="59">
        <f t="shared" si="28"/>
        <v>0</v>
      </c>
      <c r="T116" s="64"/>
      <c r="U116" s="64"/>
      <c r="V116" s="64"/>
      <c r="W116" s="64"/>
      <c r="AN116" s="797"/>
    </row>
    <row r="117" spans="1:40" ht="26.85" customHeight="1" collapsed="1" x14ac:dyDescent="0.3">
      <c r="A117" s="293" t="s">
        <v>2100</v>
      </c>
      <c r="B117" s="501" t="s">
        <v>560</v>
      </c>
      <c r="C117" s="501"/>
      <c r="D117" s="501"/>
      <c r="E117" s="501"/>
      <c r="F117" s="501"/>
      <c r="G117" s="501"/>
      <c r="H117" s="501"/>
      <c r="I117" s="501"/>
      <c r="J117" s="501"/>
      <c r="K117" s="501"/>
      <c r="L117" s="501"/>
      <c r="M117" s="501"/>
      <c r="N117" s="501"/>
      <c r="O117" s="501"/>
      <c r="P117" s="501"/>
      <c r="Q117" s="501"/>
      <c r="R117" s="501"/>
      <c r="S117" s="501"/>
      <c r="T117" s="501"/>
      <c r="U117" s="501"/>
      <c r="V117" s="501"/>
      <c r="W117" s="501"/>
      <c r="X117" s="501"/>
      <c r="Y117" s="501"/>
      <c r="Z117" s="501"/>
      <c r="AA117" s="501"/>
      <c r="AB117" s="501"/>
      <c r="AC117" s="501"/>
      <c r="AD117" s="501"/>
      <c r="AE117" s="501"/>
      <c r="AF117" s="501"/>
      <c r="AG117" s="501"/>
      <c r="AH117" s="501"/>
      <c r="AI117" s="501"/>
      <c r="AJ117" s="501"/>
      <c r="AK117" s="501"/>
      <c r="AL117" s="501"/>
      <c r="AM117" s="501"/>
      <c r="AN117" s="501"/>
    </row>
    <row r="118" spans="1:40" ht="26.85" customHeight="1" x14ac:dyDescent="0.3">
      <c r="A118" s="291" t="s">
        <v>14</v>
      </c>
      <c r="B118" s="502" t="s">
        <v>760</v>
      </c>
      <c r="C118" s="502"/>
      <c r="D118" s="502"/>
      <c r="E118" s="502"/>
      <c r="F118" s="502"/>
      <c r="G118" s="502"/>
      <c r="H118" s="502"/>
      <c r="I118" s="502"/>
      <c r="J118" s="502"/>
      <c r="K118" s="502"/>
      <c r="L118" s="502"/>
      <c r="M118" s="502"/>
      <c r="N118" s="502"/>
      <c r="O118" s="502"/>
      <c r="P118" s="502"/>
      <c r="Q118" s="502"/>
      <c r="R118" s="502"/>
      <c r="S118" s="502"/>
      <c r="T118" s="502"/>
      <c r="U118" s="502"/>
      <c r="V118" s="502"/>
      <c r="W118" s="502"/>
      <c r="X118" s="502"/>
      <c r="Y118" s="502"/>
      <c r="Z118" s="502"/>
      <c r="AA118" s="502"/>
      <c r="AB118" s="502"/>
      <c r="AC118" s="502"/>
      <c r="AD118" s="502"/>
      <c r="AE118" s="502"/>
      <c r="AF118" s="502"/>
      <c r="AG118" s="502"/>
      <c r="AH118" s="502"/>
      <c r="AI118" s="502"/>
      <c r="AJ118" s="502"/>
      <c r="AK118" s="502"/>
      <c r="AL118" s="502"/>
      <c r="AM118" s="502"/>
      <c r="AN118" s="502"/>
    </row>
    <row r="119" spans="1:40" ht="84" customHeight="1" x14ac:dyDescent="0.3">
      <c r="A119" s="276" t="s">
        <v>856</v>
      </c>
      <c r="B119" s="464" t="s">
        <v>2121</v>
      </c>
      <c r="C119" s="465"/>
      <c r="D119" s="465"/>
      <c r="E119" s="466"/>
      <c r="F119" s="261" t="s">
        <v>1074</v>
      </c>
      <c r="G119" s="262">
        <f>VLOOKUP(F119,$AL$8:$AM$14,2)</f>
        <v>1</v>
      </c>
      <c r="H119" s="277">
        <f>IF(G119&gt;1,0,ROUNDDOWN(AVERAGE(H120:H127),0))</f>
        <v>1</v>
      </c>
      <c r="I119" s="277"/>
      <c r="J119" s="262">
        <f>MAX(G119:H119)</f>
        <v>1</v>
      </c>
      <c r="K119" s="263">
        <f>CHOOSE(J119,0,$AD$9,$AD$10,$AD$11,$AD$12,$AD$13,$AD$14)</f>
        <v>0</v>
      </c>
      <c r="L119" s="235">
        <v>0.25</v>
      </c>
      <c r="M119" s="265">
        <f>K119*L119</f>
        <v>0</v>
      </c>
      <c r="N119" s="236"/>
      <c r="O119" s="265">
        <f t="shared" si="27"/>
        <v>0</v>
      </c>
      <c r="P119" s="236"/>
      <c r="Q119" s="265">
        <f t="shared" si="29"/>
        <v>0</v>
      </c>
      <c r="R119" s="236"/>
      <c r="S119" s="59">
        <f t="shared" si="28"/>
        <v>0</v>
      </c>
      <c r="T119" s="64"/>
      <c r="U119" s="64"/>
      <c r="V119" s="64"/>
      <c r="W119" s="64"/>
      <c r="AN119" s="798"/>
    </row>
    <row r="120" spans="1:40" ht="47.65" hidden="1" customHeight="1" outlineLevel="1" x14ac:dyDescent="0.3">
      <c r="A120" s="41" t="s">
        <v>1150</v>
      </c>
      <c r="B120" s="242" t="s">
        <v>1667</v>
      </c>
      <c r="C120" s="45" t="s">
        <v>736</v>
      </c>
      <c r="D120" s="43" t="s">
        <v>78</v>
      </c>
      <c r="E120" s="50" t="s">
        <v>727</v>
      </c>
      <c r="F120" s="53" t="s">
        <v>866</v>
      </c>
      <c r="G120" s="52">
        <f t="shared" ref="G120:G127" si="42">VLOOKUP(F120,$AH$8:$AK$14,2)</f>
        <v>1</v>
      </c>
      <c r="H120" s="54">
        <f t="shared" ref="H120:H127" si="43">CHOOSE(G120,$AE$8,$AE$9,$AE$10,$AE$11,$AE$12,$AE$13,$AE$14)</f>
        <v>1</v>
      </c>
      <c r="I120" s="76">
        <f t="shared" ref="I120:I127" si="44">IF(H120&gt;1,H120,$J$119)</f>
        <v>1</v>
      </c>
      <c r="J120" s="52"/>
      <c r="K120" s="55">
        <f t="shared" ref="K120:K127" si="45">CHOOSE(I120,0,$AD$9,$AD$10,$AD$11,$AD$12,$AD$13,$AD$14)</f>
        <v>0</v>
      </c>
      <c r="M120" s="57"/>
      <c r="N120" s="61">
        <v>1</v>
      </c>
      <c r="O120" s="57">
        <f t="shared" si="27"/>
        <v>0</v>
      </c>
      <c r="P120" s="61">
        <v>1</v>
      </c>
      <c r="Q120" s="57">
        <f t="shared" si="29"/>
        <v>0</v>
      </c>
      <c r="R120" s="61">
        <v>1</v>
      </c>
      <c r="S120" s="59">
        <f t="shared" si="28"/>
        <v>0</v>
      </c>
      <c r="T120" s="64"/>
      <c r="U120" s="64"/>
      <c r="V120" s="64"/>
      <c r="W120" s="64"/>
      <c r="AN120" s="798"/>
    </row>
    <row r="121" spans="1:40" ht="34.5" hidden="1" customHeight="1" outlineLevel="1" x14ac:dyDescent="0.3">
      <c r="A121" s="41" t="s">
        <v>1151</v>
      </c>
      <c r="B121" s="242" t="s">
        <v>1668</v>
      </c>
      <c r="C121" s="45" t="s">
        <v>736</v>
      </c>
      <c r="D121" s="43" t="s">
        <v>720</v>
      </c>
      <c r="E121" s="50" t="s">
        <v>720</v>
      </c>
      <c r="F121" s="53" t="s">
        <v>866</v>
      </c>
      <c r="G121" s="52">
        <f t="shared" si="42"/>
        <v>1</v>
      </c>
      <c r="H121" s="54">
        <f t="shared" si="43"/>
        <v>1</v>
      </c>
      <c r="I121" s="76">
        <f t="shared" si="44"/>
        <v>1</v>
      </c>
      <c r="J121" s="52"/>
      <c r="K121" s="55">
        <f t="shared" si="45"/>
        <v>0</v>
      </c>
      <c r="M121" s="57"/>
      <c r="N121" s="61">
        <v>1</v>
      </c>
      <c r="O121" s="57">
        <f t="shared" si="27"/>
        <v>0</v>
      </c>
      <c r="P121" s="61">
        <v>0</v>
      </c>
      <c r="Q121" s="57">
        <f t="shared" si="29"/>
        <v>0</v>
      </c>
      <c r="R121" s="61">
        <v>0</v>
      </c>
      <c r="S121" s="59">
        <f t="shared" si="28"/>
        <v>0</v>
      </c>
      <c r="T121" s="64"/>
      <c r="U121" s="64"/>
      <c r="V121" s="64"/>
      <c r="W121" s="64"/>
      <c r="AN121" s="798"/>
    </row>
    <row r="122" spans="1:40" ht="43.5" hidden="1" customHeight="1" outlineLevel="1" x14ac:dyDescent="0.3">
      <c r="A122" s="41" t="s">
        <v>1152</v>
      </c>
      <c r="B122" s="242" t="s">
        <v>1669</v>
      </c>
      <c r="C122" s="45" t="s">
        <v>736</v>
      </c>
      <c r="D122" s="43" t="s">
        <v>735</v>
      </c>
      <c r="E122" s="50" t="s">
        <v>731</v>
      </c>
      <c r="F122" s="53" t="s">
        <v>866</v>
      </c>
      <c r="G122" s="52">
        <f t="shared" si="42"/>
        <v>1</v>
      </c>
      <c r="H122" s="54">
        <f t="shared" si="43"/>
        <v>1</v>
      </c>
      <c r="I122" s="76">
        <f t="shared" si="44"/>
        <v>1</v>
      </c>
      <c r="J122" s="52"/>
      <c r="K122" s="55">
        <f t="shared" si="45"/>
        <v>0</v>
      </c>
      <c r="M122" s="57"/>
      <c r="N122" s="61">
        <v>1</v>
      </c>
      <c r="O122" s="57">
        <f t="shared" si="27"/>
        <v>0</v>
      </c>
      <c r="P122" s="61">
        <v>1</v>
      </c>
      <c r="Q122" s="57">
        <f t="shared" si="29"/>
        <v>0</v>
      </c>
      <c r="R122" s="61">
        <v>1</v>
      </c>
      <c r="S122" s="59">
        <f t="shared" si="28"/>
        <v>0</v>
      </c>
      <c r="T122" s="64"/>
      <c r="U122" s="64"/>
      <c r="V122" s="64"/>
      <c r="W122" s="64"/>
      <c r="AN122" s="798"/>
    </row>
    <row r="123" spans="1:40" ht="34.5" hidden="1" customHeight="1" outlineLevel="1" x14ac:dyDescent="0.3">
      <c r="A123" s="41" t="s">
        <v>1153</v>
      </c>
      <c r="B123" s="242" t="s">
        <v>1670</v>
      </c>
      <c r="C123" s="45" t="s">
        <v>736</v>
      </c>
      <c r="D123" s="43" t="s">
        <v>720</v>
      </c>
      <c r="E123" s="50" t="s">
        <v>720</v>
      </c>
      <c r="F123" s="53" t="s">
        <v>866</v>
      </c>
      <c r="G123" s="52">
        <f t="shared" si="42"/>
        <v>1</v>
      </c>
      <c r="H123" s="54">
        <f t="shared" si="43"/>
        <v>1</v>
      </c>
      <c r="I123" s="76">
        <f t="shared" si="44"/>
        <v>1</v>
      </c>
      <c r="J123" s="52"/>
      <c r="K123" s="55">
        <f t="shared" si="45"/>
        <v>0</v>
      </c>
      <c r="M123" s="57"/>
      <c r="N123" s="61">
        <v>1</v>
      </c>
      <c r="O123" s="57">
        <f t="shared" si="27"/>
        <v>0</v>
      </c>
      <c r="P123" s="61">
        <v>0</v>
      </c>
      <c r="Q123" s="57">
        <f t="shared" si="29"/>
        <v>0</v>
      </c>
      <c r="R123" s="61">
        <v>0</v>
      </c>
      <c r="S123" s="59">
        <f t="shared" si="28"/>
        <v>0</v>
      </c>
      <c r="T123" s="64"/>
      <c r="U123" s="64"/>
      <c r="V123" s="64"/>
      <c r="W123" s="64"/>
      <c r="AN123" s="798"/>
    </row>
    <row r="124" spans="1:40" ht="34.5" hidden="1" customHeight="1" outlineLevel="1" x14ac:dyDescent="0.3">
      <c r="A124" s="41" t="s">
        <v>1154</v>
      </c>
      <c r="B124" s="242" t="s">
        <v>1671</v>
      </c>
      <c r="C124" s="45" t="s">
        <v>737</v>
      </c>
      <c r="D124" s="43" t="s">
        <v>720</v>
      </c>
      <c r="E124" s="50" t="s">
        <v>720</v>
      </c>
      <c r="F124" s="53" t="s">
        <v>866</v>
      </c>
      <c r="G124" s="52">
        <f t="shared" si="42"/>
        <v>1</v>
      </c>
      <c r="H124" s="54">
        <f t="shared" si="43"/>
        <v>1</v>
      </c>
      <c r="I124" s="76">
        <f t="shared" si="44"/>
        <v>1</v>
      </c>
      <c r="J124" s="52"/>
      <c r="K124" s="55">
        <f t="shared" si="45"/>
        <v>0</v>
      </c>
      <c r="M124" s="57"/>
      <c r="N124" s="61">
        <v>1</v>
      </c>
      <c r="O124" s="57">
        <f t="shared" si="27"/>
        <v>0</v>
      </c>
      <c r="P124" s="61">
        <v>0</v>
      </c>
      <c r="Q124" s="57">
        <f t="shared" si="29"/>
        <v>0</v>
      </c>
      <c r="R124" s="61">
        <v>0</v>
      </c>
      <c r="S124" s="59">
        <f t="shared" si="28"/>
        <v>0</v>
      </c>
      <c r="T124" s="64"/>
      <c r="U124" s="64"/>
      <c r="V124" s="64"/>
      <c r="W124" s="64"/>
      <c r="AN124" s="798"/>
    </row>
    <row r="125" spans="1:40" ht="47.65" hidden="1" customHeight="1" outlineLevel="1" x14ac:dyDescent="0.3">
      <c r="A125" s="41" t="s">
        <v>1155</v>
      </c>
      <c r="B125" s="242" t="s">
        <v>1672</v>
      </c>
      <c r="C125" s="45" t="s">
        <v>737</v>
      </c>
      <c r="D125" s="43" t="s">
        <v>720</v>
      </c>
      <c r="E125" s="50" t="s">
        <v>720</v>
      </c>
      <c r="F125" s="53" t="s">
        <v>866</v>
      </c>
      <c r="G125" s="52">
        <f t="shared" si="42"/>
        <v>1</v>
      </c>
      <c r="H125" s="54">
        <f t="shared" si="43"/>
        <v>1</v>
      </c>
      <c r="I125" s="76">
        <f t="shared" si="44"/>
        <v>1</v>
      </c>
      <c r="J125" s="52"/>
      <c r="K125" s="55">
        <f t="shared" si="45"/>
        <v>0</v>
      </c>
      <c r="M125" s="57"/>
      <c r="N125" s="61">
        <v>1</v>
      </c>
      <c r="O125" s="57">
        <f t="shared" si="27"/>
        <v>0</v>
      </c>
      <c r="P125" s="61">
        <v>0</v>
      </c>
      <c r="Q125" s="57">
        <f t="shared" si="29"/>
        <v>0</v>
      </c>
      <c r="R125" s="61">
        <v>0</v>
      </c>
      <c r="S125" s="59">
        <f t="shared" si="28"/>
        <v>0</v>
      </c>
      <c r="T125" s="64"/>
      <c r="U125" s="64"/>
      <c r="V125" s="64"/>
      <c r="W125" s="64"/>
      <c r="AN125" s="798"/>
    </row>
    <row r="126" spans="1:40" ht="29.25" hidden="1" customHeight="1" outlineLevel="1" x14ac:dyDescent="0.3">
      <c r="A126" s="41" t="s">
        <v>1156</v>
      </c>
      <c r="B126" s="242" t="s">
        <v>1673</v>
      </c>
      <c r="C126" s="45" t="s">
        <v>737</v>
      </c>
      <c r="D126" s="43" t="s">
        <v>720</v>
      </c>
      <c r="E126" s="50" t="s">
        <v>720</v>
      </c>
      <c r="F126" s="53" t="s">
        <v>866</v>
      </c>
      <c r="G126" s="52">
        <f t="shared" si="42"/>
        <v>1</v>
      </c>
      <c r="H126" s="54">
        <f t="shared" si="43"/>
        <v>1</v>
      </c>
      <c r="I126" s="76">
        <f t="shared" si="44"/>
        <v>1</v>
      </c>
      <c r="J126" s="52"/>
      <c r="K126" s="55">
        <f t="shared" si="45"/>
        <v>0</v>
      </c>
      <c r="M126" s="57"/>
      <c r="N126" s="61">
        <v>1</v>
      </c>
      <c r="O126" s="57">
        <f t="shared" si="27"/>
        <v>0</v>
      </c>
      <c r="P126" s="61">
        <v>0</v>
      </c>
      <c r="Q126" s="57">
        <f t="shared" si="29"/>
        <v>0</v>
      </c>
      <c r="R126" s="61">
        <v>0</v>
      </c>
      <c r="S126" s="59">
        <f t="shared" si="28"/>
        <v>0</v>
      </c>
      <c r="T126" s="64"/>
      <c r="U126" s="64"/>
      <c r="V126" s="64"/>
      <c r="W126" s="64"/>
      <c r="AN126" s="798"/>
    </row>
    <row r="127" spans="1:40" ht="47.65" hidden="1" customHeight="1" outlineLevel="1" x14ac:dyDescent="0.3">
      <c r="A127" s="41" t="s">
        <v>1157</v>
      </c>
      <c r="B127" s="280" t="s">
        <v>1674</v>
      </c>
      <c r="C127" s="292" t="s">
        <v>737</v>
      </c>
      <c r="D127" s="282" t="s">
        <v>720</v>
      </c>
      <c r="E127" s="283" t="s">
        <v>720</v>
      </c>
      <c r="F127" s="53" t="s">
        <v>866</v>
      </c>
      <c r="G127" s="285">
        <f t="shared" si="42"/>
        <v>1</v>
      </c>
      <c r="H127" s="286">
        <f t="shared" si="43"/>
        <v>1</v>
      </c>
      <c r="I127" s="286">
        <f t="shared" si="44"/>
        <v>1</v>
      </c>
      <c r="J127" s="285"/>
      <c r="K127" s="287">
        <f t="shared" si="45"/>
        <v>0</v>
      </c>
      <c r="L127" s="288"/>
      <c r="M127" s="289"/>
      <c r="N127" s="290">
        <v>1</v>
      </c>
      <c r="O127" s="289">
        <f t="shared" si="27"/>
        <v>0</v>
      </c>
      <c r="P127" s="290">
        <v>0</v>
      </c>
      <c r="Q127" s="289">
        <f t="shared" si="29"/>
        <v>0</v>
      </c>
      <c r="R127" s="290">
        <v>0</v>
      </c>
      <c r="S127" s="59">
        <f t="shared" si="28"/>
        <v>0</v>
      </c>
      <c r="T127" s="64"/>
      <c r="U127" s="64"/>
      <c r="V127" s="64"/>
      <c r="W127" s="64"/>
      <c r="AN127" s="799"/>
    </row>
    <row r="128" spans="1:40" ht="26.85" customHeight="1" collapsed="1" x14ac:dyDescent="0.3">
      <c r="A128" s="77" t="s">
        <v>15</v>
      </c>
      <c r="B128" s="482" t="s">
        <v>761</v>
      </c>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c r="AE128" s="482"/>
      <c r="AF128" s="482"/>
      <c r="AG128" s="482"/>
      <c r="AH128" s="482"/>
      <c r="AI128" s="482"/>
      <c r="AJ128" s="482"/>
      <c r="AK128" s="482"/>
      <c r="AL128" s="482"/>
      <c r="AM128" s="482"/>
      <c r="AN128" s="482"/>
    </row>
    <row r="129" spans="1:40" ht="88.5" customHeight="1" x14ac:dyDescent="0.3">
      <c r="A129" s="42" t="s">
        <v>857</v>
      </c>
      <c r="B129" s="477" t="s">
        <v>2122</v>
      </c>
      <c r="C129" s="478"/>
      <c r="D129" s="478"/>
      <c r="E129" s="479"/>
      <c r="F129" s="261" t="s">
        <v>1074</v>
      </c>
      <c r="G129" s="262">
        <f>VLOOKUP(F129,$AL$8:$AM$14,2)</f>
        <v>1</v>
      </c>
      <c r="H129" s="277">
        <f>IF(G129&gt;1,0,ROUNDDOWN(AVERAGE(H130:H138),0))</f>
        <v>1</v>
      </c>
      <c r="I129" s="277"/>
      <c r="J129" s="262">
        <f>MAX(G129:H129)</f>
        <v>1</v>
      </c>
      <c r="K129" s="263">
        <f>CHOOSE(J129,0,$AD$9,$AD$10,$AD$11,$AD$12,$AD$13,$AD$14)</f>
        <v>0</v>
      </c>
      <c r="L129" s="235">
        <v>0.25</v>
      </c>
      <c r="M129" s="265">
        <f>K129*L129</f>
        <v>0</v>
      </c>
      <c r="N129" s="236"/>
      <c r="O129" s="265">
        <f t="shared" si="27"/>
        <v>0</v>
      </c>
      <c r="P129" s="236"/>
      <c r="Q129" s="265">
        <f t="shared" si="29"/>
        <v>0</v>
      </c>
      <c r="R129" s="236"/>
      <c r="S129" s="59">
        <f t="shared" si="28"/>
        <v>0</v>
      </c>
      <c r="T129" s="64"/>
      <c r="U129" s="64"/>
      <c r="V129" s="64"/>
      <c r="W129" s="64"/>
      <c r="AN129" s="798"/>
    </row>
    <row r="130" spans="1:40" ht="47.65" hidden="1" customHeight="1" outlineLevel="1" x14ac:dyDescent="0.3">
      <c r="A130" s="41" t="s">
        <v>1160</v>
      </c>
      <c r="B130" s="242" t="s">
        <v>1675</v>
      </c>
      <c r="C130" s="45" t="s">
        <v>738</v>
      </c>
      <c r="D130" s="43" t="s">
        <v>442</v>
      </c>
      <c r="E130" s="50" t="s">
        <v>726</v>
      </c>
      <c r="F130" s="53" t="s">
        <v>866</v>
      </c>
      <c r="G130" s="52">
        <f t="shared" ref="G130:G138" si="46">VLOOKUP(F130,$AH$8:$AK$14,2)</f>
        <v>1</v>
      </c>
      <c r="H130" s="54">
        <f t="shared" ref="H130:H138" si="47">CHOOSE(G130,$AE$8,$AE$9,$AE$10,$AE$11,$AE$12,$AE$13,$AE$14)</f>
        <v>1</v>
      </c>
      <c r="I130" s="76">
        <f t="shared" ref="I130:I138" si="48">IF(H130&gt;1,H130,$J$129)</f>
        <v>1</v>
      </c>
      <c r="J130" s="52"/>
      <c r="K130" s="55">
        <f t="shared" ref="K130:K138" si="49">CHOOSE(I130,0,$AD$9,$AD$10,$AD$11,$AD$12,$AD$13,$AD$14)</f>
        <v>0</v>
      </c>
      <c r="M130" s="57"/>
      <c r="N130" s="61">
        <v>1</v>
      </c>
      <c r="O130" s="57">
        <f t="shared" si="27"/>
        <v>0</v>
      </c>
      <c r="P130" s="61">
        <v>1</v>
      </c>
      <c r="Q130" s="57">
        <f t="shared" si="29"/>
        <v>0</v>
      </c>
      <c r="R130" s="61">
        <v>1</v>
      </c>
      <c r="S130" s="59">
        <f t="shared" si="28"/>
        <v>0</v>
      </c>
      <c r="T130" s="64"/>
      <c r="U130" s="64"/>
      <c r="V130" s="64"/>
      <c r="W130" s="64"/>
      <c r="AN130" s="796"/>
    </row>
    <row r="131" spans="1:40" ht="34.5" hidden="1" customHeight="1" outlineLevel="1" x14ac:dyDescent="0.3">
      <c r="A131" s="41" t="s">
        <v>1158</v>
      </c>
      <c r="B131" s="242" t="s">
        <v>1676</v>
      </c>
      <c r="C131" s="45" t="s">
        <v>738</v>
      </c>
      <c r="D131" s="43" t="s">
        <v>442</v>
      </c>
      <c r="E131" s="50" t="s">
        <v>727</v>
      </c>
      <c r="F131" s="53" t="s">
        <v>866</v>
      </c>
      <c r="G131" s="52">
        <f t="shared" si="46"/>
        <v>1</v>
      </c>
      <c r="H131" s="54">
        <f t="shared" si="47"/>
        <v>1</v>
      </c>
      <c r="I131" s="76">
        <f t="shared" si="48"/>
        <v>1</v>
      </c>
      <c r="J131" s="52"/>
      <c r="K131" s="55">
        <f t="shared" si="49"/>
        <v>0</v>
      </c>
      <c r="M131" s="57"/>
      <c r="N131" s="61">
        <v>1</v>
      </c>
      <c r="O131" s="57">
        <f t="shared" si="27"/>
        <v>0</v>
      </c>
      <c r="P131" s="61">
        <v>1</v>
      </c>
      <c r="Q131" s="57">
        <f t="shared" si="29"/>
        <v>0</v>
      </c>
      <c r="R131" s="61">
        <v>1</v>
      </c>
      <c r="S131" s="59">
        <f t="shared" si="28"/>
        <v>0</v>
      </c>
      <c r="T131" s="64"/>
      <c r="U131" s="64"/>
      <c r="V131" s="64"/>
      <c r="W131" s="64"/>
      <c r="AN131" s="796"/>
    </row>
    <row r="132" spans="1:40" ht="32.25" hidden="1" customHeight="1" outlineLevel="1" x14ac:dyDescent="0.3">
      <c r="A132" s="41" t="s">
        <v>1159</v>
      </c>
      <c r="B132" s="242" t="s">
        <v>1677</v>
      </c>
      <c r="C132" s="45" t="s">
        <v>738</v>
      </c>
      <c r="D132" s="43" t="s">
        <v>442</v>
      </c>
      <c r="E132" s="50" t="s">
        <v>720</v>
      </c>
      <c r="F132" s="53" t="s">
        <v>866</v>
      </c>
      <c r="G132" s="52">
        <f t="shared" si="46"/>
        <v>1</v>
      </c>
      <c r="H132" s="54">
        <f t="shared" si="47"/>
        <v>1</v>
      </c>
      <c r="I132" s="76">
        <f t="shared" si="48"/>
        <v>1</v>
      </c>
      <c r="J132" s="52"/>
      <c r="K132" s="55">
        <f t="shared" si="49"/>
        <v>0</v>
      </c>
      <c r="M132" s="57"/>
      <c r="N132" s="61">
        <v>1</v>
      </c>
      <c r="O132" s="57">
        <f t="shared" si="27"/>
        <v>0</v>
      </c>
      <c r="P132" s="61">
        <v>1</v>
      </c>
      <c r="Q132" s="57">
        <f t="shared" si="29"/>
        <v>0</v>
      </c>
      <c r="R132" s="61">
        <v>0</v>
      </c>
      <c r="S132" s="59">
        <f t="shared" si="28"/>
        <v>0</v>
      </c>
      <c r="T132" s="64"/>
      <c r="U132" s="64"/>
      <c r="V132" s="64"/>
      <c r="W132" s="64"/>
      <c r="AN132" s="796"/>
    </row>
    <row r="133" spans="1:40" ht="34.5" hidden="1" customHeight="1" outlineLevel="1" x14ac:dyDescent="0.3">
      <c r="A133" s="41" t="s">
        <v>1161</v>
      </c>
      <c r="B133" s="242" t="s">
        <v>1678</v>
      </c>
      <c r="C133" s="45" t="s">
        <v>738</v>
      </c>
      <c r="D133" s="43" t="s">
        <v>6</v>
      </c>
      <c r="E133" s="50" t="s">
        <v>731</v>
      </c>
      <c r="F133" s="53" t="s">
        <v>866</v>
      </c>
      <c r="G133" s="52">
        <f t="shared" si="46"/>
        <v>1</v>
      </c>
      <c r="H133" s="54">
        <f t="shared" si="47"/>
        <v>1</v>
      </c>
      <c r="I133" s="76">
        <f t="shared" si="48"/>
        <v>1</v>
      </c>
      <c r="J133" s="52"/>
      <c r="K133" s="55">
        <f t="shared" si="49"/>
        <v>0</v>
      </c>
      <c r="M133" s="57"/>
      <c r="N133" s="61">
        <v>1</v>
      </c>
      <c r="O133" s="57">
        <f t="shared" si="27"/>
        <v>0</v>
      </c>
      <c r="P133" s="61">
        <v>1</v>
      </c>
      <c r="Q133" s="57">
        <f t="shared" si="29"/>
        <v>0</v>
      </c>
      <c r="R133" s="61">
        <v>1</v>
      </c>
      <c r="S133" s="59">
        <f t="shared" si="28"/>
        <v>0</v>
      </c>
      <c r="T133" s="64"/>
      <c r="U133" s="64"/>
      <c r="V133" s="64"/>
      <c r="W133" s="64"/>
      <c r="AN133" s="796"/>
    </row>
    <row r="134" spans="1:40" ht="34.5" hidden="1" customHeight="1" outlineLevel="1" x14ac:dyDescent="0.3">
      <c r="A134" s="41" t="s">
        <v>1162</v>
      </c>
      <c r="B134" s="242" t="s">
        <v>1679</v>
      </c>
      <c r="C134" s="45" t="s">
        <v>738</v>
      </c>
      <c r="D134" s="43" t="s">
        <v>78</v>
      </c>
      <c r="E134" s="50" t="s">
        <v>727</v>
      </c>
      <c r="F134" s="53" t="s">
        <v>866</v>
      </c>
      <c r="G134" s="52">
        <f t="shared" si="46"/>
        <v>1</v>
      </c>
      <c r="H134" s="54">
        <f t="shared" si="47"/>
        <v>1</v>
      </c>
      <c r="I134" s="76">
        <f t="shared" si="48"/>
        <v>1</v>
      </c>
      <c r="J134" s="52"/>
      <c r="K134" s="55">
        <f t="shared" si="49"/>
        <v>0</v>
      </c>
      <c r="M134" s="57"/>
      <c r="N134" s="61">
        <v>1</v>
      </c>
      <c r="O134" s="57">
        <f t="shared" si="27"/>
        <v>0</v>
      </c>
      <c r="P134" s="61">
        <v>1</v>
      </c>
      <c r="Q134" s="57">
        <f t="shared" si="29"/>
        <v>0</v>
      </c>
      <c r="R134" s="61">
        <v>1</v>
      </c>
      <c r="S134" s="59">
        <f t="shared" si="28"/>
        <v>0</v>
      </c>
      <c r="T134" s="64"/>
      <c r="U134" s="64"/>
      <c r="V134" s="64"/>
      <c r="W134" s="64"/>
      <c r="AN134" s="796"/>
    </row>
    <row r="135" spans="1:40" ht="34.5" hidden="1" customHeight="1" outlineLevel="1" x14ac:dyDescent="0.3">
      <c r="A135" s="41" t="s">
        <v>1163</v>
      </c>
      <c r="B135" s="242" t="s">
        <v>1680</v>
      </c>
      <c r="C135" s="45" t="s">
        <v>738</v>
      </c>
      <c r="D135" s="43" t="s">
        <v>720</v>
      </c>
      <c r="E135" s="50" t="s">
        <v>729</v>
      </c>
      <c r="F135" s="53" t="s">
        <v>866</v>
      </c>
      <c r="G135" s="52">
        <f t="shared" si="46"/>
        <v>1</v>
      </c>
      <c r="H135" s="54">
        <f t="shared" si="47"/>
        <v>1</v>
      </c>
      <c r="I135" s="76">
        <f t="shared" si="48"/>
        <v>1</v>
      </c>
      <c r="J135" s="52"/>
      <c r="K135" s="55">
        <f t="shared" si="49"/>
        <v>0</v>
      </c>
      <c r="M135" s="57"/>
      <c r="N135" s="61">
        <v>1</v>
      </c>
      <c r="O135" s="57">
        <f t="shared" si="27"/>
        <v>0</v>
      </c>
      <c r="P135" s="61">
        <v>0</v>
      </c>
      <c r="Q135" s="57">
        <f t="shared" si="29"/>
        <v>0</v>
      </c>
      <c r="R135" s="61">
        <v>1</v>
      </c>
      <c r="S135" s="59">
        <f t="shared" si="28"/>
        <v>0</v>
      </c>
      <c r="T135" s="64"/>
      <c r="U135" s="64"/>
      <c r="V135" s="64"/>
      <c r="W135" s="64"/>
      <c r="AN135" s="796"/>
    </row>
    <row r="136" spans="1:40" ht="26.85" hidden="1" customHeight="1" outlineLevel="1" x14ac:dyDescent="0.3">
      <c r="A136" s="41" t="s">
        <v>1164</v>
      </c>
      <c r="B136" s="242" t="s">
        <v>1681</v>
      </c>
      <c r="C136" s="45" t="s">
        <v>738</v>
      </c>
      <c r="D136" s="43" t="s">
        <v>73</v>
      </c>
      <c r="E136" s="50" t="s">
        <v>729</v>
      </c>
      <c r="F136" s="53" t="s">
        <v>866</v>
      </c>
      <c r="G136" s="52">
        <f t="shared" si="46"/>
        <v>1</v>
      </c>
      <c r="H136" s="54">
        <f t="shared" si="47"/>
        <v>1</v>
      </c>
      <c r="I136" s="76">
        <f t="shared" si="48"/>
        <v>1</v>
      </c>
      <c r="J136" s="52"/>
      <c r="K136" s="55">
        <f t="shared" si="49"/>
        <v>0</v>
      </c>
      <c r="M136" s="57"/>
      <c r="N136" s="61">
        <v>1</v>
      </c>
      <c r="O136" s="57">
        <f t="shared" si="27"/>
        <v>0</v>
      </c>
      <c r="P136" s="61">
        <v>1</v>
      </c>
      <c r="Q136" s="57">
        <f t="shared" si="29"/>
        <v>0</v>
      </c>
      <c r="R136" s="61">
        <v>1</v>
      </c>
      <c r="S136" s="59">
        <f t="shared" si="28"/>
        <v>0</v>
      </c>
      <c r="T136" s="64"/>
      <c r="U136" s="64"/>
      <c r="V136" s="64"/>
      <c r="W136" s="64"/>
      <c r="AN136" s="796"/>
    </row>
    <row r="137" spans="1:40" ht="26.85" hidden="1" customHeight="1" outlineLevel="1" x14ac:dyDescent="0.3">
      <c r="A137" s="41" t="s">
        <v>1165</v>
      </c>
      <c r="B137" s="242" t="s">
        <v>1682</v>
      </c>
      <c r="C137" s="45" t="s">
        <v>738</v>
      </c>
      <c r="D137" s="43" t="s">
        <v>9</v>
      </c>
      <c r="E137" s="50" t="s">
        <v>720</v>
      </c>
      <c r="F137" s="53" t="s">
        <v>866</v>
      </c>
      <c r="G137" s="52">
        <f t="shared" si="46"/>
        <v>1</v>
      </c>
      <c r="H137" s="54">
        <f t="shared" si="47"/>
        <v>1</v>
      </c>
      <c r="I137" s="76">
        <f t="shared" si="48"/>
        <v>1</v>
      </c>
      <c r="J137" s="52"/>
      <c r="K137" s="55">
        <f t="shared" si="49"/>
        <v>0</v>
      </c>
      <c r="M137" s="57"/>
      <c r="N137" s="61">
        <v>1</v>
      </c>
      <c r="O137" s="57">
        <f t="shared" si="27"/>
        <v>0</v>
      </c>
      <c r="P137" s="61">
        <v>1</v>
      </c>
      <c r="Q137" s="57">
        <f t="shared" si="29"/>
        <v>0</v>
      </c>
      <c r="R137" s="61">
        <v>0</v>
      </c>
      <c r="S137" s="59">
        <f t="shared" si="28"/>
        <v>0</v>
      </c>
      <c r="T137" s="64"/>
      <c r="U137" s="64"/>
      <c r="V137" s="64"/>
      <c r="W137" s="64"/>
      <c r="AN137" s="796"/>
    </row>
    <row r="138" spans="1:40" ht="26.85" hidden="1" customHeight="1" outlineLevel="1" x14ac:dyDescent="0.3">
      <c r="A138" s="41" t="s">
        <v>1166</v>
      </c>
      <c r="B138" s="242" t="s">
        <v>1683</v>
      </c>
      <c r="C138" s="45" t="s">
        <v>738</v>
      </c>
      <c r="D138" s="43" t="s">
        <v>29</v>
      </c>
      <c r="E138" s="50" t="s">
        <v>729</v>
      </c>
      <c r="F138" s="53" t="s">
        <v>866</v>
      </c>
      <c r="G138" s="52">
        <f t="shared" si="46"/>
        <v>1</v>
      </c>
      <c r="H138" s="54">
        <f t="shared" si="47"/>
        <v>1</v>
      </c>
      <c r="I138" s="76">
        <f t="shared" si="48"/>
        <v>1</v>
      </c>
      <c r="J138" s="52"/>
      <c r="K138" s="55">
        <f t="shared" si="49"/>
        <v>0</v>
      </c>
      <c r="M138" s="57"/>
      <c r="N138" s="61">
        <v>1</v>
      </c>
      <c r="O138" s="57">
        <f t="shared" si="27"/>
        <v>0</v>
      </c>
      <c r="P138" s="61">
        <v>1</v>
      </c>
      <c r="Q138" s="57">
        <f t="shared" si="29"/>
        <v>0</v>
      </c>
      <c r="R138" s="61">
        <v>1</v>
      </c>
      <c r="S138" s="59">
        <f t="shared" si="28"/>
        <v>0</v>
      </c>
      <c r="T138" s="64"/>
      <c r="U138" s="64"/>
      <c r="V138" s="64"/>
      <c r="W138" s="64"/>
      <c r="AN138" s="796"/>
    </row>
    <row r="139" spans="1:40" ht="94.5" customHeight="1" collapsed="1" x14ac:dyDescent="0.3">
      <c r="A139" s="42" t="s">
        <v>858</v>
      </c>
      <c r="B139" s="464" t="s">
        <v>2168</v>
      </c>
      <c r="C139" s="465"/>
      <c r="D139" s="465"/>
      <c r="E139" s="466"/>
      <c r="F139" s="261" t="s">
        <v>1074</v>
      </c>
      <c r="G139" s="52">
        <f>VLOOKUP(F139,$AL$8:$AM$14,2)</f>
        <v>1</v>
      </c>
      <c r="H139" s="51">
        <f>IF(G139&gt;1,0,ROUNDDOWN(AVERAGE(H140:H145),0))</f>
        <v>1</v>
      </c>
      <c r="J139" s="52">
        <f>MAX(G139:H139)</f>
        <v>1</v>
      </c>
      <c r="K139" s="55">
        <f>CHOOSE(J139,0,$AD$9,$AD$10,$AD$11,$AD$12,$AD$13,$AD$14)</f>
        <v>0</v>
      </c>
      <c r="L139" s="63">
        <v>0.25</v>
      </c>
      <c r="M139" s="57">
        <f>K139*L139</f>
        <v>0</v>
      </c>
      <c r="O139" s="57">
        <f t="shared" ref="O139:O202" si="50">N139*K139</f>
        <v>0</v>
      </c>
      <c r="Q139" s="57">
        <f t="shared" si="29"/>
        <v>0</v>
      </c>
      <c r="S139" s="59">
        <f t="shared" ref="S139:S202" si="51">R139*K139</f>
        <v>0</v>
      </c>
      <c r="T139" s="64"/>
      <c r="U139" s="64"/>
      <c r="V139" s="64"/>
      <c r="W139" s="64"/>
      <c r="AN139" s="796"/>
    </row>
    <row r="140" spans="1:40" ht="46.5" hidden="1" customHeight="1" outlineLevel="1" x14ac:dyDescent="0.3">
      <c r="A140" s="41" t="s">
        <v>1167</v>
      </c>
      <c r="B140" s="242" t="s">
        <v>1691</v>
      </c>
      <c r="C140" s="45" t="s">
        <v>739</v>
      </c>
      <c r="D140" s="40" t="s">
        <v>26</v>
      </c>
      <c r="E140" s="50" t="s">
        <v>727</v>
      </c>
      <c r="F140" s="53" t="s">
        <v>866</v>
      </c>
      <c r="G140" s="52">
        <f t="shared" ref="G140:G145" si="52">VLOOKUP(F140,$AH$8:$AK$14,2)</f>
        <v>1</v>
      </c>
      <c r="H140" s="54">
        <f>IF(G140&gt;1,0,ROUNDDOWN(AVERAGE(H141:H145),0))</f>
        <v>1</v>
      </c>
      <c r="I140" s="76">
        <f t="shared" ref="I140:I145" si="53">IF(H140&gt;1,H140,$J$139)</f>
        <v>1</v>
      </c>
      <c r="J140" s="52"/>
      <c r="K140" s="55">
        <f t="shared" ref="K140:K145" si="54">CHOOSE(I140,0,$AD$9,$AD$10,$AD$11,$AD$12,$AD$13,$AD$14)</f>
        <v>0</v>
      </c>
      <c r="M140" s="57"/>
      <c r="N140" s="61">
        <v>1</v>
      </c>
      <c r="O140" s="57">
        <f t="shared" si="50"/>
        <v>0</v>
      </c>
      <c r="P140" s="61">
        <v>1</v>
      </c>
      <c r="Q140" s="57">
        <f t="shared" ref="Q140:Q203" si="55">K140*P140</f>
        <v>0</v>
      </c>
      <c r="R140" s="61">
        <v>1</v>
      </c>
      <c r="S140" s="59">
        <f t="shared" si="51"/>
        <v>0</v>
      </c>
      <c r="T140" s="64"/>
      <c r="U140" s="64"/>
      <c r="V140" s="64"/>
      <c r="W140" s="64"/>
      <c r="AN140" s="796"/>
    </row>
    <row r="141" spans="1:40" ht="47.65" hidden="1" customHeight="1" outlineLevel="1" x14ac:dyDescent="0.3">
      <c r="A141" s="41" t="s">
        <v>1168</v>
      </c>
      <c r="B141" s="242" t="s">
        <v>1692</v>
      </c>
      <c r="C141" s="45" t="s">
        <v>739</v>
      </c>
      <c r="D141" s="43" t="s">
        <v>14</v>
      </c>
      <c r="E141" s="50" t="s">
        <v>720</v>
      </c>
      <c r="F141" s="53" t="s">
        <v>866</v>
      </c>
      <c r="G141" s="52">
        <f t="shared" si="52"/>
        <v>1</v>
      </c>
      <c r="H141" s="54">
        <f>CHOOSE(G141,$AE$8,$AE$9,$AE$10,$AE$11,$AE$12,$AE$13,$AE$14)</f>
        <v>1</v>
      </c>
      <c r="I141" s="76">
        <f t="shared" si="53"/>
        <v>1</v>
      </c>
      <c r="J141" s="52"/>
      <c r="K141" s="55">
        <f t="shared" si="54"/>
        <v>0</v>
      </c>
      <c r="M141" s="57"/>
      <c r="N141" s="61">
        <v>1</v>
      </c>
      <c r="O141" s="57">
        <f t="shared" si="50"/>
        <v>0</v>
      </c>
      <c r="P141" s="61">
        <v>1</v>
      </c>
      <c r="Q141" s="57">
        <f t="shared" si="55"/>
        <v>0</v>
      </c>
      <c r="R141" s="61">
        <v>0</v>
      </c>
      <c r="S141" s="59">
        <f t="shared" si="51"/>
        <v>0</v>
      </c>
      <c r="T141" s="64"/>
      <c r="U141" s="64"/>
      <c r="V141" s="64"/>
      <c r="W141" s="64"/>
      <c r="AN141" s="796"/>
    </row>
    <row r="142" spans="1:40" ht="43.5" hidden="1" customHeight="1" outlineLevel="1" x14ac:dyDescent="0.3">
      <c r="A142" s="41" t="s">
        <v>1169</v>
      </c>
      <c r="B142" s="242" t="s">
        <v>1693</v>
      </c>
      <c r="C142" s="45" t="s">
        <v>739</v>
      </c>
      <c r="D142" s="43" t="s">
        <v>735</v>
      </c>
      <c r="E142" s="50" t="s">
        <v>730</v>
      </c>
      <c r="F142" s="53" t="s">
        <v>866</v>
      </c>
      <c r="G142" s="52">
        <f t="shared" si="52"/>
        <v>1</v>
      </c>
      <c r="H142" s="54">
        <f>CHOOSE(G142,$AE$8,$AE$9,$AE$10,$AE$11,$AE$12,$AE$13,$AE$14)</f>
        <v>1</v>
      </c>
      <c r="I142" s="76">
        <f t="shared" si="53"/>
        <v>1</v>
      </c>
      <c r="J142" s="52"/>
      <c r="K142" s="55">
        <f t="shared" si="54"/>
        <v>0</v>
      </c>
      <c r="M142" s="57"/>
      <c r="N142" s="61">
        <v>1</v>
      </c>
      <c r="O142" s="57">
        <f t="shared" si="50"/>
        <v>0</v>
      </c>
      <c r="P142" s="61">
        <v>1</v>
      </c>
      <c r="Q142" s="57">
        <f t="shared" si="55"/>
        <v>0</v>
      </c>
      <c r="R142" s="61">
        <v>1</v>
      </c>
      <c r="S142" s="59">
        <f t="shared" si="51"/>
        <v>0</v>
      </c>
      <c r="T142" s="64"/>
      <c r="U142" s="64"/>
      <c r="V142" s="64"/>
      <c r="W142" s="64"/>
      <c r="AN142" s="796"/>
    </row>
    <row r="143" spans="1:40" ht="47.65" hidden="1" customHeight="1" outlineLevel="1" x14ac:dyDescent="0.3">
      <c r="A143" s="41" t="s">
        <v>1170</v>
      </c>
      <c r="B143" s="242" t="s">
        <v>1694</v>
      </c>
      <c r="C143" s="45" t="s">
        <v>720</v>
      </c>
      <c r="D143" s="43" t="s">
        <v>735</v>
      </c>
      <c r="E143" s="50" t="s">
        <v>730</v>
      </c>
      <c r="F143" s="53" t="s">
        <v>866</v>
      </c>
      <c r="G143" s="52">
        <f t="shared" si="52"/>
        <v>1</v>
      </c>
      <c r="H143" s="54">
        <f>CHOOSE(G143,$AE$8,$AE$9,$AE$10,$AE$11,$AE$12,$AE$13,$AE$14)</f>
        <v>1</v>
      </c>
      <c r="I143" s="76">
        <f t="shared" si="53"/>
        <v>1</v>
      </c>
      <c r="J143" s="52"/>
      <c r="K143" s="55">
        <f t="shared" si="54"/>
        <v>0</v>
      </c>
      <c r="M143" s="57"/>
      <c r="N143" s="61">
        <v>0</v>
      </c>
      <c r="O143" s="57">
        <f t="shared" si="50"/>
        <v>0</v>
      </c>
      <c r="P143" s="61">
        <v>1</v>
      </c>
      <c r="Q143" s="57">
        <f t="shared" si="55"/>
        <v>0</v>
      </c>
      <c r="R143" s="61">
        <v>1</v>
      </c>
      <c r="S143" s="59">
        <f t="shared" si="51"/>
        <v>0</v>
      </c>
      <c r="T143" s="64"/>
      <c r="U143" s="64"/>
      <c r="V143" s="64"/>
      <c r="W143" s="64"/>
      <c r="AN143" s="796"/>
    </row>
    <row r="144" spans="1:40" ht="45" hidden="1" customHeight="1" outlineLevel="1" x14ac:dyDescent="0.3">
      <c r="A144" s="41" t="s">
        <v>1171</v>
      </c>
      <c r="B144" s="242" t="s">
        <v>1695</v>
      </c>
      <c r="C144" s="45" t="s">
        <v>739</v>
      </c>
      <c r="D144" s="43" t="s">
        <v>26</v>
      </c>
      <c r="E144" s="50" t="s">
        <v>727</v>
      </c>
      <c r="F144" s="53" t="s">
        <v>866</v>
      </c>
      <c r="G144" s="52">
        <f t="shared" si="52"/>
        <v>1</v>
      </c>
      <c r="H144" s="54">
        <f>CHOOSE(G144,$AE$8,$AE$9,$AE$10,$AE$11,$AE$12,$AE$13,$AE$14)</f>
        <v>1</v>
      </c>
      <c r="I144" s="76">
        <f t="shared" si="53"/>
        <v>1</v>
      </c>
      <c r="J144" s="52"/>
      <c r="K144" s="55">
        <f t="shared" si="54"/>
        <v>0</v>
      </c>
      <c r="M144" s="57"/>
      <c r="N144" s="61">
        <v>1</v>
      </c>
      <c r="O144" s="57">
        <f t="shared" si="50"/>
        <v>0</v>
      </c>
      <c r="P144" s="61">
        <v>1</v>
      </c>
      <c r="Q144" s="57">
        <f t="shared" si="55"/>
        <v>0</v>
      </c>
      <c r="R144" s="61">
        <v>1</v>
      </c>
      <c r="S144" s="59">
        <f t="shared" si="51"/>
        <v>0</v>
      </c>
      <c r="T144" s="64"/>
      <c r="U144" s="64"/>
      <c r="V144" s="64"/>
      <c r="W144" s="64"/>
      <c r="AN144" s="796"/>
    </row>
    <row r="145" spans="1:40" ht="47.65" hidden="1" customHeight="1" outlineLevel="1" x14ac:dyDescent="0.3">
      <c r="A145" s="41" t="s">
        <v>1172</v>
      </c>
      <c r="B145" s="280" t="s">
        <v>1696</v>
      </c>
      <c r="C145" s="292" t="s">
        <v>739</v>
      </c>
      <c r="D145" s="282" t="s">
        <v>165</v>
      </c>
      <c r="E145" s="283" t="s">
        <v>729</v>
      </c>
      <c r="F145" s="53" t="s">
        <v>866</v>
      </c>
      <c r="G145" s="285">
        <f t="shared" si="52"/>
        <v>1</v>
      </c>
      <c r="H145" s="286">
        <f>CHOOSE(G145,$AE$8,$AE$9,$AE$10,$AE$11,$AE$12,$AE$13,$AE$14)</f>
        <v>1</v>
      </c>
      <c r="I145" s="286">
        <f t="shared" si="53"/>
        <v>1</v>
      </c>
      <c r="J145" s="285"/>
      <c r="K145" s="287">
        <f t="shared" si="54"/>
        <v>0</v>
      </c>
      <c r="L145" s="288"/>
      <c r="M145" s="289"/>
      <c r="N145" s="290">
        <v>1</v>
      </c>
      <c r="O145" s="289">
        <f t="shared" si="50"/>
        <v>0</v>
      </c>
      <c r="P145" s="290">
        <v>1</v>
      </c>
      <c r="Q145" s="289">
        <f t="shared" si="55"/>
        <v>0</v>
      </c>
      <c r="R145" s="290">
        <v>1</v>
      </c>
      <c r="S145" s="59">
        <f t="shared" si="51"/>
        <v>0</v>
      </c>
      <c r="T145" s="64"/>
      <c r="U145" s="64"/>
      <c r="V145" s="64"/>
      <c r="W145" s="64"/>
      <c r="AN145" s="796"/>
    </row>
    <row r="146" spans="1:40" ht="26.85" customHeight="1" collapsed="1" x14ac:dyDescent="0.3">
      <c r="A146" s="77" t="s">
        <v>16</v>
      </c>
      <c r="B146" s="482" t="s">
        <v>662</v>
      </c>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c r="AE146" s="482"/>
      <c r="AF146" s="482"/>
      <c r="AG146" s="482"/>
      <c r="AH146" s="482"/>
      <c r="AI146" s="482"/>
      <c r="AJ146" s="482"/>
      <c r="AK146" s="482"/>
      <c r="AL146" s="482"/>
      <c r="AM146" s="482"/>
      <c r="AN146" s="482"/>
    </row>
    <row r="147" spans="1:40" ht="66" customHeight="1" x14ac:dyDescent="0.3">
      <c r="A147" s="329" t="s">
        <v>859</v>
      </c>
      <c r="B147" s="503" t="s">
        <v>2123</v>
      </c>
      <c r="C147" s="503"/>
      <c r="D147" s="503"/>
      <c r="E147" s="503"/>
      <c r="F147" s="314" t="s">
        <v>1074</v>
      </c>
      <c r="G147" s="262">
        <f>VLOOKUP(F147,$AL$8:$AM$14,2)</f>
        <v>1</v>
      </c>
      <c r="H147" s="277">
        <f>IF(G147&gt;1,0,ROUNDDOWN(AVERAGE(H148:H154),0))</f>
        <v>1</v>
      </c>
      <c r="I147" s="277"/>
      <c r="J147" s="262">
        <f>MAX(G147:H147)</f>
        <v>1</v>
      </c>
      <c r="K147" s="263">
        <f>CHOOSE(J147,0,$AD$9,$AD$10,$AD$11,$AD$12,$AD$13,$AD$14)</f>
        <v>0</v>
      </c>
      <c r="L147" s="235">
        <v>0.25</v>
      </c>
      <c r="M147" s="265">
        <f>K147*L147</f>
        <v>0</v>
      </c>
      <c r="N147" s="236"/>
      <c r="O147" s="265">
        <f t="shared" si="50"/>
        <v>0</v>
      </c>
      <c r="P147" s="236"/>
      <c r="Q147" s="265">
        <f t="shared" si="55"/>
        <v>0</v>
      </c>
      <c r="R147" s="236"/>
      <c r="S147" s="59">
        <f t="shared" si="51"/>
        <v>0</v>
      </c>
      <c r="T147" s="64"/>
      <c r="U147" s="64"/>
      <c r="V147" s="64"/>
      <c r="W147" s="64"/>
      <c r="AN147" s="798"/>
    </row>
    <row r="148" spans="1:40" ht="70.5" hidden="1" customHeight="1" outlineLevel="1" x14ac:dyDescent="0.3">
      <c r="A148" s="41" t="s">
        <v>1173</v>
      </c>
      <c r="B148" s="242" t="s">
        <v>1684</v>
      </c>
      <c r="C148" s="45" t="s">
        <v>16</v>
      </c>
      <c r="D148" s="43" t="s">
        <v>720</v>
      </c>
      <c r="E148" s="50" t="s">
        <v>720</v>
      </c>
      <c r="F148" s="53" t="s">
        <v>866</v>
      </c>
      <c r="G148" s="52">
        <f t="shared" ref="G148:G154" si="56">VLOOKUP(F148,$AH$8:$AK$14,2)</f>
        <v>1</v>
      </c>
      <c r="H148" s="54">
        <f t="shared" ref="H148:H154" si="57">CHOOSE(G148,$AE$8,$AE$9,$AE$10,$AE$11,$AE$12,$AE$13,$AE$14)</f>
        <v>1</v>
      </c>
      <c r="I148" s="76">
        <f t="shared" ref="I148:I154" si="58">IF(H148&gt;1,H148,$J$147)</f>
        <v>1</v>
      </c>
      <c r="J148" s="52"/>
      <c r="K148" s="55">
        <f t="shared" ref="K148:K154" si="59">CHOOSE(I148,0,$AD$9,$AD$10,$AD$11,$AD$12,$AD$13,$AD$14)</f>
        <v>0</v>
      </c>
      <c r="M148" s="57"/>
      <c r="N148" s="61">
        <v>1</v>
      </c>
      <c r="O148" s="57">
        <f t="shared" si="50"/>
        <v>0</v>
      </c>
      <c r="P148" s="61">
        <v>0</v>
      </c>
      <c r="Q148" s="57">
        <f t="shared" si="55"/>
        <v>0</v>
      </c>
      <c r="R148" s="61">
        <v>0</v>
      </c>
      <c r="S148" s="59">
        <f t="shared" si="51"/>
        <v>0</v>
      </c>
      <c r="T148" s="64"/>
      <c r="U148" s="64"/>
      <c r="V148" s="64"/>
      <c r="W148" s="64"/>
      <c r="AN148" s="798"/>
    </row>
    <row r="149" spans="1:40" ht="47.65" hidden="1" customHeight="1" outlineLevel="1" x14ac:dyDescent="0.3">
      <c r="A149" s="41" t="s">
        <v>1174</v>
      </c>
      <c r="B149" s="242" t="s">
        <v>1685</v>
      </c>
      <c r="C149" s="45" t="s">
        <v>16</v>
      </c>
      <c r="D149" s="43" t="s">
        <v>720</v>
      </c>
      <c r="E149" s="50" t="s">
        <v>720</v>
      </c>
      <c r="F149" s="53" t="s">
        <v>866</v>
      </c>
      <c r="G149" s="52">
        <f t="shared" si="56"/>
        <v>1</v>
      </c>
      <c r="H149" s="54">
        <f t="shared" si="57"/>
        <v>1</v>
      </c>
      <c r="I149" s="76">
        <f t="shared" si="58"/>
        <v>1</v>
      </c>
      <c r="J149" s="52"/>
      <c r="K149" s="55">
        <f t="shared" si="59"/>
        <v>0</v>
      </c>
      <c r="M149" s="57"/>
      <c r="N149" s="61">
        <v>1</v>
      </c>
      <c r="O149" s="57">
        <f t="shared" si="50"/>
        <v>0</v>
      </c>
      <c r="P149" s="61">
        <v>0</v>
      </c>
      <c r="Q149" s="57">
        <f t="shared" si="55"/>
        <v>0</v>
      </c>
      <c r="R149" s="61">
        <v>0</v>
      </c>
      <c r="S149" s="59">
        <f t="shared" si="51"/>
        <v>0</v>
      </c>
      <c r="T149" s="64"/>
      <c r="U149" s="64"/>
      <c r="V149" s="64"/>
      <c r="W149" s="64"/>
      <c r="AN149" s="798"/>
    </row>
    <row r="150" spans="1:40" ht="43.5" hidden="1" customHeight="1" outlineLevel="1" x14ac:dyDescent="0.3">
      <c r="A150" s="41" t="s">
        <v>1175</v>
      </c>
      <c r="B150" s="242" t="s">
        <v>1686</v>
      </c>
      <c r="C150" s="45" t="s">
        <v>16</v>
      </c>
      <c r="D150" s="43" t="s">
        <v>720</v>
      </c>
      <c r="E150" s="50" t="s">
        <v>720</v>
      </c>
      <c r="F150" s="53" t="s">
        <v>866</v>
      </c>
      <c r="G150" s="52">
        <f t="shared" si="56"/>
        <v>1</v>
      </c>
      <c r="H150" s="54">
        <f t="shared" si="57"/>
        <v>1</v>
      </c>
      <c r="I150" s="76">
        <f t="shared" si="58"/>
        <v>1</v>
      </c>
      <c r="J150" s="52"/>
      <c r="K150" s="55">
        <f t="shared" si="59"/>
        <v>0</v>
      </c>
      <c r="M150" s="57"/>
      <c r="N150" s="61">
        <v>1</v>
      </c>
      <c r="O150" s="57">
        <f t="shared" si="50"/>
        <v>0</v>
      </c>
      <c r="P150" s="61">
        <v>0</v>
      </c>
      <c r="Q150" s="57">
        <f t="shared" si="55"/>
        <v>0</v>
      </c>
      <c r="R150" s="61">
        <v>0</v>
      </c>
      <c r="S150" s="59">
        <f t="shared" si="51"/>
        <v>0</v>
      </c>
      <c r="T150" s="64"/>
      <c r="U150" s="64"/>
      <c r="V150" s="64"/>
      <c r="W150" s="64"/>
      <c r="AN150" s="798"/>
    </row>
    <row r="151" spans="1:40" ht="34.5" hidden="1" customHeight="1" outlineLevel="1" x14ac:dyDescent="0.3">
      <c r="A151" s="41" t="s">
        <v>1176</v>
      </c>
      <c r="B151" s="242" t="s">
        <v>1687</v>
      </c>
      <c r="C151" s="45" t="s">
        <v>16</v>
      </c>
      <c r="D151" s="43" t="s">
        <v>6</v>
      </c>
      <c r="E151" s="50" t="s">
        <v>720</v>
      </c>
      <c r="F151" s="53" t="s">
        <v>866</v>
      </c>
      <c r="G151" s="52">
        <f t="shared" si="56"/>
        <v>1</v>
      </c>
      <c r="H151" s="54">
        <f t="shared" si="57"/>
        <v>1</v>
      </c>
      <c r="I151" s="76">
        <f t="shared" si="58"/>
        <v>1</v>
      </c>
      <c r="J151" s="52"/>
      <c r="K151" s="55">
        <f t="shared" si="59"/>
        <v>0</v>
      </c>
      <c r="M151" s="57"/>
      <c r="N151" s="61">
        <v>1</v>
      </c>
      <c r="O151" s="57">
        <f t="shared" si="50"/>
        <v>0</v>
      </c>
      <c r="P151" s="61">
        <v>1</v>
      </c>
      <c r="Q151" s="57">
        <f t="shared" si="55"/>
        <v>0</v>
      </c>
      <c r="R151" s="61">
        <v>0</v>
      </c>
      <c r="S151" s="59">
        <f t="shared" si="51"/>
        <v>0</v>
      </c>
      <c r="T151" s="64"/>
      <c r="U151" s="64"/>
      <c r="V151" s="64"/>
      <c r="W151" s="64"/>
      <c r="AN151" s="798"/>
    </row>
    <row r="152" spans="1:40" ht="56.25" hidden="1" customHeight="1" outlineLevel="1" x14ac:dyDescent="0.3">
      <c r="A152" s="41" t="s">
        <v>1177</v>
      </c>
      <c r="B152" s="242" t="s">
        <v>1688</v>
      </c>
      <c r="C152" s="45" t="s">
        <v>720</v>
      </c>
      <c r="D152" s="43" t="s">
        <v>6</v>
      </c>
      <c r="E152" s="50" t="s">
        <v>727</v>
      </c>
      <c r="F152" s="53" t="s">
        <v>866</v>
      </c>
      <c r="G152" s="52">
        <f t="shared" si="56"/>
        <v>1</v>
      </c>
      <c r="H152" s="54">
        <f t="shared" si="57"/>
        <v>1</v>
      </c>
      <c r="I152" s="76">
        <f t="shared" si="58"/>
        <v>1</v>
      </c>
      <c r="J152" s="52"/>
      <c r="K152" s="55">
        <f t="shared" si="59"/>
        <v>0</v>
      </c>
      <c r="M152" s="57"/>
      <c r="N152" s="61">
        <v>0</v>
      </c>
      <c r="O152" s="57">
        <f t="shared" si="50"/>
        <v>0</v>
      </c>
      <c r="P152" s="61">
        <v>1</v>
      </c>
      <c r="Q152" s="57">
        <f t="shared" si="55"/>
        <v>0</v>
      </c>
      <c r="R152" s="61">
        <v>1</v>
      </c>
      <c r="S152" s="59">
        <f t="shared" si="51"/>
        <v>0</v>
      </c>
      <c r="T152" s="64"/>
      <c r="U152" s="64"/>
      <c r="V152" s="64"/>
      <c r="W152" s="64"/>
      <c r="AN152" s="798"/>
    </row>
    <row r="153" spans="1:40" ht="34.5" hidden="1" customHeight="1" outlineLevel="1" x14ac:dyDescent="0.3">
      <c r="A153" s="41" t="s">
        <v>1178</v>
      </c>
      <c r="B153" s="242" t="s">
        <v>1689</v>
      </c>
      <c r="C153" s="45" t="s">
        <v>16</v>
      </c>
      <c r="D153" s="43" t="s">
        <v>720</v>
      </c>
      <c r="E153" s="50" t="s">
        <v>720</v>
      </c>
      <c r="F153" s="53" t="s">
        <v>866</v>
      </c>
      <c r="G153" s="52">
        <f t="shared" si="56"/>
        <v>1</v>
      </c>
      <c r="H153" s="54">
        <f t="shared" si="57"/>
        <v>1</v>
      </c>
      <c r="I153" s="76">
        <f t="shared" si="58"/>
        <v>1</v>
      </c>
      <c r="J153" s="52"/>
      <c r="K153" s="55">
        <f t="shared" si="59"/>
        <v>0</v>
      </c>
      <c r="M153" s="57"/>
      <c r="N153" s="61">
        <v>1</v>
      </c>
      <c r="O153" s="57">
        <f t="shared" si="50"/>
        <v>0</v>
      </c>
      <c r="P153" s="61">
        <v>0</v>
      </c>
      <c r="Q153" s="57">
        <f t="shared" si="55"/>
        <v>0</v>
      </c>
      <c r="R153" s="61">
        <v>0</v>
      </c>
      <c r="S153" s="59">
        <f t="shared" si="51"/>
        <v>0</v>
      </c>
      <c r="T153" s="64"/>
      <c r="U153" s="64"/>
      <c r="V153" s="64"/>
      <c r="W153" s="64"/>
      <c r="AN153" s="798"/>
    </row>
    <row r="154" spans="1:40" ht="47.25" hidden="1" customHeight="1" outlineLevel="1" x14ac:dyDescent="0.3">
      <c r="A154" s="279" t="s">
        <v>1179</v>
      </c>
      <c r="B154" s="280" t="s">
        <v>1690</v>
      </c>
      <c r="C154" s="292" t="s">
        <v>16</v>
      </c>
      <c r="D154" s="282" t="s">
        <v>720</v>
      </c>
      <c r="E154" s="283" t="s">
        <v>720</v>
      </c>
      <c r="F154" s="53" t="s">
        <v>866</v>
      </c>
      <c r="G154" s="285">
        <f t="shared" si="56"/>
        <v>1</v>
      </c>
      <c r="H154" s="286">
        <f t="shared" si="57"/>
        <v>1</v>
      </c>
      <c r="I154" s="286">
        <f t="shared" si="58"/>
        <v>1</v>
      </c>
      <c r="J154" s="285"/>
      <c r="K154" s="287">
        <f t="shared" si="59"/>
        <v>0</v>
      </c>
      <c r="L154" s="288"/>
      <c r="M154" s="289"/>
      <c r="N154" s="290">
        <v>1</v>
      </c>
      <c r="O154" s="289">
        <f t="shared" si="50"/>
        <v>0</v>
      </c>
      <c r="P154" s="290">
        <v>0</v>
      </c>
      <c r="Q154" s="289">
        <f t="shared" si="55"/>
        <v>0</v>
      </c>
      <c r="R154" s="290">
        <v>0</v>
      </c>
      <c r="S154" s="59">
        <f t="shared" si="51"/>
        <v>0</v>
      </c>
      <c r="T154" s="64"/>
      <c r="U154" s="64"/>
      <c r="V154" s="64"/>
      <c r="W154" s="64"/>
      <c r="AN154" s="799"/>
    </row>
    <row r="155" spans="1:40" ht="26.85" customHeight="1" collapsed="1" x14ac:dyDescent="0.3">
      <c r="A155" s="293" t="s">
        <v>1699</v>
      </c>
      <c r="B155" s="501" t="s">
        <v>1698</v>
      </c>
      <c r="C155" s="501"/>
      <c r="D155" s="501"/>
      <c r="E155" s="501"/>
      <c r="F155" s="501"/>
      <c r="G155" s="501"/>
      <c r="H155" s="501"/>
      <c r="I155" s="501"/>
      <c r="J155" s="501"/>
      <c r="K155" s="501"/>
      <c r="L155" s="501"/>
      <c r="M155" s="501"/>
      <c r="N155" s="501"/>
      <c r="O155" s="501"/>
      <c r="P155" s="501"/>
      <c r="Q155" s="501"/>
      <c r="R155" s="501"/>
      <c r="S155" s="501"/>
      <c r="T155" s="501"/>
      <c r="U155" s="501"/>
      <c r="V155" s="501"/>
      <c r="W155" s="501"/>
      <c r="X155" s="501"/>
      <c r="Y155" s="501"/>
      <c r="Z155" s="501"/>
      <c r="AA155" s="501"/>
      <c r="AB155" s="501"/>
      <c r="AC155" s="501"/>
      <c r="AD155" s="501"/>
      <c r="AE155" s="501"/>
      <c r="AF155" s="501"/>
      <c r="AG155" s="501"/>
      <c r="AH155" s="501"/>
      <c r="AI155" s="501"/>
      <c r="AJ155" s="501"/>
      <c r="AK155" s="501"/>
      <c r="AL155" s="501"/>
      <c r="AM155" s="501"/>
      <c r="AN155" s="501"/>
    </row>
    <row r="156" spans="1:40" ht="26.85" customHeight="1" x14ac:dyDescent="0.3">
      <c r="A156" s="291" t="s">
        <v>20</v>
      </c>
      <c r="B156" s="482" t="s">
        <v>629</v>
      </c>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row>
    <row r="157" spans="1:40" ht="26.85" customHeight="1" x14ac:dyDescent="0.3">
      <c r="A157" s="291" t="s">
        <v>163</v>
      </c>
      <c r="B157" s="482" t="s">
        <v>1697</v>
      </c>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c r="AE157" s="482"/>
      <c r="AF157" s="482"/>
      <c r="AG157" s="482"/>
      <c r="AH157" s="482"/>
      <c r="AI157" s="482"/>
      <c r="AJ157" s="482"/>
      <c r="AK157" s="482"/>
      <c r="AL157" s="482"/>
      <c r="AM157" s="482"/>
      <c r="AN157" s="482"/>
    </row>
    <row r="158" spans="1:40" ht="37.5" customHeight="1" x14ac:dyDescent="0.3">
      <c r="A158" s="329" t="s">
        <v>860</v>
      </c>
      <c r="B158" s="504" t="s">
        <v>2065</v>
      </c>
      <c r="C158" s="504"/>
      <c r="D158" s="504"/>
      <c r="E158" s="504"/>
      <c r="F158" s="261" t="s">
        <v>1074</v>
      </c>
      <c r="G158" s="315">
        <f>VLOOKUP(F158,$AL$8:$AM$14,2)</f>
        <v>1</v>
      </c>
      <c r="H158" s="316">
        <f>IF(G158&gt;1,0,ROUNDDOWN(AVERAGE(H159:H162),0))</f>
        <v>1</v>
      </c>
      <c r="I158" s="316"/>
      <c r="J158" s="315">
        <f>MAX(G158:H158)</f>
        <v>1</v>
      </c>
      <c r="K158" s="317">
        <f>CHOOSE(J158,0,$AD$9,$AD$10,$AD$11,$AD$12,$AD$13,$AD$14)</f>
        <v>0</v>
      </c>
      <c r="L158" s="318">
        <f>1/18</f>
        <v>5.5555555555555552E-2</v>
      </c>
      <c r="M158" s="319">
        <f>K158*L158</f>
        <v>0</v>
      </c>
      <c r="N158" s="320"/>
      <c r="O158" s="319">
        <f t="shared" si="50"/>
        <v>0</v>
      </c>
      <c r="P158" s="320"/>
      <c r="Q158" s="319">
        <f t="shared" si="55"/>
        <v>0</v>
      </c>
      <c r="R158" s="320"/>
      <c r="S158" s="319">
        <f t="shared" si="51"/>
        <v>0</v>
      </c>
      <c r="T158" s="321"/>
      <c r="U158" s="321"/>
      <c r="V158" s="321"/>
      <c r="W158" s="321"/>
      <c r="X158" s="322"/>
      <c r="Y158" s="322"/>
      <c r="Z158" s="322"/>
      <c r="AA158" s="322"/>
      <c r="AB158" s="322"/>
      <c r="AC158" s="322"/>
      <c r="AD158" s="322"/>
      <c r="AE158" s="322"/>
      <c r="AF158" s="322"/>
      <c r="AG158" s="322"/>
      <c r="AH158" s="322"/>
      <c r="AI158" s="322"/>
      <c r="AJ158" s="322"/>
      <c r="AK158" s="322"/>
      <c r="AL158" s="322"/>
      <c r="AM158" s="322"/>
      <c r="AN158" s="802"/>
    </row>
    <row r="159" spans="1:40" ht="34.5" hidden="1" customHeight="1" outlineLevel="1" x14ac:dyDescent="0.3">
      <c r="A159" s="330" t="s">
        <v>1180</v>
      </c>
      <c r="B159" s="331" t="s">
        <v>1700</v>
      </c>
      <c r="C159" s="332" t="s">
        <v>163</v>
      </c>
      <c r="D159" s="333" t="s">
        <v>720</v>
      </c>
      <c r="E159" s="334" t="s">
        <v>720</v>
      </c>
      <c r="F159" s="298" t="s">
        <v>866</v>
      </c>
      <c r="G159" s="299">
        <f>VLOOKUP(F159,$AH$8:$AK$14,2)</f>
        <v>1</v>
      </c>
      <c r="H159" s="300">
        <f>CHOOSE(G159,$AE$8,$AE$9,$AE$10,$AE$11,$AE$12,$AE$13,$AE$14)</f>
        <v>1</v>
      </c>
      <c r="I159" s="300">
        <f>IF(H159&gt;1,H159,$J$158)</f>
        <v>1</v>
      </c>
      <c r="J159" s="299"/>
      <c r="K159" s="301">
        <f>CHOOSE(I159,0,$AD$9,$AD$10,$AD$11,$AD$12,$AD$13,$AD$14)</f>
        <v>0</v>
      </c>
      <c r="L159" s="302"/>
      <c r="M159" s="303"/>
      <c r="N159" s="304">
        <v>1</v>
      </c>
      <c r="O159" s="303">
        <f t="shared" si="50"/>
        <v>0</v>
      </c>
      <c r="P159" s="304">
        <v>0</v>
      </c>
      <c r="Q159" s="303">
        <f t="shared" si="55"/>
        <v>0</v>
      </c>
      <c r="R159" s="304">
        <v>0</v>
      </c>
      <c r="S159" s="59">
        <f t="shared" si="51"/>
        <v>0</v>
      </c>
      <c r="T159" s="64"/>
      <c r="U159" s="64"/>
      <c r="V159" s="64"/>
      <c r="W159" s="64"/>
      <c r="AN159" s="803"/>
    </row>
    <row r="160" spans="1:40" ht="34.5" hidden="1" customHeight="1" outlineLevel="1" x14ac:dyDescent="0.3">
      <c r="A160" s="41" t="s">
        <v>1181</v>
      </c>
      <c r="B160" s="242" t="s">
        <v>1701</v>
      </c>
      <c r="C160" s="45" t="s">
        <v>163</v>
      </c>
      <c r="D160" s="43" t="s">
        <v>720</v>
      </c>
      <c r="E160" s="50" t="s">
        <v>726</v>
      </c>
      <c r="F160" s="53" t="s">
        <v>866</v>
      </c>
      <c r="G160" s="52">
        <f>VLOOKUP(F160,$AH$8:$AK$14,2)</f>
        <v>1</v>
      </c>
      <c r="H160" s="54">
        <f>CHOOSE(G160,$AE$8,$AE$9,$AE$10,$AE$11,$AE$12,$AE$13,$AE$14)</f>
        <v>1</v>
      </c>
      <c r="I160" s="76">
        <f>IF(H160&gt;1,H160,$J$158)</f>
        <v>1</v>
      </c>
      <c r="J160" s="52"/>
      <c r="K160" s="55">
        <f>CHOOSE(I160,0,$AD$9,$AD$10,$AD$11,$AD$12,$AD$13,$AD$14)</f>
        <v>0</v>
      </c>
      <c r="M160" s="57"/>
      <c r="N160" s="61">
        <v>1</v>
      </c>
      <c r="O160" s="57">
        <f t="shared" si="50"/>
        <v>0</v>
      </c>
      <c r="P160" s="61">
        <v>0</v>
      </c>
      <c r="Q160" s="57">
        <f t="shared" si="55"/>
        <v>0</v>
      </c>
      <c r="R160" s="61">
        <v>1</v>
      </c>
      <c r="S160" s="59">
        <f t="shared" si="51"/>
        <v>0</v>
      </c>
      <c r="T160" s="64"/>
      <c r="U160" s="64"/>
      <c r="V160" s="64"/>
      <c r="W160" s="64"/>
      <c r="AN160" s="798"/>
    </row>
    <row r="161" spans="1:40" ht="47.65" hidden="1" customHeight="1" outlineLevel="1" x14ac:dyDescent="0.3">
      <c r="A161" s="41" t="s">
        <v>1182</v>
      </c>
      <c r="B161" s="242" t="s">
        <v>1702</v>
      </c>
      <c r="C161" s="45" t="s">
        <v>720</v>
      </c>
      <c r="D161" s="43" t="s">
        <v>14</v>
      </c>
      <c r="E161" s="50" t="s">
        <v>728</v>
      </c>
      <c r="F161" s="53" t="s">
        <v>866</v>
      </c>
      <c r="G161" s="52">
        <f>VLOOKUP(F161,$AH$8:$AK$14,2)</f>
        <v>1</v>
      </c>
      <c r="H161" s="54">
        <f>CHOOSE(G161,$AE$8,$AE$9,$AE$10,$AE$11,$AE$12,$AE$13,$AE$14)</f>
        <v>1</v>
      </c>
      <c r="I161" s="76">
        <f>IF(H161&gt;1,H161,$J$158)</f>
        <v>1</v>
      </c>
      <c r="J161" s="52"/>
      <c r="K161" s="55">
        <f>CHOOSE(I161,0,$AD$9,$AD$10,$AD$11,$AD$12,$AD$13,$AD$14)</f>
        <v>0</v>
      </c>
      <c r="M161" s="57"/>
      <c r="N161" s="61">
        <v>0</v>
      </c>
      <c r="O161" s="57">
        <f t="shared" si="50"/>
        <v>0</v>
      </c>
      <c r="P161" s="61">
        <v>1</v>
      </c>
      <c r="Q161" s="57">
        <f t="shared" si="55"/>
        <v>0</v>
      </c>
      <c r="R161" s="61">
        <v>1</v>
      </c>
      <c r="S161" s="59">
        <f t="shared" si="51"/>
        <v>0</v>
      </c>
      <c r="T161" s="64"/>
      <c r="U161" s="64"/>
      <c r="V161" s="64"/>
      <c r="W161" s="64"/>
      <c r="AN161" s="798"/>
    </row>
    <row r="162" spans="1:40" ht="60" hidden="1" customHeight="1" outlineLevel="1" x14ac:dyDescent="0.3">
      <c r="A162" s="41" t="s">
        <v>1183</v>
      </c>
      <c r="B162" s="242" t="s">
        <v>1703</v>
      </c>
      <c r="C162" s="45" t="s">
        <v>720</v>
      </c>
      <c r="D162" s="43" t="s">
        <v>14</v>
      </c>
      <c r="E162" s="50" t="s">
        <v>728</v>
      </c>
      <c r="F162" s="53" t="s">
        <v>866</v>
      </c>
      <c r="G162" s="52">
        <f>VLOOKUP(F162,$AH$8:$AK$14,2)</f>
        <v>1</v>
      </c>
      <c r="H162" s="54">
        <f>CHOOSE(G162,$AE$8,$AE$9,$AE$10,$AE$11,$AE$12,$AE$13,$AE$14)</f>
        <v>1</v>
      </c>
      <c r="I162" s="76">
        <f>IF(H162&gt;1,H162,$J$158)</f>
        <v>1</v>
      </c>
      <c r="J162" s="52"/>
      <c r="K162" s="55">
        <f>CHOOSE(I162,0,$AD$9,$AD$10,$AD$11,$AD$12,$AD$13,$AD$14)</f>
        <v>0</v>
      </c>
      <c r="M162" s="57"/>
      <c r="N162" s="61">
        <v>0</v>
      </c>
      <c r="O162" s="57">
        <f t="shared" si="50"/>
        <v>0</v>
      </c>
      <c r="P162" s="61">
        <v>1</v>
      </c>
      <c r="Q162" s="57">
        <f t="shared" si="55"/>
        <v>0</v>
      </c>
      <c r="R162" s="61">
        <v>1</v>
      </c>
      <c r="S162" s="59">
        <f t="shared" si="51"/>
        <v>0</v>
      </c>
      <c r="T162" s="64"/>
      <c r="U162" s="64"/>
      <c r="V162" s="64"/>
      <c r="W162" s="64"/>
      <c r="AN162" s="798"/>
    </row>
    <row r="163" spans="1:40" ht="26.85" customHeight="1" collapsed="1" x14ac:dyDescent="0.3">
      <c r="A163" s="77" t="s">
        <v>164</v>
      </c>
      <c r="B163" s="474" t="s">
        <v>723</v>
      </c>
      <c r="C163" s="475"/>
      <c r="D163" s="475"/>
      <c r="E163" s="475"/>
      <c r="F163" s="475"/>
      <c r="G163" s="475"/>
      <c r="H163" s="475"/>
      <c r="I163" s="475"/>
      <c r="J163" s="475"/>
      <c r="K163" s="475"/>
      <c r="L163" s="475"/>
      <c r="M163" s="475"/>
      <c r="N163" s="475"/>
      <c r="O163" s="475"/>
      <c r="P163" s="475"/>
      <c r="Q163" s="475"/>
      <c r="R163" s="475"/>
      <c r="S163" s="475"/>
      <c r="T163" s="475"/>
      <c r="U163" s="475"/>
      <c r="V163" s="475"/>
      <c r="W163" s="475"/>
      <c r="X163" s="475"/>
      <c r="Y163" s="475"/>
      <c r="Z163" s="475"/>
      <c r="AA163" s="475"/>
      <c r="AB163" s="475"/>
      <c r="AC163" s="475"/>
      <c r="AD163" s="475"/>
      <c r="AE163" s="475"/>
      <c r="AF163" s="475"/>
      <c r="AG163" s="475"/>
      <c r="AH163" s="475"/>
      <c r="AI163" s="475"/>
      <c r="AJ163" s="475"/>
      <c r="AK163" s="475"/>
      <c r="AL163" s="475"/>
      <c r="AM163" s="475"/>
      <c r="AN163" s="475"/>
    </row>
    <row r="164" spans="1:40" ht="50.25" customHeight="1" x14ac:dyDescent="0.3">
      <c r="A164" s="42" t="s">
        <v>861</v>
      </c>
      <c r="B164" s="464" t="s">
        <v>2124</v>
      </c>
      <c r="C164" s="465"/>
      <c r="D164" s="465"/>
      <c r="E164" s="466"/>
      <c r="F164" s="261" t="s">
        <v>1074</v>
      </c>
      <c r="G164" s="52">
        <f>VLOOKUP(F164,$AL$8:$AM$14,2)</f>
        <v>1</v>
      </c>
      <c r="H164" s="54">
        <f>IF(G164&gt;1,0,ROUNDDOWN(AVERAGE(H165:H168),0))</f>
        <v>1</v>
      </c>
      <c r="I164" s="76"/>
      <c r="J164" s="52">
        <f>MAX(G164:H164)</f>
        <v>1</v>
      </c>
      <c r="K164" s="55">
        <f>CHOOSE(J164,0,$AD$9,$AD$10,$AD$11,$AD$12,$AD$13,$AD$14)</f>
        <v>0</v>
      </c>
      <c r="L164" s="63">
        <f>1/18</f>
        <v>5.5555555555555552E-2</v>
      </c>
      <c r="M164" s="57">
        <f>K164*L164</f>
        <v>0</v>
      </c>
      <c r="O164" s="57">
        <f t="shared" si="50"/>
        <v>0</v>
      </c>
      <c r="Q164" s="57">
        <f t="shared" si="55"/>
        <v>0</v>
      </c>
      <c r="S164" s="59">
        <f t="shared" si="51"/>
        <v>0</v>
      </c>
      <c r="T164" s="64"/>
      <c r="U164" s="64"/>
      <c r="V164" s="64"/>
      <c r="W164" s="64"/>
      <c r="AN164" s="798"/>
    </row>
    <row r="165" spans="1:40" ht="79.5" hidden="1" customHeight="1" outlineLevel="1" x14ac:dyDescent="0.3">
      <c r="A165" s="41" t="s">
        <v>1184</v>
      </c>
      <c r="B165" s="242" t="s">
        <v>1704</v>
      </c>
      <c r="C165" s="45" t="s">
        <v>720</v>
      </c>
      <c r="D165" s="43" t="s">
        <v>14</v>
      </c>
      <c r="E165" s="50" t="s">
        <v>727</v>
      </c>
      <c r="F165" s="53" t="s">
        <v>866</v>
      </c>
      <c r="G165" s="52">
        <f>VLOOKUP(F165,$AH$8:$AK$14,2)</f>
        <v>1</v>
      </c>
      <c r="H165" s="54">
        <f>CHOOSE(G165,$AE$8,$AE$9,$AE$10,$AE$11,$AE$12,$AE$13,$AE$14)</f>
        <v>1</v>
      </c>
      <c r="I165" s="76">
        <f>IF(H165&gt;1,H165,$J$164)</f>
        <v>1</v>
      </c>
      <c r="J165" s="52"/>
      <c r="K165" s="55">
        <f>CHOOSE(I165,0,$AD$9,$AD$10,$AD$11,$AD$12,$AD$13,$AD$14)</f>
        <v>0</v>
      </c>
      <c r="M165" s="57"/>
      <c r="N165" s="61">
        <v>0</v>
      </c>
      <c r="O165" s="57">
        <f t="shared" si="50"/>
        <v>0</v>
      </c>
      <c r="P165" s="61">
        <v>1</v>
      </c>
      <c r="Q165" s="57">
        <f t="shared" si="55"/>
        <v>0</v>
      </c>
      <c r="R165" s="61">
        <v>1</v>
      </c>
      <c r="S165" s="59">
        <f t="shared" si="51"/>
        <v>0</v>
      </c>
      <c r="T165" s="64"/>
      <c r="U165" s="64"/>
      <c r="V165" s="64"/>
      <c r="W165" s="64"/>
      <c r="AN165" s="798"/>
    </row>
    <row r="166" spans="1:40" ht="57.75" hidden="1" customHeight="1" outlineLevel="1" x14ac:dyDescent="0.3">
      <c r="A166" s="41" t="s">
        <v>1185</v>
      </c>
      <c r="B166" s="242" t="s">
        <v>2151</v>
      </c>
      <c r="C166" s="45" t="s">
        <v>163</v>
      </c>
      <c r="D166" s="43" t="s">
        <v>720</v>
      </c>
      <c r="E166" s="50" t="s">
        <v>720</v>
      </c>
      <c r="F166" s="53" t="s">
        <v>866</v>
      </c>
      <c r="G166" s="52">
        <f>VLOOKUP(F166,$AH$8:$AK$14,2)</f>
        <v>1</v>
      </c>
      <c r="H166" s="54">
        <f>CHOOSE(G166,$AE$8,$AE$9,$AE$10,$AE$11,$AE$12,$AE$13,$AE$14)</f>
        <v>1</v>
      </c>
      <c r="I166" s="76">
        <f>IF(H166&gt;1,H166,$J$164)</f>
        <v>1</v>
      </c>
      <c r="J166" s="52"/>
      <c r="K166" s="55">
        <f>CHOOSE(I166,0,$AD$9,$AD$10,$AD$11,$AD$12,$AD$13,$AD$14)</f>
        <v>0</v>
      </c>
      <c r="M166" s="57"/>
      <c r="N166" s="61">
        <v>1</v>
      </c>
      <c r="O166" s="57">
        <f t="shared" si="50"/>
        <v>0</v>
      </c>
      <c r="P166" s="61">
        <v>0</v>
      </c>
      <c r="Q166" s="57">
        <f t="shared" si="55"/>
        <v>0</v>
      </c>
      <c r="R166" s="61">
        <v>0</v>
      </c>
      <c r="S166" s="59">
        <f t="shared" si="51"/>
        <v>0</v>
      </c>
      <c r="T166" s="64"/>
      <c r="U166" s="64"/>
      <c r="V166" s="64"/>
      <c r="W166" s="64"/>
      <c r="AN166" s="798"/>
    </row>
    <row r="167" spans="1:40" ht="47.65" hidden="1" customHeight="1" outlineLevel="1" x14ac:dyDescent="0.3">
      <c r="A167" s="41" t="s">
        <v>1186</v>
      </c>
      <c r="B167" s="242" t="s">
        <v>1705</v>
      </c>
      <c r="C167" s="45" t="s">
        <v>164</v>
      </c>
      <c r="D167" s="43" t="s">
        <v>739</v>
      </c>
      <c r="E167" s="50" t="s">
        <v>729</v>
      </c>
      <c r="F167" s="53" t="s">
        <v>866</v>
      </c>
      <c r="G167" s="52">
        <f>VLOOKUP(F167,$AH$8:$AK$14,2)</f>
        <v>1</v>
      </c>
      <c r="H167" s="54">
        <f>CHOOSE(G167,$AE$8,$AE$9,$AE$10,$AE$11,$AE$12,$AE$13,$AE$14)</f>
        <v>1</v>
      </c>
      <c r="I167" s="76">
        <f>IF(H167&gt;1,H167,$J$164)</f>
        <v>1</v>
      </c>
      <c r="J167" s="52"/>
      <c r="K167" s="55">
        <f>CHOOSE(I167,0,$AD$9,$AD$10,$AD$11,$AD$12,$AD$13,$AD$14)</f>
        <v>0</v>
      </c>
      <c r="M167" s="57"/>
      <c r="N167" s="61">
        <v>1</v>
      </c>
      <c r="O167" s="57">
        <f t="shared" si="50"/>
        <v>0</v>
      </c>
      <c r="P167" s="61">
        <v>1</v>
      </c>
      <c r="Q167" s="57">
        <f t="shared" si="55"/>
        <v>0</v>
      </c>
      <c r="R167" s="61">
        <v>1</v>
      </c>
      <c r="S167" s="59">
        <f t="shared" si="51"/>
        <v>0</v>
      </c>
      <c r="T167" s="64"/>
      <c r="U167" s="64"/>
      <c r="V167" s="64"/>
      <c r="W167" s="64"/>
      <c r="AN167" s="798"/>
    </row>
    <row r="168" spans="1:40" ht="43.5" hidden="1" customHeight="1" outlineLevel="1" x14ac:dyDescent="0.3">
      <c r="A168" s="41" t="s">
        <v>1187</v>
      </c>
      <c r="B168" s="242" t="s">
        <v>1706</v>
      </c>
      <c r="C168" s="45" t="s">
        <v>164</v>
      </c>
      <c r="D168" s="43" t="s">
        <v>739</v>
      </c>
      <c r="E168" s="50" t="s">
        <v>726</v>
      </c>
      <c r="F168" s="53" t="s">
        <v>866</v>
      </c>
      <c r="G168" s="52">
        <f>VLOOKUP(F168,$AH$8:$AK$14,2)</f>
        <v>1</v>
      </c>
      <c r="H168" s="54">
        <f>CHOOSE(G168,$AE$8,$AE$9,$AE$10,$AE$11,$AE$12,$AE$13,$AE$14)</f>
        <v>1</v>
      </c>
      <c r="I168" s="76">
        <f>IF(H168&gt;1,H168,$J$164)</f>
        <v>1</v>
      </c>
      <c r="J168" s="52"/>
      <c r="K168" s="55">
        <f>CHOOSE(I168,0,$AD$9,$AD$10,$AD$11,$AD$12,$AD$13,$AD$14)</f>
        <v>0</v>
      </c>
      <c r="M168" s="57"/>
      <c r="N168" s="61">
        <v>1</v>
      </c>
      <c r="O168" s="57">
        <f t="shared" si="50"/>
        <v>0</v>
      </c>
      <c r="P168" s="61">
        <v>1</v>
      </c>
      <c r="Q168" s="57">
        <f t="shared" si="55"/>
        <v>0</v>
      </c>
      <c r="R168" s="61">
        <v>1</v>
      </c>
      <c r="S168" s="59">
        <f t="shared" si="51"/>
        <v>0</v>
      </c>
      <c r="T168" s="64"/>
      <c r="U168" s="64"/>
      <c r="V168" s="64"/>
      <c r="W168" s="64"/>
      <c r="AN168" s="798"/>
    </row>
    <row r="169" spans="1:40" ht="26.85" customHeight="1" collapsed="1" x14ac:dyDescent="0.3">
      <c r="A169" s="77" t="s">
        <v>166</v>
      </c>
      <c r="B169" s="474" t="s">
        <v>762</v>
      </c>
      <c r="C169" s="475"/>
      <c r="D169" s="475"/>
      <c r="E169" s="475"/>
      <c r="F169" s="475"/>
      <c r="G169" s="475"/>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row>
    <row r="170" spans="1:40" ht="86.25" customHeight="1" x14ac:dyDescent="0.3">
      <c r="A170" s="42" t="s">
        <v>862</v>
      </c>
      <c r="B170" s="464" t="s">
        <v>2125</v>
      </c>
      <c r="C170" s="505"/>
      <c r="D170" s="505"/>
      <c r="E170" s="506"/>
      <c r="F170" s="261" t="s">
        <v>1074</v>
      </c>
      <c r="G170" s="52">
        <f>VLOOKUP(F170,$AL$8:$AM$14,2)</f>
        <v>1</v>
      </c>
      <c r="H170" s="54">
        <f>IF(G170&gt;1,0,ROUNDDOWN(AVERAGE(H171:H176),0))</f>
        <v>1</v>
      </c>
      <c r="I170" s="76"/>
      <c r="J170" s="52">
        <f>MAX(G170:H170)</f>
        <v>1</v>
      </c>
      <c r="K170" s="55">
        <f>CHOOSE(J170,0,$AD$9,$AD$10,$AD$11,$AD$12,$AD$13,$AD$14)</f>
        <v>0</v>
      </c>
      <c r="L170" s="63">
        <f>1/18</f>
        <v>5.5555555555555552E-2</v>
      </c>
      <c r="M170" s="57">
        <f>K170*L170</f>
        <v>0</v>
      </c>
      <c r="O170" s="57">
        <f t="shared" si="50"/>
        <v>0</v>
      </c>
      <c r="Q170" s="57">
        <f t="shared" si="55"/>
        <v>0</v>
      </c>
      <c r="S170" s="59">
        <f t="shared" si="51"/>
        <v>0</v>
      </c>
      <c r="T170" s="64"/>
      <c r="U170" s="64"/>
      <c r="V170" s="64"/>
      <c r="W170" s="64"/>
      <c r="AN170" s="798"/>
    </row>
    <row r="171" spans="1:40" ht="34.5" hidden="1" customHeight="1" outlineLevel="1" x14ac:dyDescent="0.3">
      <c r="A171" s="41" t="s">
        <v>1188</v>
      </c>
      <c r="B171" s="242" t="s">
        <v>1707</v>
      </c>
      <c r="C171" s="45" t="s">
        <v>166</v>
      </c>
      <c r="D171" s="43" t="s">
        <v>16</v>
      </c>
      <c r="E171" s="50" t="s">
        <v>727</v>
      </c>
      <c r="F171" s="53" t="s">
        <v>866</v>
      </c>
      <c r="G171" s="52">
        <f t="shared" ref="G171:G176" si="60">VLOOKUP(F171,$AH$8:$AK$14,2)</f>
        <v>1</v>
      </c>
      <c r="H171" s="54">
        <f t="shared" ref="H171:H176" si="61">CHOOSE(G171,$AE$8,$AE$9,$AE$10,$AE$11,$AE$12,$AE$13,$AE$14)</f>
        <v>1</v>
      </c>
      <c r="I171" s="76">
        <f t="shared" ref="I171:I176" si="62">IF(H171&gt;1,H171,$J$170)</f>
        <v>1</v>
      </c>
      <c r="J171" s="52"/>
      <c r="K171" s="55">
        <f t="shared" ref="K171:K176" si="63">CHOOSE(I171,0,$AD$9,$AD$10,$AD$11,$AD$12,$AD$13,$AD$14)</f>
        <v>0</v>
      </c>
      <c r="M171" s="57"/>
      <c r="N171" s="61">
        <v>1</v>
      </c>
      <c r="O171" s="57">
        <f t="shared" si="50"/>
        <v>0</v>
      </c>
      <c r="P171" s="61">
        <v>1</v>
      </c>
      <c r="Q171" s="57">
        <f t="shared" si="55"/>
        <v>0</v>
      </c>
      <c r="R171" s="61">
        <v>1</v>
      </c>
      <c r="S171" s="59">
        <f t="shared" si="51"/>
        <v>0</v>
      </c>
      <c r="T171" s="64"/>
      <c r="U171" s="64"/>
      <c r="V171" s="64"/>
      <c r="W171" s="64"/>
      <c r="AN171" s="798"/>
    </row>
    <row r="172" spans="1:40" ht="47.65" hidden="1" customHeight="1" outlineLevel="1" x14ac:dyDescent="0.3">
      <c r="A172" s="41" t="s">
        <v>1189</v>
      </c>
      <c r="B172" s="242" t="s">
        <v>1708</v>
      </c>
      <c r="C172" s="45" t="s">
        <v>166</v>
      </c>
      <c r="D172" s="43" t="s">
        <v>16</v>
      </c>
      <c r="E172" s="50" t="s">
        <v>727</v>
      </c>
      <c r="F172" s="53" t="s">
        <v>866</v>
      </c>
      <c r="G172" s="52">
        <f t="shared" si="60"/>
        <v>1</v>
      </c>
      <c r="H172" s="54">
        <f t="shared" si="61"/>
        <v>1</v>
      </c>
      <c r="I172" s="76">
        <f t="shared" si="62"/>
        <v>1</v>
      </c>
      <c r="J172" s="52"/>
      <c r="K172" s="55">
        <f t="shared" si="63"/>
        <v>0</v>
      </c>
      <c r="M172" s="57"/>
      <c r="N172" s="61">
        <v>1</v>
      </c>
      <c r="O172" s="57">
        <f t="shared" si="50"/>
        <v>0</v>
      </c>
      <c r="P172" s="61">
        <v>1</v>
      </c>
      <c r="Q172" s="57">
        <f t="shared" si="55"/>
        <v>0</v>
      </c>
      <c r="R172" s="61">
        <v>1</v>
      </c>
      <c r="S172" s="59">
        <f t="shared" si="51"/>
        <v>0</v>
      </c>
      <c r="T172" s="64"/>
      <c r="U172" s="64"/>
      <c r="V172" s="64"/>
      <c r="W172" s="64"/>
      <c r="AN172" s="798"/>
    </row>
    <row r="173" spans="1:40" ht="34.5" hidden="1" customHeight="1" outlineLevel="1" x14ac:dyDescent="0.3">
      <c r="A173" s="41" t="s">
        <v>1190</v>
      </c>
      <c r="B173" s="242" t="s">
        <v>1709</v>
      </c>
      <c r="C173" s="45" t="s">
        <v>720</v>
      </c>
      <c r="D173" s="43" t="s">
        <v>16</v>
      </c>
      <c r="E173" s="50" t="s">
        <v>720</v>
      </c>
      <c r="F173" s="53" t="s">
        <v>866</v>
      </c>
      <c r="G173" s="52">
        <f t="shared" si="60"/>
        <v>1</v>
      </c>
      <c r="H173" s="54">
        <f t="shared" si="61"/>
        <v>1</v>
      </c>
      <c r="I173" s="76">
        <f t="shared" si="62"/>
        <v>1</v>
      </c>
      <c r="J173" s="52"/>
      <c r="K173" s="55">
        <f t="shared" si="63"/>
        <v>0</v>
      </c>
      <c r="M173" s="57"/>
      <c r="N173" s="61">
        <v>0</v>
      </c>
      <c r="O173" s="57">
        <f t="shared" si="50"/>
        <v>0</v>
      </c>
      <c r="P173" s="61">
        <v>1</v>
      </c>
      <c r="Q173" s="57">
        <f t="shared" si="55"/>
        <v>0</v>
      </c>
      <c r="R173" s="61">
        <v>0</v>
      </c>
      <c r="S173" s="59">
        <f t="shared" si="51"/>
        <v>0</v>
      </c>
      <c r="T173" s="64"/>
      <c r="U173" s="64"/>
      <c r="V173" s="64"/>
      <c r="W173" s="64"/>
      <c r="AN173" s="798"/>
    </row>
    <row r="174" spans="1:40" ht="47.25" hidden="1" customHeight="1" outlineLevel="1" x14ac:dyDescent="0.3">
      <c r="A174" s="41" t="s">
        <v>1191</v>
      </c>
      <c r="B174" s="242" t="s">
        <v>1710</v>
      </c>
      <c r="C174" s="45" t="s">
        <v>720</v>
      </c>
      <c r="D174" s="43" t="s">
        <v>16</v>
      </c>
      <c r="E174" s="50" t="s">
        <v>727</v>
      </c>
      <c r="F174" s="53" t="s">
        <v>866</v>
      </c>
      <c r="G174" s="52">
        <f t="shared" si="60"/>
        <v>1</v>
      </c>
      <c r="H174" s="54">
        <f t="shared" si="61"/>
        <v>1</v>
      </c>
      <c r="I174" s="76">
        <f t="shared" si="62"/>
        <v>1</v>
      </c>
      <c r="J174" s="52"/>
      <c r="K174" s="55">
        <f t="shared" si="63"/>
        <v>0</v>
      </c>
      <c r="M174" s="57"/>
      <c r="N174" s="61">
        <v>0</v>
      </c>
      <c r="O174" s="57">
        <f t="shared" si="50"/>
        <v>0</v>
      </c>
      <c r="P174" s="61">
        <v>1</v>
      </c>
      <c r="Q174" s="57">
        <f t="shared" si="55"/>
        <v>0</v>
      </c>
      <c r="R174" s="61">
        <v>1</v>
      </c>
      <c r="S174" s="59">
        <f t="shared" si="51"/>
        <v>0</v>
      </c>
      <c r="T174" s="64"/>
      <c r="U174" s="64"/>
      <c r="V174" s="64"/>
      <c r="W174" s="64"/>
      <c r="AN174" s="798"/>
    </row>
    <row r="175" spans="1:40" ht="47.65" hidden="1" customHeight="1" outlineLevel="1" x14ac:dyDescent="0.3">
      <c r="A175" s="41" t="s">
        <v>1192</v>
      </c>
      <c r="B175" s="242" t="s">
        <v>1711</v>
      </c>
      <c r="C175" s="45" t="s">
        <v>720</v>
      </c>
      <c r="D175" s="43" t="s">
        <v>16</v>
      </c>
      <c r="E175" s="50" t="s">
        <v>727</v>
      </c>
      <c r="F175" s="53" t="s">
        <v>866</v>
      </c>
      <c r="G175" s="52">
        <f t="shared" si="60"/>
        <v>1</v>
      </c>
      <c r="H175" s="54">
        <f t="shared" si="61"/>
        <v>1</v>
      </c>
      <c r="I175" s="76">
        <f t="shared" si="62"/>
        <v>1</v>
      </c>
      <c r="J175" s="52"/>
      <c r="K175" s="55">
        <f t="shared" si="63"/>
        <v>0</v>
      </c>
      <c r="M175" s="57"/>
      <c r="N175" s="61">
        <v>0</v>
      </c>
      <c r="O175" s="57">
        <f t="shared" si="50"/>
        <v>0</v>
      </c>
      <c r="P175" s="61">
        <v>1</v>
      </c>
      <c r="Q175" s="57">
        <f t="shared" si="55"/>
        <v>0</v>
      </c>
      <c r="R175" s="61">
        <v>1</v>
      </c>
      <c r="S175" s="59">
        <f t="shared" si="51"/>
        <v>0</v>
      </c>
      <c r="T175" s="64"/>
      <c r="U175" s="64"/>
      <c r="V175" s="64"/>
      <c r="W175" s="64"/>
      <c r="AN175" s="798"/>
    </row>
    <row r="176" spans="1:40" ht="47.65" hidden="1" customHeight="1" outlineLevel="1" x14ac:dyDescent="0.3">
      <c r="A176" s="279" t="s">
        <v>1193</v>
      </c>
      <c r="B176" s="280" t="s">
        <v>1712</v>
      </c>
      <c r="C176" s="292" t="s">
        <v>720</v>
      </c>
      <c r="D176" s="282" t="s">
        <v>16</v>
      </c>
      <c r="E176" s="283" t="s">
        <v>727</v>
      </c>
      <c r="F176" s="53" t="s">
        <v>866</v>
      </c>
      <c r="G176" s="285">
        <f t="shared" si="60"/>
        <v>1</v>
      </c>
      <c r="H176" s="286">
        <f t="shared" si="61"/>
        <v>1</v>
      </c>
      <c r="I176" s="286">
        <f t="shared" si="62"/>
        <v>1</v>
      </c>
      <c r="J176" s="285"/>
      <c r="K176" s="287">
        <f t="shared" si="63"/>
        <v>0</v>
      </c>
      <c r="L176" s="288"/>
      <c r="M176" s="289"/>
      <c r="N176" s="290">
        <v>0</v>
      </c>
      <c r="O176" s="289">
        <f t="shared" si="50"/>
        <v>0</v>
      </c>
      <c r="P176" s="290">
        <v>1</v>
      </c>
      <c r="Q176" s="289">
        <f t="shared" si="55"/>
        <v>0</v>
      </c>
      <c r="R176" s="290">
        <v>1</v>
      </c>
      <c r="S176" s="59">
        <f t="shared" si="51"/>
        <v>0</v>
      </c>
      <c r="T176" s="64"/>
      <c r="U176" s="64"/>
      <c r="V176" s="64"/>
      <c r="W176" s="64"/>
      <c r="AN176" s="799"/>
    </row>
    <row r="177" spans="1:40" ht="26.85" customHeight="1" collapsed="1" x14ac:dyDescent="0.3">
      <c r="A177" s="291" t="s">
        <v>167</v>
      </c>
      <c r="B177" s="482" t="s">
        <v>763</v>
      </c>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row>
    <row r="178" spans="1:40" ht="83.25" customHeight="1" x14ac:dyDescent="0.3">
      <c r="A178" s="276" t="s">
        <v>863</v>
      </c>
      <c r="B178" s="464" t="s">
        <v>2126</v>
      </c>
      <c r="C178" s="465"/>
      <c r="D178" s="465"/>
      <c r="E178" s="466"/>
      <c r="F178" s="261" t="s">
        <v>1074</v>
      </c>
      <c r="G178" s="262">
        <f>VLOOKUP(F178,$AL$8:$AM$14,2)</f>
        <v>1</v>
      </c>
      <c r="H178" s="277">
        <f>IF(G178&gt;1,0,ROUNDDOWN(AVERAGE(H179:H181),0))</f>
        <v>1</v>
      </c>
      <c r="I178" s="277"/>
      <c r="J178" s="262">
        <f>MAX(G178:H178)</f>
        <v>1</v>
      </c>
      <c r="K178" s="263">
        <f>CHOOSE(J178,0,$AD$9,$AD$10,$AD$11,$AD$12,$AD$13,$AD$14)</f>
        <v>0</v>
      </c>
      <c r="L178" s="235">
        <f>1/18</f>
        <v>5.5555555555555552E-2</v>
      </c>
      <c r="M178" s="265">
        <f>K178*L178</f>
        <v>0</v>
      </c>
      <c r="N178" s="236"/>
      <c r="O178" s="265">
        <f t="shared" si="50"/>
        <v>0</v>
      </c>
      <c r="P178" s="236"/>
      <c r="Q178" s="265">
        <f t="shared" si="55"/>
        <v>0</v>
      </c>
      <c r="R178" s="236"/>
      <c r="S178" s="59">
        <f t="shared" si="51"/>
        <v>0</v>
      </c>
      <c r="T178" s="64"/>
      <c r="U178" s="64"/>
      <c r="V178" s="64"/>
      <c r="W178" s="64"/>
      <c r="AN178" s="798"/>
    </row>
    <row r="179" spans="1:40" ht="45" hidden="1" customHeight="1" outlineLevel="1" x14ac:dyDescent="0.3">
      <c r="A179" s="41" t="s">
        <v>1194</v>
      </c>
      <c r="B179" s="242" t="s">
        <v>1713</v>
      </c>
      <c r="C179" s="45" t="s">
        <v>167</v>
      </c>
      <c r="D179" s="43" t="s">
        <v>17</v>
      </c>
      <c r="E179" s="50" t="s">
        <v>727</v>
      </c>
      <c r="F179" s="53" t="s">
        <v>866</v>
      </c>
      <c r="G179" s="52">
        <f>VLOOKUP(F179,$AH$8:$AK$14,2)</f>
        <v>1</v>
      </c>
      <c r="H179" s="54">
        <f>CHOOSE(G179,$AE$8,$AE$9,$AE$10,$AE$11,$AE$12,$AE$13,$AE$14)</f>
        <v>1</v>
      </c>
      <c r="I179" s="76">
        <f>IF(H179&gt;1,H179,$J$178)</f>
        <v>1</v>
      </c>
      <c r="J179" s="52"/>
      <c r="K179" s="55">
        <f>CHOOSE(I179,0,$AD$9,$AD$10,$AD$11,$AD$12,$AD$13,$AD$14)</f>
        <v>0</v>
      </c>
      <c r="M179" s="57"/>
      <c r="N179" s="61">
        <v>1</v>
      </c>
      <c r="O179" s="57">
        <f t="shared" si="50"/>
        <v>0</v>
      </c>
      <c r="P179" s="61">
        <v>1</v>
      </c>
      <c r="Q179" s="57">
        <f t="shared" si="55"/>
        <v>0</v>
      </c>
      <c r="R179" s="61">
        <v>1</v>
      </c>
      <c r="S179" s="59">
        <f t="shared" si="51"/>
        <v>0</v>
      </c>
      <c r="T179" s="64"/>
      <c r="U179" s="64"/>
      <c r="V179" s="64"/>
      <c r="W179" s="64"/>
      <c r="AN179" s="798"/>
    </row>
    <row r="180" spans="1:40" ht="47.65" hidden="1" customHeight="1" outlineLevel="1" x14ac:dyDescent="0.3">
      <c r="A180" s="41" t="s">
        <v>1195</v>
      </c>
      <c r="B180" s="242" t="s">
        <v>1714</v>
      </c>
      <c r="C180" s="45" t="s">
        <v>167</v>
      </c>
      <c r="D180" s="43" t="s">
        <v>17</v>
      </c>
      <c r="E180" s="50" t="s">
        <v>727</v>
      </c>
      <c r="F180" s="53" t="s">
        <v>866</v>
      </c>
      <c r="G180" s="52">
        <f>VLOOKUP(F180,$AH$8:$AK$14,2)</f>
        <v>1</v>
      </c>
      <c r="H180" s="54">
        <f>CHOOSE(G180,$AE$8,$AE$9,$AE$10,$AE$11,$AE$12,$AE$13,$AE$14)</f>
        <v>1</v>
      </c>
      <c r="I180" s="76">
        <f>IF(H180&gt;1,H180,$J$178)</f>
        <v>1</v>
      </c>
      <c r="J180" s="52"/>
      <c r="K180" s="55">
        <f>CHOOSE(I180,0,$AD$9,$AD$10,$AD$11,$AD$12,$AD$13,$AD$14)</f>
        <v>0</v>
      </c>
      <c r="M180" s="57"/>
      <c r="N180" s="61">
        <v>1</v>
      </c>
      <c r="O180" s="57">
        <f t="shared" si="50"/>
        <v>0</v>
      </c>
      <c r="P180" s="61">
        <v>1</v>
      </c>
      <c r="Q180" s="57">
        <f t="shared" si="55"/>
        <v>0</v>
      </c>
      <c r="R180" s="61">
        <v>1</v>
      </c>
      <c r="S180" s="59">
        <f t="shared" si="51"/>
        <v>0</v>
      </c>
      <c r="T180" s="64"/>
      <c r="U180" s="64"/>
      <c r="V180" s="64"/>
      <c r="W180" s="64"/>
      <c r="AN180" s="798"/>
    </row>
    <row r="181" spans="1:40" ht="45" hidden="1" customHeight="1" outlineLevel="1" x14ac:dyDescent="0.3">
      <c r="A181" s="41" t="s">
        <v>1196</v>
      </c>
      <c r="B181" s="242" t="s">
        <v>1715</v>
      </c>
      <c r="C181" s="45" t="s">
        <v>720</v>
      </c>
      <c r="D181" s="43" t="s">
        <v>17</v>
      </c>
      <c r="E181" s="50" t="s">
        <v>720</v>
      </c>
      <c r="F181" s="53" t="s">
        <v>866</v>
      </c>
      <c r="G181" s="52">
        <f>VLOOKUP(F181,$AH$8:$AK$14,2)</f>
        <v>1</v>
      </c>
      <c r="H181" s="54">
        <f>CHOOSE(G181,$AE$8,$AE$9,$AE$10,$AE$11,$AE$12,$AE$13,$AE$14)</f>
        <v>1</v>
      </c>
      <c r="I181" s="76">
        <f>IF(H181&gt;1,H181,$J$178)</f>
        <v>1</v>
      </c>
      <c r="J181" s="52"/>
      <c r="K181" s="55">
        <f>CHOOSE(I181,0,$AD$9,$AD$10,$AD$11,$AD$12,$AD$13,$AD$14)</f>
        <v>0</v>
      </c>
      <c r="M181" s="57"/>
      <c r="N181" s="61">
        <v>0</v>
      </c>
      <c r="O181" s="57">
        <f t="shared" si="50"/>
        <v>0</v>
      </c>
      <c r="P181" s="61">
        <v>1</v>
      </c>
      <c r="Q181" s="57">
        <f t="shared" si="55"/>
        <v>0</v>
      </c>
      <c r="R181" s="61">
        <v>0</v>
      </c>
      <c r="S181" s="59">
        <f t="shared" si="51"/>
        <v>0</v>
      </c>
      <c r="T181" s="64"/>
      <c r="U181" s="64"/>
      <c r="V181" s="64"/>
      <c r="W181" s="64"/>
      <c r="AN181" s="798"/>
    </row>
    <row r="182" spans="1:40" ht="129.75" customHeight="1" collapsed="1" x14ac:dyDescent="0.3">
      <c r="A182" s="42" t="s">
        <v>864</v>
      </c>
      <c r="B182" s="464" t="s">
        <v>2127</v>
      </c>
      <c r="C182" s="465"/>
      <c r="D182" s="465"/>
      <c r="E182" s="466"/>
      <c r="F182" s="261" t="s">
        <v>1074</v>
      </c>
      <c r="G182" s="52">
        <f>VLOOKUP(F182,$AL$8:$AM$14,2)</f>
        <v>1</v>
      </c>
      <c r="H182" s="54">
        <f>IF(G182&gt;1,0,ROUNDDOWN(AVERAGE(H183:H186),0))</f>
        <v>1</v>
      </c>
      <c r="I182" s="76"/>
      <c r="J182" s="52">
        <f>MAX(G182:H182)</f>
        <v>1</v>
      </c>
      <c r="K182" s="55">
        <f>CHOOSE(J182,0,$AD$9,$AD$10,$AD$11,$AD$12,$AD$13,$AD$14)</f>
        <v>0</v>
      </c>
      <c r="L182" s="63">
        <f>1/18</f>
        <v>5.5555555555555552E-2</v>
      </c>
      <c r="M182" s="57">
        <f>K182*L182</f>
        <v>0</v>
      </c>
      <c r="O182" s="57">
        <f t="shared" si="50"/>
        <v>0</v>
      </c>
      <c r="Q182" s="57">
        <f t="shared" si="55"/>
        <v>0</v>
      </c>
      <c r="S182" s="59">
        <f t="shared" si="51"/>
        <v>0</v>
      </c>
      <c r="T182" s="64"/>
      <c r="U182" s="64"/>
      <c r="V182" s="64"/>
      <c r="W182" s="64"/>
      <c r="AN182" s="798"/>
    </row>
    <row r="183" spans="1:40" ht="60" hidden="1" customHeight="1" outlineLevel="1" x14ac:dyDescent="0.3">
      <c r="A183" s="41" t="s">
        <v>1197</v>
      </c>
      <c r="B183" s="242" t="s">
        <v>1716</v>
      </c>
      <c r="C183" s="45" t="s">
        <v>720</v>
      </c>
      <c r="D183" s="43" t="s">
        <v>17</v>
      </c>
      <c r="E183" s="50" t="s">
        <v>720</v>
      </c>
      <c r="F183" s="53" t="s">
        <v>866</v>
      </c>
      <c r="G183" s="52">
        <f>VLOOKUP(F183,$AH$8:$AK$14,2)</f>
        <v>1</v>
      </c>
      <c r="H183" s="54">
        <f>CHOOSE(G183,$AE$8,$AE$9,$AE$10,$AE$11,$AE$12,$AE$13,$AE$14)</f>
        <v>1</v>
      </c>
      <c r="I183" s="76">
        <f>IF(H183&gt;1,H183,$J$182)</f>
        <v>1</v>
      </c>
      <c r="J183" s="52"/>
      <c r="K183" s="55">
        <f>CHOOSE(I183,0,$AD$9,$AD$10,$AD$11,$AD$12,$AD$13,$AD$14)</f>
        <v>0</v>
      </c>
      <c r="N183" s="61">
        <v>0</v>
      </c>
      <c r="O183" s="57">
        <f t="shared" si="50"/>
        <v>0</v>
      </c>
      <c r="P183" s="61">
        <v>1</v>
      </c>
      <c r="Q183" s="57">
        <f t="shared" si="55"/>
        <v>0</v>
      </c>
      <c r="R183" s="61">
        <v>0</v>
      </c>
      <c r="S183" s="59">
        <f t="shared" si="51"/>
        <v>0</v>
      </c>
      <c r="T183" s="64"/>
      <c r="U183" s="64"/>
      <c r="V183" s="64"/>
      <c r="W183" s="64"/>
      <c r="AN183" s="796"/>
    </row>
    <row r="184" spans="1:40" ht="98.25" hidden="1" customHeight="1" outlineLevel="1" x14ac:dyDescent="0.3">
      <c r="A184" s="41" t="s">
        <v>1198</v>
      </c>
      <c r="B184" s="242" t="s">
        <v>1717</v>
      </c>
      <c r="C184" s="45" t="s">
        <v>720</v>
      </c>
      <c r="D184" s="43" t="s">
        <v>17</v>
      </c>
      <c r="E184" s="50" t="s">
        <v>726</v>
      </c>
      <c r="F184" s="53" t="s">
        <v>866</v>
      </c>
      <c r="G184" s="52">
        <f>VLOOKUP(F184,$AH$8:$AK$14,2)</f>
        <v>1</v>
      </c>
      <c r="H184" s="54">
        <f>CHOOSE(G184,$AE$8,$AE$9,$AE$10,$AE$11,$AE$12,$AE$13,$AE$14)</f>
        <v>1</v>
      </c>
      <c r="I184" s="76">
        <f>IF(H184&gt;1,H184,$J$182)</f>
        <v>1</v>
      </c>
      <c r="J184" s="52"/>
      <c r="K184" s="55">
        <f>CHOOSE(I184,0,$AD$9,$AD$10,$AD$11,$AD$12,$AD$13,$AD$14)</f>
        <v>0</v>
      </c>
      <c r="N184" s="61">
        <v>0</v>
      </c>
      <c r="O184" s="57">
        <f t="shared" si="50"/>
        <v>0</v>
      </c>
      <c r="P184" s="61">
        <v>1</v>
      </c>
      <c r="Q184" s="57">
        <f t="shared" si="55"/>
        <v>0</v>
      </c>
      <c r="R184" s="61">
        <v>1</v>
      </c>
      <c r="S184" s="59">
        <f t="shared" si="51"/>
        <v>0</v>
      </c>
      <c r="T184" s="64"/>
      <c r="U184" s="64"/>
      <c r="V184" s="64"/>
      <c r="W184" s="64"/>
      <c r="AN184" s="796"/>
    </row>
    <row r="185" spans="1:40" ht="70.5" hidden="1" customHeight="1" outlineLevel="1" x14ac:dyDescent="0.3">
      <c r="A185" s="41" t="s">
        <v>1199</v>
      </c>
      <c r="B185" s="242" t="s">
        <v>1718</v>
      </c>
      <c r="C185" s="45" t="s">
        <v>720</v>
      </c>
      <c r="D185" s="43" t="s">
        <v>17</v>
      </c>
      <c r="E185" s="50" t="s">
        <v>720</v>
      </c>
      <c r="F185" s="53" t="s">
        <v>866</v>
      </c>
      <c r="G185" s="52">
        <f>VLOOKUP(F185,$AH$8:$AK$14,2)</f>
        <v>1</v>
      </c>
      <c r="H185" s="54">
        <f>CHOOSE(G185,$AE$8,$AE$9,$AE$10,$AE$11,$AE$12,$AE$13,$AE$14)</f>
        <v>1</v>
      </c>
      <c r="I185" s="76">
        <f>IF(H185&gt;1,H185,$J$182)</f>
        <v>1</v>
      </c>
      <c r="J185" s="52"/>
      <c r="K185" s="55">
        <f>CHOOSE(I185,0,$AD$9,$AD$10,$AD$11,$AD$12,$AD$13,$AD$14)</f>
        <v>0</v>
      </c>
      <c r="M185" s="57"/>
      <c r="N185" s="61">
        <v>0</v>
      </c>
      <c r="O185" s="57">
        <f t="shared" si="50"/>
        <v>0</v>
      </c>
      <c r="P185" s="61">
        <v>1</v>
      </c>
      <c r="Q185" s="57">
        <f t="shared" si="55"/>
        <v>0</v>
      </c>
      <c r="R185" s="61">
        <v>0</v>
      </c>
      <c r="S185" s="59">
        <f t="shared" si="51"/>
        <v>0</v>
      </c>
      <c r="T185" s="64"/>
      <c r="U185" s="64"/>
      <c r="V185" s="64"/>
      <c r="W185" s="64"/>
      <c r="AN185" s="796"/>
    </row>
    <row r="186" spans="1:40" ht="94.5" hidden="1" customHeight="1" outlineLevel="1" x14ac:dyDescent="0.3">
      <c r="A186" s="279" t="s">
        <v>1200</v>
      </c>
      <c r="B186" s="280" t="s">
        <v>1719</v>
      </c>
      <c r="C186" s="292" t="s">
        <v>720</v>
      </c>
      <c r="D186" s="282" t="s">
        <v>17</v>
      </c>
      <c r="E186" s="283" t="s">
        <v>726</v>
      </c>
      <c r="F186" s="53" t="s">
        <v>866</v>
      </c>
      <c r="G186" s="285">
        <f>VLOOKUP(F186,$AH$8:$AK$14,2)</f>
        <v>1</v>
      </c>
      <c r="H186" s="286">
        <f>CHOOSE(G186,$AE$8,$AE$9,$AE$10,$AE$11,$AE$12,$AE$13,$AE$14)</f>
        <v>1</v>
      </c>
      <c r="I186" s="286">
        <f>IF(H186&gt;1,H186,$J$182)</f>
        <v>1</v>
      </c>
      <c r="J186" s="285"/>
      <c r="K186" s="287">
        <f>CHOOSE(I186,0,$AD$9,$AD$10,$AD$11,$AD$12,$AD$13,$AD$14)</f>
        <v>0</v>
      </c>
      <c r="L186" s="288"/>
      <c r="M186" s="289"/>
      <c r="N186" s="290">
        <v>0</v>
      </c>
      <c r="O186" s="289">
        <f t="shared" si="50"/>
        <v>0</v>
      </c>
      <c r="P186" s="290">
        <v>1</v>
      </c>
      <c r="Q186" s="289">
        <f t="shared" si="55"/>
        <v>0</v>
      </c>
      <c r="R186" s="290">
        <v>1</v>
      </c>
      <c r="S186" s="59">
        <f t="shared" si="51"/>
        <v>0</v>
      </c>
      <c r="T186" s="64"/>
      <c r="U186" s="64"/>
      <c r="V186" s="64"/>
      <c r="W186" s="64"/>
      <c r="AN186" s="797"/>
    </row>
    <row r="187" spans="1:40" ht="26.85" customHeight="1" collapsed="1" x14ac:dyDescent="0.3">
      <c r="A187" s="291" t="s">
        <v>562</v>
      </c>
      <c r="B187" s="482" t="s">
        <v>764</v>
      </c>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c r="AE187" s="482"/>
      <c r="AF187" s="482"/>
      <c r="AG187" s="482"/>
      <c r="AH187" s="482"/>
      <c r="AI187" s="482"/>
      <c r="AJ187" s="482"/>
      <c r="AK187" s="482"/>
      <c r="AL187" s="482"/>
      <c r="AM187" s="482"/>
      <c r="AN187" s="482"/>
    </row>
    <row r="188" spans="1:40" ht="26.85" customHeight="1" x14ac:dyDescent="0.3">
      <c r="A188" s="291" t="s">
        <v>765</v>
      </c>
      <c r="B188" s="482" t="s">
        <v>110</v>
      </c>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c r="AE188" s="482"/>
      <c r="AF188" s="482"/>
      <c r="AG188" s="482"/>
      <c r="AH188" s="482"/>
      <c r="AI188" s="482"/>
      <c r="AJ188" s="482"/>
      <c r="AK188" s="482"/>
      <c r="AL188" s="482"/>
      <c r="AM188" s="482"/>
      <c r="AN188" s="482"/>
    </row>
    <row r="189" spans="1:40" ht="39" customHeight="1" x14ac:dyDescent="0.3">
      <c r="A189" s="276" t="s">
        <v>865</v>
      </c>
      <c r="B189" s="464" t="s">
        <v>2066</v>
      </c>
      <c r="C189" s="465"/>
      <c r="D189" s="465"/>
      <c r="E189" s="466"/>
      <c r="F189" s="261" t="s">
        <v>1074</v>
      </c>
      <c r="G189" s="262">
        <f>VLOOKUP(F189,$AL$8:$AM$14,2)</f>
        <v>1</v>
      </c>
      <c r="H189" s="277">
        <f>IF(G189&gt;1,0,ROUNDDOWN(AVERAGE(H190:H194),0))</f>
        <v>1</v>
      </c>
      <c r="I189" s="277"/>
      <c r="J189" s="262">
        <f>MAX(G189:H189)</f>
        <v>1</v>
      </c>
      <c r="K189" s="263">
        <f>CHOOSE(J189,0,$AD$9,$AD$10,$AD$11,$AD$12,$AD$13,$AD$14)</f>
        <v>0</v>
      </c>
      <c r="L189" s="235">
        <f>1/18</f>
        <v>5.5555555555555552E-2</v>
      </c>
      <c r="M189" s="265">
        <f>K189*L189</f>
        <v>0</v>
      </c>
      <c r="N189" s="236"/>
      <c r="O189" s="265">
        <f t="shared" si="50"/>
        <v>0</v>
      </c>
      <c r="P189" s="236"/>
      <c r="Q189" s="265">
        <f t="shared" si="55"/>
        <v>0</v>
      </c>
      <c r="R189" s="236"/>
      <c r="S189" s="59">
        <f t="shared" si="51"/>
        <v>0</v>
      </c>
      <c r="T189" s="64"/>
      <c r="U189" s="64"/>
      <c r="V189" s="64"/>
      <c r="W189" s="64"/>
      <c r="AN189" s="798"/>
    </row>
    <row r="190" spans="1:40" ht="69.75" hidden="1" customHeight="1" outlineLevel="1" x14ac:dyDescent="0.3">
      <c r="A190" s="41" t="s">
        <v>1201</v>
      </c>
      <c r="B190" s="242" t="s">
        <v>1720</v>
      </c>
      <c r="C190" s="45" t="s">
        <v>765</v>
      </c>
      <c r="D190" s="43" t="s">
        <v>49</v>
      </c>
      <c r="E190" s="50" t="s">
        <v>726</v>
      </c>
      <c r="F190" s="53" t="s">
        <v>866</v>
      </c>
      <c r="G190" s="52">
        <f>VLOOKUP(F190,$AH$8:$AK$14,2)</f>
        <v>1</v>
      </c>
      <c r="H190" s="54">
        <f>CHOOSE(G190,$AE$8,$AE$9,$AE$10,$AE$11,$AE$12,$AE$13,$AE$14)</f>
        <v>1</v>
      </c>
      <c r="I190" s="76">
        <f>IF(H190&gt;1,H190,$J$189)</f>
        <v>1</v>
      </c>
      <c r="J190" s="52"/>
      <c r="K190" s="55">
        <f>CHOOSE(I190,0,$AD$9,$AD$10,$AD$11,$AD$12,$AD$13,$AD$14)</f>
        <v>0</v>
      </c>
      <c r="M190" s="57"/>
      <c r="N190" s="61">
        <v>1</v>
      </c>
      <c r="O190" s="57">
        <f t="shared" si="50"/>
        <v>0</v>
      </c>
      <c r="P190" s="61">
        <v>1</v>
      </c>
      <c r="Q190" s="57">
        <f t="shared" si="55"/>
        <v>0</v>
      </c>
      <c r="R190" s="61">
        <v>1</v>
      </c>
      <c r="S190" s="59">
        <f t="shared" si="51"/>
        <v>0</v>
      </c>
      <c r="T190" s="64"/>
      <c r="U190" s="64"/>
      <c r="V190" s="64"/>
      <c r="W190" s="64"/>
      <c r="AN190" s="798"/>
    </row>
    <row r="191" spans="1:40" ht="47.65" hidden="1" customHeight="1" outlineLevel="1" x14ac:dyDescent="0.3">
      <c r="A191" s="41" t="s">
        <v>1202</v>
      </c>
      <c r="B191" s="242" t="s">
        <v>1721</v>
      </c>
      <c r="C191" s="45" t="s">
        <v>765</v>
      </c>
      <c r="D191" s="43" t="s">
        <v>720</v>
      </c>
      <c r="E191" s="50" t="s">
        <v>720</v>
      </c>
      <c r="F191" s="53" t="s">
        <v>866</v>
      </c>
      <c r="G191" s="52">
        <f>VLOOKUP(F191,$AH$8:$AK$14,2)</f>
        <v>1</v>
      </c>
      <c r="H191" s="54">
        <f>CHOOSE(G191,$AE$8,$AE$9,$AE$10,$AE$11,$AE$12,$AE$13,$AE$14)</f>
        <v>1</v>
      </c>
      <c r="I191" s="76">
        <f>IF(H191&gt;1,H191,$J$189)</f>
        <v>1</v>
      </c>
      <c r="J191" s="52"/>
      <c r="K191" s="55">
        <f>CHOOSE(I191,0,$AD$9,$AD$10,$AD$11,$AD$12,$AD$13,$AD$14)</f>
        <v>0</v>
      </c>
      <c r="M191" s="57"/>
      <c r="N191" s="61">
        <v>1</v>
      </c>
      <c r="O191" s="57">
        <f t="shared" si="50"/>
        <v>0</v>
      </c>
      <c r="P191" s="61">
        <v>0</v>
      </c>
      <c r="Q191" s="57">
        <f t="shared" si="55"/>
        <v>0</v>
      </c>
      <c r="R191" s="61">
        <v>0</v>
      </c>
      <c r="S191" s="59">
        <f t="shared" si="51"/>
        <v>0</v>
      </c>
      <c r="T191" s="64"/>
      <c r="U191" s="64"/>
      <c r="V191" s="64"/>
      <c r="W191" s="64"/>
      <c r="AN191" s="798"/>
    </row>
    <row r="192" spans="1:40" ht="34.5" hidden="1" customHeight="1" outlineLevel="1" x14ac:dyDescent="0.3">
      <c r="A192" s="41" t="s">
        <v>1203</v>
      </c>
      <c r="B192" s="242" t="s">
        <v>1722</v>
      </c>
      <c r="C192" s="45" t="s">
        <v>765</v>
      </c>
      <c r="D192" s="43" t="s">
        <v>720</v>
      </c>
      <c r="E192" s="50" t="s">
        <v>720</v>
      </c>
      <c r="F192" s="53" t="s">
        <v>866</v>
      </c>
      <c r="G192" s="52">
        <f>VLOOKUP(F192,$AH$8:$AK$14,2)</f>
        <v>1</v>
      </c>
      <c r="H192" s="54">
        <f>CHOOSE(G192,$AE$8,$AE$9,$AE$10,$AE$11,$AE$12,$AE$13,$AE$14)</f>
        <v>1</v>
      </c>
      <c r="I192" s="76">
        <f>IF(H192&gt;1,H192,$J$189)</f>
        <v>1</v>
      </c>
      <c r="J192" s="52"/>
      <c r="K192" s="55">
        <f>CHOOSE(I192,0,$AD$9,$AD$10,$AD$11,$AD$12,$AD$13,$AD$14)</f>
        <v>0</v>
      </c>
      <c r="M192" s="57"/>
      <c r="N192" s="61">
        <v>1</v>
      </c>
      <c r="O192" s="57">
        <f t="shared" si="50"/>
        <v>0</v>
      </c>
      <c r="P192" s="61">
        <v>0</v>
      </c>
      <c r="Q192" s="57">
        <f t="shared" si="55"/>
        <v>0</v>
      </c>
      <c r="R192" s="61">
        <v>0</v>
      </c>
      <c r="S192" s="59">
        <f t="shared" si="51"/>
        <v>0</v>
      </c>
      <c r="T192" s="64"/>
      <c r="U192" s="64"/>
      <c r="V192" s="64"/>
      <c r="W192" s="64"/>
      <c r="AN192" s="798"/>
    </row>
    <row r="193" spans="1:40" ht="47.65" hidden="1" customHeight="1" outlineLevel="1" x14ac:dyDescent="0.3">
      <c r="A193" s="41" t="s">
        <v>1204</v>
      </c>
      <c r="B193" s="242" t="s">
        <v>1723</v>
      </c>
      <c r="C193" s="45" t="s">
        <v>765</v>
      </c>
      <c r="D193" s="43" t="s">
        <v>720</v>
      </c>
      <c r="E193" s="50" t="s">
        <v>720</v>
      </c>
      <c r="F193" s="53" t="s">
        <v>866</v>
      </c>
      <c r="G193" s="52">
        <f>VLOOKUP(F193,$AH$8:$AK$14,2)</f>
        <v>1</v>
      </c>
      <c r="H193" s="54">
        <f>CHOOSE(G193,$AE$8,$AE$9,$AE$10,$AE$11,$AE$12,$AE$13,$AE$14)</f>
        <v>1</v>
      </c>
      <c r="I193" s="76">
        <f>IF(H193&gt;1,H193,$J$189)</f>
        <v>1</v>
      </c>
      <c r="J193" s="52"/>
      <c r="K193" s="55">
        <f>CHOOSE(I193,0,$AD$9,$AD$10,$AD$11,$AD$12,$AD$13,$AD$14)</f>
        <v>0</v>
      </c>
      <c r="M193" s="57"/>
      <c r="N193" s="61">
        <v>1</v>
      </c>
      <c r="O193" s="57">
        <f t="shared" si="50"/>
        <v>0</v>
      </c>
      <c r="P193" s="61">
        <v>0</v>
      </c>
      <c r="Q193" s="57">
        <f t="shared" si="55"/>
        <v>0</v>
      </c>
      <c r="R193" s="61">
        <v>0</v>
      </c>
      <c r="S193" s="59">
        <f t="shared" si="51"/>
        <v>0</v>
      </c>
      <c r="T193" s="64"/>
      <c r="U193" s="64"/>
      <c r="V193" s="64"/>
      <c r="W193" s="64"/>
      <c r="AN193" s="798"/>
    </row>
    <row r="194" spans="1:40" ht="70.5" hidden="1" customHeight="1" outlineLevel="1" x14ac:dyDescent="0.3">
      <c r="A194" s="279" t="s">
        <v>1205</v>
      </c>
      <c r="B194" s="280" t="s">
        <v>1724</v>
      </c>
      <c r="C194" s="292" t="s">
        <v>720</v>
      </c>
      <c r="D194" s="282" t="s">
        <v>49</v>
      </c>
      <c r="E194" s="283" t="s">
        <v>726</v>
      </c>
      <c r="F194" s="53" t="s">
        <v>866</v>
      </c>
      <c r="G194" s="285">
        <f>VLOOKUP(F194,$AH$8:$AK$14,2)</f>
        <v>1</v>
      </c>
      <c r="H194" s="286">
        <f>CHOOSE(G194,$AE$8,$AE$9,$AE$10,$AE$11,$AE$12,$AE$13,$AE$14)</f>
        <v>1</v>
      </c>
      <c r="I194" s="286">
        <f>IF(H194&gt;1,H194,$J$189)</f>
        <v>1</v>
      </c>
      <c r="J194" s="285"/>
      <c r="K194" s="287">
        <f>CHOOSE(I194,0,$AD$9,$AD$10,$AD$11,$AD$12,$AD$13,$AD$14)</f>
        <v>0</v>
      </c>
      <c r="L194" s="288"/>
      <c r="M194" s="289"/>
      <c r="N194" s="290">
        <v>0</v>
      </c>
      <c r="O194" s="289">
        <f t="shared" si="50"/>
        <v>0</v>
      </c>
      <c r="P194" s="290">
        <v>1</v>
      </c>
      <c r="Q194" s="289">
        <f t="shared" si="55"/>
        <v>0</v>
      </c>
      <c r="R194" s="290">
        <v>1</v>
      </c>
      <c r="S194" s="59">
        <f t="shared" si="51"/>
        <v>0</v>
      </c>
      <c r="T194" s="64"/>
      <c r="U194" s="64"/>
      <c r="V194" s="64"/>
      <c r="W194" s="64"/>
      <c r="AN194" s="799"/>
    </row>
    <row r="195" spans="1:40" ht="26.85" customHeight="1" collapsed="1" x14ac:dyDescent="0.3">
      <c r="A195" s="291" t="s">
        <v>767</v>
      </c>
      <c r="B195" s="482" t="s">
        <v>766</v>
      </c>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c r="AE195" s="482"/>
      <c r="AF195" s="482"/>
      <c r="AG195" s="482"/>
      <c r="AH195" s="482"/>
      <c r="AI195" s="482"/>
      <c r="AJ195" s="482"/>
      <c r="AK195" s="482"/>
      <c r="AL195" s="482"/>
      <c r="AM195" s="482"/>
      <c r="AN195" s="482"/>
    </row>
    <row r="196" spans="1:40" ht="68.25" customHeight="1" x14ac:dyDescent="0.3">
      <c r="A196" s="276" t="s">
        <v>867</v>
      </c>
      <c r="B196" s="464" t="s">
        <v>2067</v>
      </c>
      <c r="C196" s="465"/>
      <c r="D196" s="465"/>
      <c r="E196" s="466"/>
      <c r="F196" s="261" t="s">
        <v>1074</v>
      </c>
      <c r="G196" s="262">
        <f>VLOOKUP(F196,$AL$8:$AM$14,2)</f>
        <v>1</v>
      </c>
      <c r="H196" s="277">
        <f>IF(G196&gt;1,0,ROUNDDOWN(AVERAGE(H197:H203),0))</f>
        <v>1</v>
      </c>
      <c r="I196" s="277"/>
      <c r="J196" s="262">
        <f>MAX(G196:H196)</f>
        <v>1</v>
      </c>
      <c r="K196" s="263">
        <f>CHOOSE(J196,0,$AD$9,$AD$10,$AD$11,$AD$12,$AD$13,$AD$14)</f>
        <v>0</v>
      </c>
      <c r="L196" s="235">
        <f>1/18</f>
        <v>5.5555555555555552E-2</v>
      </c>
      <c r="M196" s="265">
        <f>K196*L196</f>
        <v>0</v>
      </c>
      <c r="N196" s="236"/>
      <c r="O196" s="265">
        <f t="shared" si="50"/>
        <v>0</v>
      </c>
      <c r="P196" s="236"/>
      <c r="Q196" s="265">
        <f t="shared" si="55"/>
        <v>0</v>
      </c>
      <c r="R196" s="236"/>
      <c r="S196" s="59">
        <f t="shared" si="51"/>
        <v>0</v>
      </c>
      <c r="T196" s="64"/>
      <c r="U196" s="64"/>
      <c r="V196" s="64"/>
      <c r="W196" s="64"/>
      <c r="AN196" s="798"/>
    </row>
    <row r="197" spans="1:40" ht="56.25" hidden="1" customHeight="1" outlineLevel="1" x14ac:dyDescent="0.3">
      <c r="A197" s="41" t="s">
        <v>1206</v>
      </c>
      <c r="B197" s="242" t="s">
        <v>1725</v>
      </c>
      <c r="C197" s="45" t="s">
        <v>720</v>
      </c>
      <c r="D197" s="43" t="s">
        <v>809</v>
      </c>
      <c r="E197" s="50" t="s">
        <v>726</v>
      </c>
      <c r="F197" s="53" t="s">
        <v>866</v>
      </c>
      <c r="G197" s="52">
        <f t="shared" ref="G197:G203" si="64">VLOOKUP(F197,$AH$8:$AK$14,2)</f>
        <v>1</v>
      </c>
      <c r="H197" s="54">
        <f t="shared" ref="H197:H203" si="65">CHOOSE(G197,$AE$8,$AE$9,$AE$10,$AE$11,$AE$12,$AE$13,$AE$14)</f>
        <v>1</v>
      </c>
      <c r="I197" s="76">
        <f t="shared" ref="I197:I203" si="66">IF(H197&gt;1,H197,$J$196)</f>
        <v>1</v>
      </c>
      <c r="J197" s="52"/>
      <c r="K197" s="55">
        <f t="shared" ref="K197:K203" si="67">CHOOSE(I197,0,$AD$9,$AD$10,$AD$11,$AD$12,$AD$13,$AD$14)</f>
        <v>0</v>
      </c>
      <c r="M197" s="57"/>
      <c r="N197" s="61">
        <v>0</v>
      </c>
      <c r="O197" s="57">
        <f t="shared" si="50"/>
        <v>0</v>
      </c>
      <c r="P197" s="61">
        <v>1</v>
      </c>
      <c r="Q197" s="57">
        <f t="shared" si="55"/>
        <v>0</v>
      </c>
      <c r="R197" s="61">
        <v>1</v>
      </c>
      <c r="S197" s="59">
        <f t="shared" si="51"/>
        <v>0</v>
      </c>
      <c r="T197" s="64"/>
      <c r="U197" s="64"/>
      <c r="V197" s="64"/>
      <c r="W197" s="64"/>
      <c r="AN197" s="798"/>
    </row>
    <row r="198" spans="1:40" ht="84" hidden="1" customHeight="1" outlineLevel="1" x14ac:dyDescent="0.3">
      <c r="A198" s="41" t="s">
        <v>1207</v>
      </c>
      <c r="B198" s="242" t="s">
        <v>1726</v>
      </c>
      <c r="C198" s="45" t="s">
        <v>767</v>
      </c>
      <c r="D198" s="43" t="s">
        <v>49</v>
      </c>
      <c r="E198" s="50" t="s">
        <v>726</v>
      </c>
      <c r="F198" s="53" t="s">
        <v>866</v>
      </c>
      <c r="G198" s="52">
        <f t="shared" si="64"/>
        <v>1</v>
      </c>
      <c r="H198" s="54">
        <f t="shared" si="65"/>
        <v>1</v>
      </c>
      <c r="I198" s="76">
        <f t="shared" si="66"/>
        <v>1</v>
      </c>
      <c r="J198" s="52"/>
      <c r="K198" s="55">
        <f t="shared" si="67"/>
        <v>0</v>
      </c>
      <c r="M198" s="57"/>
      <c r="N198" s="61">
        <v>1</v>
      </c>
      <c r="O198" s="57">
        <f t="shared" si="50"/>
        <v>0</v>
      </c>
      <c r="P198" s="61">
        <v>1</v>
      </c>
      <c r="Q198" s="57">
        <f t="shared" si="55"/>
        <v>0</v>
      </c>
      <c r="R198" s="61">
        <v>1</v>
      </c>
      <c r="S198" s="59">
        <f t="shared" si="51"/>
        <v>0</v>
      </c>
      <c r="T198" s="64"/>
      <c r="U198" s="64"/>
      <c r="V198" s="64"/>
      <c r="W198" s="64"/>
      <c r="AN198" s="798"/>
    </row>
    <row r="199" spans="1:40" ht="47.65" hidden="1" customHeight="1" outlineLevel="1" x14ac:dyDescent="0.3">
      <c r="A199" s="41" t="s">
        <v>1208</v>
      </c>
      <c r="B199" s="242" t="s">
        <v>1727</v>
      </c>
      <c r="C199" s="45" t="s">
        <v>767</v>
      </c>
      <c r="D199" s="43" t="s">
        <v>49</v>
      </c>
      <c r="E199" s="50" t="s">
        <v>720</v>
      </c>
      <c r="F199" s="53" t="s">
        <v>866</v>
      </c>
      <c r="G199" s="52">
        <f t="shared" si="64"/>
        <v>1</v>
      </c>
      <c r="H199" s="54">
        <f t="shared" si="65"/>
        <v>1</v>
      </c>
      <c r="I199" s="76">
        <f t="shared" si="66"/>
        <v>1</v>
      </c>
      <c r="J199" s="52"/>
      <c r="K199" s="55">
        <f t="shared" si="67"/>
        <v>0</v>
      </c>
      <c r="M199" s="57"/>
      <c r="N199" s="61">
        <v>1</v>
      </c>
      <c r="O199" s="57">
        <f t="shared" si="50"/>
        <v>0</v>
      </c>
      <c r="P199" s="61">
        <v>1</v>
      </c>
      <c r="Q199" s="57">
        <f t="shared" si="55"/>
        <v>0</v>
      </c>
      <c r="R199" s="61">
        <v>0</v>
      </c>
      <c r="S199" s="59">
        <f t="shared" si="51"/>
        <v>0</v>
      </c>
      <c r="T199" s="64"/>
      <c r="U199" s="64"/>
      <c r="V199" s="64"/>
      <c r="W199" s="64"/>
      <c r="AN199" s="798"/>
    </row>
    <row r="200" spans="1:40" ht="26.85" hidden="1" customHeight="1" outlineLevel="1" x14ac:dyDescent="0.3">
      <c r="A200" s="41" t="s">
        <v>1209</v>
      </c>
      <c r="B200" s="242" t="s">
        <v>1728</v>
      </c>
      <c r="C200" s="45" t="s">
        <v>720</v>
      </c>
      <c r="D200" s="43" t="s">
        <v>49</v>
      </c>
      <c r="E200" s="50" t="s">
        <v>726</v>
      </c>
      <c r="F200" s="53" t="s">
        <v>866</v>
      </c>
      <c r="G200" s="52">
        <f t="shared" si="64"/>
        <v>1</v>
      </c>
      <c r="H200" s="54">
        <f t="shared" si="65"/>
        <v>1</v>
      </c>
      <c r="I200" s="76">
        <f t="shared" si="66"/>
        <v>1</v>
      </c>
      <c r="J200" s="52"/>
      <c r="K200" s="55">
        <f t="shared" si="67"/>
        <v>0</v>
      </c>
      <c r="M200" s="57"/>
      <c r="N200" s="61">
        <v>0</v>
      </c>
      <c r="O200" s="57">
        <f t="shared" si="50"/>
        <v>0</v>
      </c>
      <c r="P200" s="61">
        <v>1</v>
      </c>
      <c r="Q200" s="57">
        <f t="shared" si="55"/>
        <v>0</v>
      </c>
      <c r="R200" s="61">
        <v>1</v>
      </c>
      <c r="S200" s="59">
        <f t="shared" si="51"/>
        <v>0</v>
      </c>
      <c r="T200" s="64"/>
      <c r="U200" s="64"/>
      <c r="V200" s="64"/>
      <c r="W200" s="64"/>
      <c r="AN200" s="798"/>
    </row>
    <row r="201" spans="1:40" ht="65.25" hidden="1" customHeight="1" outlineLevel="1" x14ac:dyDescent="0.3">
      <c r="A201" s="41" t="s">
        <v>1210</v>
      </c>
      <c r="B201" s="242" t="s">
        <v>1729</v>
      </c>
      <c r="C201" s="45" t="s">
        <v>767</v>
      </c>
      <c r="D201" s="43" t="s">
        <v>49</v>
      </c>
      <c r="E201" s="50" t="s">
        <v>726</v>
      </c>
      <c r="F201" s="53" t="s">
        <v>866</v>
      </c>
      <c r="G201" s="52">
        <f t="shared" si="64"/>
        <v>1</v>
      </c>
      <c r="H201" s="54">
        <f t="shared" si="65"/>
        <v>1</v>
      </c>
      <c r="I201" s="76">
        <f t="shared" si="66"/>
        <v>1</v>
      </c>
      <c r="J201" s="52"/>
      <c r="K201" s="55">
        <f t="shared" si="67"/>
        <v>0</v>
      </c>
      <c r="M201" s="57"/>
      <c r="N201" s="61">
        <v>1</v>
      </c>
      <c r="O201" s="57">
        <f t="shared" si="50"/>
        <v>0</v>
      </c>
      <c r="P201" s="61">
        <v>1</v>
      </c>
      <c r="Q201" s="57">
        <f t="shared" si="55"/>
        <v>0</v>
      </c>
      <c r="R201" s="61">
        <v>1</v>
      </c>
      <c r="S201" s="59">
        <f t="shared" si="51"/>
        <v>0</v>
      </c>
      <c r="T201" s="64"/>
      <c r="U201" s="64"/>
      <c r="V201" s="64"/>
      <c r="W201" s="64"/>
      <c r="AN201" s="798"/>
    </row>
    <row r="202" spans="1:40" ht="47.65" hidden="1" customHeight="1" outlineLevel="1" x14ac:dyDescent="0.3">
      <c r="A202" s="41" t="s">
        <v>1211</v>
      </c>
      <c r="B202" s="242" t="s">
        <v>1730</v>
      </c>
      <c r="C202" s="45" t="s">
        <v>720</v>
      </c>
      <c r="D202" s="43" t="s">
        <v>16</v>
      </c>
      <c r="E202" s="50" t="s">
        <v>726</v>
      </c>
      <c r="F202" s="53" t="s">
        <v>866</v>
      </c>
      <c r="G202" s="52">
        <f t="shared" si="64"/>
        <v>1</v>
      </c>
      <c r="H202" s="54">
        <f t="shared" si="65"/>
        <v>1</v>
      </c>
      <c r="I202" s="76">
        <f t="shared" si="66"/>
        <v>1</v>
      </c>
      <c r="J202" s="52"/>
      <c r="K202" s="55">
        <f t="shared" si="67"/>
        <v>0</v>
      </c>
      <c r="M202" s="57"/>
      <c r="N202" s="61">
        <v>0</v>
      </c>
      <c r="O202" s="57">
        <f t="shared" si="50"/>
        <v>0</v>
      </c>
      <c r="P202" s="61">
        <v>1</v>
      </c>
      <c r="Q202" s="57">
        <f t="shared" si="55"/>
        <v>0</v>
      </c>
      <c r="R202" s="61">
        <v>1</v>
      </c>
      <c r="S202" s="59">
        <f t="shared" si="51"/>
        <v>0</v>
      </c>
      <c r="T202" s="64"/>
      <c r="U202" s="64"/>
      <c r="V202" s="64"/>
      <c r="W202" s="64"/>
      <c r="AN202" s="798"/>
    </row>
    <row r="203" spans="1:40" ht="45" hidden="1" customHeight="1" outlineLevel="1" x14ac:dyDescent="0.3">
      <c r="A203" s="41" t="s">
        <v>1212</v>
      </c>
      <c r="B203" s="242" t="s">
        <v>1731</v>
      </c>
      <c r="C203" s="45" t="s">
        <v>720</v>
      </c>
      <c r="D203" s="43" t="s">
        <v>16</v>
      </c>
      <c r="E203" s="50" t="s">
        <v>726</v>
      </c>
      <c r="F203" s="53" t="s">
        <v>866</v>
      </c>
      <c r="G203" s="52">
        <f t="shared" si="64"/>
        <v>1</v>
      </c>
      <c r="H203" s="54">
        <f t="shared" si="65"/>
        <v>1</v>
      </c>
      <c r="I203" s="76">
        <f t="shared" si="66"/>
        <v>1</v>
      </c>
      <c r="J203" s="52"/>
      <c r="K203" s="55">
        <f t="shared" si="67"/>
        <v>0</v>
      </c>
      <c r="M203" s="57"/>
      <c r="N203" s="61">
        <v>0</v>
      </c>
      <c r="O203" s="57">
        <f t="shared" ref="O203:O266" si="68">N203*K203</f>
        <v>0</v>
      </c>
      <c r="P203" s="61">
        <v>1</v>
      </c>
      <c r="Q203" s="57">
        <f t="shared" si="55"/>
        <v>0</v>
      </c>
      <c r="R203" s="61">
        <v>1</v>
      </c>
      <c r="S203" s="59">
        <f t="shared" ref="S203:S266" si="69">R203*K203</f>
        <v>0</v>
      </c>
      <c r="T203" s="64"/>
      <c r="U203" s="64"/>
      <c r="V203" s="64"/>
      <c r="W203" s="64"/>
      <c r="AN203" s="798"/>
    </row>
    <row r="204" spans="1:40" ht="68.650000000000006" customHeight="1" collapsed="1" x14ac:dyDescent="0.3">
      <c r="A204" s="42" t="s">
        <v>868</v>
      </c>
      <c r="B204" s="464" t="s">
        <v>2068</v>
      </c>
      <c r="C204" s="465"/>
      <c r="D204" s="465"/>
      <c r="E204" s="466"/>
      <c r="F204" s="261" t="s">
        <v>1074</v>
      </c>
      <c r="G204" s="52">
        <f>VLOOKUP(F204,$AL$8:$AM$14,2)</f>
        <v>1</v>
      </c>
      <c r="H204" s="54">
        <f>IF(G204&gt;1,0,ROUNDDOWN(AVERAGE(H205:H207),0))</f>
        <v>1</v>
      </c>
      <c r="I204" s="76"/>
      <c r="J204" s="52">
        <f>MAX(G204:H204)</f>
        <v>1</v>
      </c>
      <c r="K204" s="55">
        <f>CHOOSE(J204,0,$AD$9,$AD$10,$AD$11,$AD$12,$AD$13,$AD$14)</f>
        <v>0</v>
      </c>
      <c r="L204" s="63">
        <f>1/18</f>
        <v>5.5555555555555552E-2</v>
      </c>
      <c r="M204" s="57">
        <f>K204*L204</f>
        <v>0</v>
      </c>
      <c r="O204" s="57">
        <f t="shared" si="68"/>
        <v>0</v>
      </c>
      <c r="Q204" s="57">
        <f t="shared" ref="Q204:Q267" si="70">K204*P204</f>
        <v>0</v>
      </c>
      <c r="S204" s="59">
        <f t="shared" si="69"/>
        <v>0</v>
      </c>
      <c r="T204" s="64"/>
      <c r="U204" s="64"/>
      <c r="V204" s="64"/>
      <c r="W204" s="64"/>
      <c r="AN204" s="798"/>
    </row>
    <row r="205" spans="1:40" ht="57.75" hidden="1" customHeight="1" outlineLevel="1" x14ac:dyDescent="0.3">
      <c r="A205" s="41" t="s">
        <v>1213</v>
      </c>
      <c r="B205" s="242" t="s">
        <v>1732</v>
      </c>
      <c r="C205" s="45" t="s">
        <v>767</v>
      </c>
      <c r="D205" s="43" t="s">
        <v>49</v>
      </c>
      <c r="E205" s="50" t="s">
        <v>726</v>
      </c>
      <c r="F205" s="53" t="s">
        <v>866</v>
      </c>
      <c r="G205" s="52">
        <f>VLOOKUP(F205,$AH$8:$AK$14,2)</f>
        <v>1</v>
      </c>
      <c r="H205" s="54">
        <f>CHOOSE(G205,$AE$8,$AE$9,$AE$10,$AE$11,$AE$12,$AE$13,$AE$14)</f>
        <v>1</v>
      </c>
      <c r="I205" s="76">
        <f>IF(H205&gt;1,H205,$J$204)</f>
        <v>1</v>
      </c>
      <c r="J205" s="52"/>
      <c r="K205" s="55">
        <f>CHOOSE(I205,0,$AD$9,$AD$10,$AD$11,$AD$12,$AD$13,$AD$14)</f>
        <v>0</v>
      </c>
      <c r="M205" s="57"/>
      <c r="N205" s="61">
        <v>1</v>
      </c>
      <c r="O205" s="57">
        <f t="shared" si="68"/>
        <v>0</v>
      </c>
      <c r="P205" s="61">
        <v>1</v>
      </c>
      <c r="Q205" s="57">
        <f t="shared" si="70"/>
        <v>0</v>
      </c>
      <c r="R205" s="61">
        <v>1</v>
      </c>
      <c r="S205" s="59">
        <f t="shared" si="69"/>
        <v>0</v>
      </c>
      <c r="T205" s="64"/>
      <c r="U205" s="64"/>
      <c r="V205" s="64"/>
      <c r="W205" s="64"/>
      <c r="AN205" s="796"/>
    </row>
    <row r="206" spans="1:40" ht="72.75" hidden="1" customHeight="1" outlineLevel="1" x14ac:dyDescent="0.3">
      <c r="A206" s="41" t="s">
        <v>1214</v>
      </c>
      <c r="B206" s="242" t="s">
        <v>1733</v>
      </c>
      <c r="C206" s="45" t="s">
        <v>767</v>
      </c>
      <c r="D206" s="43" t="s">
        <v>49</v>
      </c>
      <c r="E206" s="50" t="s">
        <v>726</v>
      </c>
      <c r="F206" s="53" t="s">
        <v>866</v>
      </c>
      <c r="G206" s="52">
        <f>VLOOKUP(F206,$AH$8:$AK$14,2)</f>
        <v>1</v>
      </c>
      <c r="H206" s="54">
        <f>CHOOSE(G206,$AE$8,$AE$9,$AE$10,$AE$11,$AE$12,$AE$13,$AE$14)</f>
        <v>1</v>
      </c>
      <c r="I206" s="76">
        <f>IF(H206&gt;1,H206,$J$204)</f>
        <v>1</v>
      </c>
      <c r="J206" s="52"/>
      <c r="K206" s="55">
        <f>CHOOSE(I206,0,$AD$9,$AD$10,$AD$11,$AD$12,$AD$13,$AD$14)</f>
        <v>0</v>
      </c>
      <c r="M206" s="57"/>
      <c r="N206" s="61">
        <v>1</v>
      </c>
      <c r="O206" s="57">
        <f t="shared" si="68"/>
        <v>0</v>
      </c>
      <c r="P206" s="61">
        <v>1</v>
      </c>
      <c r="Q206" s="57">
        <f t="shared" si="70"/>
        <v>0</v>
      </c>
      <c r="R206" s="61">
        <v>1</v>
      </c>
      <c r="S206" s="59">
        <f t="shared" si="69"/>
        <v>0</v>
      </c>
      <c r="T206" s="64"/>
      <c r="U206" s="64"/>
      <c r="V206" s="64"/>
      <c r="W206" s="64"/>
      <c r="AN206" s="796"/>
    </row>
    <row r="207" spans="1:40" ht="59.25" hidden="1" customHeight="1" outlineLevel="1" x14ac:dyDescent="0.3">
      <c r="A207" s="41" t="s">
        <v>1215</v>
      </c>
      <c r="B207" s="280" t="s">
        <v>1734</v>
      </c>
      <c r="C207" s="292" t="s">
        <v>767</v>
      </c>
      <c r="D207" s="282" t="s">
        <v>720</v>
      </c>
      <c r="E207" s="283" t="s">
        <v>729</v>
      </c>
      <c r="F207" s="53" t="s">
        <v>866</v>
      </c>
      <c r="G207" s="285">
        <f>VLOOKUP(F207,$AH$8:$AK$14,2)</f>
        <v>1</v>
      </c>
      <c r="H207" s="286">
        <f>CHOOSE(G207,$AE$8,$AE$9,$AE$10,$AE$11,$AE$12,$AE$13,$AE$14)</f>
        <v>1</v>
      </c>
      <c r="I207" s="286">
        <f>IF(H207&gt;1,H207,$J$204)</f>
        <v>1</v>
      </c>
      <c r="J207" s="285"/>
      <c r="K207" s="287">
        <f>CHOOSE(I207,0,$AD$9,$AD$10,$AD$11,$AD$12,$AD$13,$AD$14)</f>
        <v>0</v>
      </c>
      <c r="L207" s="288"/>
      <c r="M207" s="289"/>
      <c r="N207" s="290">
        <v>1</v>
      </c>
      <c r="O207" s="289">
        <f t="shared" si="68"/>
        <v>0</v>
      </c>
      <c r="P207" s="290">
        <v>0</v>
      </c>
      <c r="Q207" s="289">
        <f t="shared" si="70"/>
        <v>0</v>
      </c>
      <c r="R207" s="290">
        <v>1</v>
      </c>
      <c r="S207" s="59">
        <f t="shared" si="69"/>
        <v>0</v>
      </c>
      <c r="T207" s="64"/>
      <c r="U207" s="64"/>
      <c r="V207" s="64"/>
      <c r="W207" s="64"/>
      <c r="AN207" s="797"/>
    </row>
    <row r="208" spans="1:40" ht="26.85" customHeight="1" collapsed="1" x14ac:dyDescent="0.3">
      <c r="A208" s="291" t="s">
        <v>740</v>
      </c>
      <c r="B208" s="482" t="s">
        <v>768</v>
      </c>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row>
    <row r="209" spans="1:40" ht="51" customHeight="1" x14ac:dyDescent="0.3">
      <c r="A209" s="42" t="s">
        <v>869</v>
      </c>
      <c r="B209" s="477" t="s">
        <v>2069</v>
      </c>
      <c r="C209" s="478"/>
      <c r="D209" s="478"/>
      <c r="E209" s="479"/>
      <c r="F209" s="261" t="s">
        <v>1074</v>
      </c>
      <c r="G209" s="262">
        <f>VLOOKUP(F209,$AL$8:$AM$14,2)</f>
        <v>1</v>
      </c>
      <c r="H209" s="277">
        <f>IF(G209&gt;1,0,ROUNDDOWN(AVERAGE(H210:H212),0))</f>
        <v>1</v>
      </c>
      <c r="I209" s="277"/>
      <c r="J209" s="262">
        <f>MAX(G209:H209)</f>
        <v>1</v>
      </c>
      <c r="K209" s="263">
        <f>CHOOSE(J209,0,$AD$9,$AD$10,$AD$11,$AD$12,$AD$13,$AD$14)</f>
        <v>0</v>
      </c>
      <c r="L209" s="235">
        <f>1/18</f>
        <v>5.5555555555555552E-2</v>
      </c>
      <c r="M209" s="265">
        <f>K209*L209</f>
        <v>0</v>
      </c>
      <c r="N209" s="236"/>
      <c r="O209" s="265">
        <f t="shared" si="68"/>
        <v>0</v>
      </c>
      <c r="P209" s="236"/>
      <c r="Q209" s="265">
        <f t="shared" si="70"/>
        <v>0</v>
      </c>
      <c r="R209" s="236"/>
      <c r="S209" s="59">
        <f t="shared" si="69"/>
        <v>0</v>
      </c>
      <c r="T209" s="64"/>
      <c r="U209" s="64"/>
      <c r="V209" s="64"/>
      <c r="W209" s="64"/>
      <c r="AN209" s="798"/>
    </row>
    <row r="210" spans="1:40" ht="47.65" hidden="1" customHeight="1" outlineLevel="1" x14ac:dyDescent="0.3">
      <c r="A210" s="41" t="s">
        <v>1216</v>
      </c>
      <c r="B210" s="242" t="s">
        <v>1735</v>
      </c>
      <c r="C210" s="45" t="s">
        <v>740</v>
      </c>
      <c r="D210" s="43" t="s">
        <v>739</v>
      </c>
      <c r="E210" s="50" t="s">
        <v>728</v>
      </c>
      <c r="F210" s="53" t="s">
        <v>866</v>
      </c>
      <c r="G210" s="52">
        <f>VLOOKUP(F210,$AH$8:$AK$14,2)</f>
        <v>1</v>
      </c>
      <c r="H210" s="54">
        <f>CHOOSE(G210,$AE$8,$AE$9,$AE$10,$AE$11,$AE$12,$AE$13,$AE$14)</f>
        <v>1</v>
      </c>
      <c r="I210" s="76">
        <f>IF(H210&gt;1,H210,$J$209)</f>
        <v>1</v>
      </c>
      <c r="J210" s="52"/>
      <c r="K210" s="55">
        <f>CHOOSE(I210,0,$AD$9,$AD$10,$AD$11,$AD$12,$AD$13,$AD$14)</f>
        <v>0</v>
      </c>
      <c r="M210" s="57"/>
      <c r="N210" s="61">
        <v>1</v>
      </c>
      <c r="O210" s="57">
        <f t="shared" si="68"/>
        <v>0</v>
      </c>
      <c r="P210" s="61">
        <v>1</v>
      </c>
      <c r="Q210" s="57">
        <f t="shared" si="70"/>
        <v>0</v>
      </c>
      <c r="R210" s="61">
        <v>1</v>
      </c>
      <c r="S210" s="59">
        <f t="shared" si="69"/>
        <v>0</v>
      </c>
      <c r="T210" s="64"/>
      <c r="U210" s="64"/>
      <c r="V210" s="64"/>
      <c r="W210" s="64"/>
      <c r="AN210" s="798"/>
    </row>
    <row r="211" spans="1:40" ht="34.5" hidden="1" customHeight="1" outlineLevel="1" x14ac:dyDescent="0.3">
      <c r="A211" s="41" t="s">
        <v>1217</v>
      </c>
      <c r="B211" s="242" t="s">
        <v>1736</v>
      </c>
      <c r="C211" s="45" t="s">
        <v>740</v>
      </c>
      <c r="D211" s="43" t="s">
        <v>739</v>
      </c>
      <c r="E211" s="50" t="s">
        <v>728</v>
      </c>
      <c r="F211" s="53" t="s">
        <v>866</v>
      </c>
      <c r="G211" s="52">
        <f>VLOOKUP(F211,$AH$8:$AK$14,2)</f>
        <v>1</v>
      </c>
      <c r="H211" s="54">
        <f>CHOOSE(G211,$AE$8,$AE$9,$AE$10,$AE$11,$AE$12,$AE$13,$AE$14)</f>
        <v>1</v>
      </c>
      <c r="I211" s="76">
        <f>IF(H211&gt;1,H211,$J$209)</f>
        <v>1</v>
      </c>
      <c r="J211" s="52"/>
      <c r="K211" s="55">
        <f>CHOOSE(I211,0,$AD$9,$AD$10,$AD$11,$AD$12,$AD$13,$AD$14)</f>
        <v>0</v>
      </c>
      <c r="M211" s="57"/>
      <c r="N211" s="61">
        <v>1</v>
      </c>
      <c r="O211" s="57">
        <f t="shared" si="68"/>
        <v>0</v>
      </c>
      <c r="P211" s="61">
        <v>1</v>
      </c>
      <c r="Q211" s="57">
        <f t="shared" si="70"/>
        <v>0</v>
      </c>
      <c r="R211" s="61">
        <v>1</v>
      </c>
      <c r="S211" s="59">
        <f t="shared" si="69"/>
        <v>0</v>
      </c>
      <c r="T211" s="64"/>
      <c r="U211" s="64"/>
      <c r="V211" s="64"/>
      <c r="W211" s="64"/>
      <c r="AN211" s="798"/>
    </row>
    <row r="212" spans="1:40" ht="50.25" hidden="1" customHeight="1" outlineLevel="1" x14ac:dyDescent="0.3">
      <c r="A212" s="279" t="s">
        <v>1218</v>
      </c>
      <c r="B212" s="280" t="s">
        <v>1737</v>
      </c>
      <c r="C212" s="292" t="s">
        <v>740</v>
      </c>
      <c r="D212" s="282" t="s">
        <v>739</v>
      </c>
      <c r="E212" s="283" t="s">
        <v>728</v>
      </c>
      <c r="F212" s="53" t="s">
        <v>866</v>
      </c>
      <c r="G212" s="285">
        <f>VLOOKUP(F212,$AH$8:$AK$14,2)</f>
        <v>1</v>
      </c>
      <c r="H212" s="286">
        <f>CHOOSE(G212,$AE$8,$AE$9,$AE$10,$AE$11,$AE$12,$AE$13,$AE$14)</f>
        <v>1</v>
      </c>
      <c r="I212" s="286">
        <f>IF(H212&gt;1,H212,$J$209)</f>
        <v>1</v>
      </c>
      <c r="J212" s="285"/>
      <c r="K212" s="287">
        <f>CHOOSE(I212,0,$AD$9,$AD$10,$AD$11,$AD$12,$AD$13,$AD$14)</f>
        <v>0</v>
      </c>
      <c r="L212" s="288"/>
      <c r="M212" s="289"/>
      <c r="N212" s="290">
        <v>1</v>
      </c>
      <c r="O212" s="289">
        <f t="shared" si="68"/>
        <v>0</v>
      </c>
      <c r="P212" s="290">
        <v>1</v>
      </c>
      <c r="Q212" s="289">
        <f t="shared" si="70"/>
        <v>0</v>
      </c>
      <c r="R212" s="290">
        <v>1</v>
      </c>
      <c r="S212" s="59">
        <f t="shared" si="69"/>
        <v>0</v>
      </c>
      <c r="T212" s="64"/>
      <c r="U212" s="64"/>
      <c r="V212" s="64"/>
      <c r="W212" s="64"/>
      <c r="AN212" s="799"/>
    </row>
    <row r="213" spans="1:40" ht="26.85" customHeight="1" collapsed="1" x14ac:dyDescent="0.3">
      <c r="A213" s="291" t="s">
        <v>165</v>
      </c>
      <c r="B213" s="482" t="s">
        <v>630</v>
      </c>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row>
    <row r="214" spans="1:40" ht="82.5" customHeight="1" x14ac:dyDescent="0.3">
      <c r="A214" s="276" t="s">
        <v>870</v>
      </c>
      <c r="B214" s="507" t="s">
        <v>2070</v>
      </c>
      <c r="C214" s="508"/>
      <c r="D214" s="508"/>
      <c r="E214" s="509"/>
      <c r="F214" s="261" t="s">
        <v>1074</v>
      </c>
      <c r="G214" s="262">
        <f>VLOOKUP(F214,$AL$8:$AM$14,2)</f>
        <v>1</v>
      </c>
      <c r="H214" s="277">
        <f>IF(G214&gt;1,0,ROUNDDOWN(AVERAGE(H215:H223),0))</f>
        <v>1</v>
      </c>
      <c r="I214" s="277"/>
      <c r="J214" s="262">
        <f>MAX(G214:H214)</f>
        <v>1</v>
      </c>
      <c r="K214" s="263">
        <f>CHOOSE(J214,0,$AD$9,$AD$10,$AD$11,$AD$12,$AD$13,$AD$14)</f>
        <v>0</v>
      </c>
      <c r="L214" s="235">
        <f>1/18</f>
        <v>5.5555555555555552E-2</v>
      </c>
      <c r="M214" s="265">
        <f>K214*L214</f>
        <v>0</v>
      </c>
      <c r="N214" s="236"/>
      <c r="O214" s="265">
        <f t="shared" si="68"/>
        <v>0</v>
      </c>
      <c r="P214" s="236"/>
      <c r="Q214" s="265">
        <f t="shared" si="70"/>
        <v>0</v>
      </c>
      <c r="R214" s="236"/>
      <c r="S214" s="59">
        <f t="shared" si="69"/>
        <v>0</v>
      </c>
      <c r="T214" s="64"/>
      <c r="U214" s="64"/>
      <c r="V214" s="64"/>
      <c r="W214" s="64"/>
      <c r="AN214" s="798"/>
    </row>
    <row r="215" spans="1:40" ht="62.25" hidden="1" customHeight="1" outlineLevel="1" x14ac:dyDescent="0.3">
      <c r="A215" s="41" t="s">
        <v>1219</v>
      </c>
      <c r="B215" s="242" t="s">
        <v>1738</v>
      </c>
      <c r="C215" s="45" t="s">
        <v>165</v>
      </c>
      <c r="D215" s="43" t="s">
        <v>739</v>
      </c>
      <c r="E215" s="50" t="s">
        <v>726</v>
      </c>
      <c r="F215" s="53" t="s">
        <v>866</v>
      </c>
      <c r="G215" s="52">
        <f t="shared" ref="G215:G223" si="71">VLOOKUP(F215,$AH$8:$AK$14,2)</f>
        <v>1</v>
      </c>
      <c r="H215" s="54">
        <f t="shared" ref="H215:H223" si="72">CHOOSE(G215,$AE$8,$AE$9,$AE$10,$AE$11,$AE$12,$AE$13,$AE$14)</f>
        <v>1</v>
      </c>
      <c r="I215" s="76">
        <f t="shared" ref="I215:I223" si="73">IF(H215&gt;1,H215,$J$214)</f>
        <v>1</v>
      </c>
      <c r="J215" s="52"/>
      <c r="K215" s="55">
        <f t="shared" ref="K215:K223" si="74">CHOOSE(I215,0,$AD$9,$AD$10,$AD$11,$AD$12,$AD$13,$AD$14)</f>
        <v>0</v>
      </c>
      <c r="M215" s="57"/>
      <c r="N215" s="61">
        <v>1</v>
      </c>
      <c r="O215" s="57">
        <f t="shared" si="68"/>
        <v>0</v>
      </c>
      <c r="P215" s="61">
        <v>1</v>
      </c>
      <c r="Q215" s="57">
        <f t="shared" si="70"/>
        <v>0</v>
      </c>
      <c r="R215" s="61">
        <v>1</v>
      </c>
      <c r="S215" s="59">
        <f t="shared" si="69"/>
        <v>0</v>
      </c>
      <c r="T215" s="64"/>
      <c r="U215" s="64"/>
      <c r="V215" s="64"/>
      <c r="W215" s="64"/>
      <c r="AN215" s="798"/>
    </row>
    <row r="216" spans="1:40" ht="47.65" hidden="1" customHeight="1" outlineLevel="1" x14ac:dyDescent="0.3">
      <c r="A216" s="41" t="s">
        <v>1220</v>
      </c>
      <c r="B216" s="242" t="s">
        <v>1739</v>
      </c>
      <c r="C216" s="45" t="s">
        <v>165</v>
      </c>
      <c r="D216" s="43" t="s">
        <v>738</v>
      </c>
      <c r="E216" s="50" t="s">
        <v>730</v>
      </c>
      <c r="F216" s="53" t="s">
        <v>866</v>
      </c>
      <c r="G216" s="52">
        <f t="shared" si="71"/>
        <v>1</v>
      </c>
      <c r="H216" s="54">
        <f t="shared" si="72"/>
        <v>1</v>
      </c>
      <c r="I216" s="76">
        <f t="shared" si="73"/>
        <v>1</v>
      </c>
      <c r="J216" s="52"/>
      <c r="K216" s="55">
        <f t="shared" si="74"/>
        <v>0</v>
      </c>
      <c r="M216" s="57"/>
      <c r="N216" s="61">
        <v>1</v>
      </c>
      <c r="O216" s="57">
        <f t="shared" si="68"/>
        <v>0</v>
      </c>
      <c r="P216" s="61">
        <v>1</v>
      </c>
      <c r="Q216" s="57">
        <f t="shared" si="70"/>
        <v>0</v>
      </c>
      <c r="R216" s="61">
        <v>1</v>
      </c>
      <c r="S216" s="59">
        <f t="shared" si="69"/>
        <v>0</v>
      </c>
      <c r="T216" s="64"/>
      <c r="U216" s="64"/>
      <c r="V216" s="64"/>
      <c r="W216" s="64"/>
      <c r="AN216" s="798"/>
    </row>
    <row r="217" spans="1:40" ht="47.65" hidden="1" customHeight="1" outlineLevel="1" x14ac:dyDescent="0.3">
      <c r="A217" s="41" t="s">
        <v>1221</v>
      </c>
      <c r="B217" s="242" t="s">
        <v>1740</v>
      </c>
      <c r="C217" s="45" t="s">
        <v>165</v>
      </c>
      <c r="D217" s="43" t="s">
        <v>739</v>
      </c>
      <c r="E217" s="50" t="s">
        <v>730</v>
      </c>
      <c r="F217" s="53" t="s">
        <v>866</v>
      </c>
      <c r="G217" s="52">
        <f t="shared" si="71"/>
        <v>1</v>
      </c>
      <c r="H217" s="54">
        <f t="shared" si="72"/>
        <v>1</v>
      </c>
      <c r="I217" s="76">
        <f t="shared" si="73"/>
        <v>1</v>
      </c>
      <c r="J217" s="52"/>
      <c r="K217" s="55">
        <f t="shared" si="74"/>
        <v>0</v>
      </c>
      <c r="M217" s="57"/>
      <c r="N217" s="61">
        <v>1</v>
      </c>
      <c r="O217" s="57">
        <f t="shared" si="68"/>
        <v>0</v>
      </c>
      <c r="P217" s="61">
        <v>1</v>
      </c>
      <c r="Q217" s="57">
        <f t="shared" si="70"/>
        <v>0</v>
      </c>
      <c r="R217" s="61">
        <v>1</v>
      </c>
      <c r="S217" s="59">
        <f t="shared" si="69"/>
        <v>0</v>
      </c>
      <c r="T217" s="64"/>
      <c r="U217" s="64"/>
      <c r="V217" s="64"/>
      <c r="W217" s="64"/>
      <c r="AN217" s="798"/>
    </row>
    <row r="218" spans="1:40" ht="34.5" hidden="1" customHeight="1" outlineLevel="1" x14ac:dyDescent="0.3">
      <c r="A218" s="41" t="s">
        <v>1222</v>
      </c>
      <c r="B218" s="242" t="s">
        <v>1741</v>
      </c>
      <c r="C218" s="45" t="s">
        <v>165</v>
      </c>
      <c r="D218" s="43" t="s">
        <v>739</v>
      </c>
      <c r="E218" s="50" t="s">
        <v>730</v>
      </c>
      <c r="F218" s="53" t="s">
        <v>866</v>
      </c>
      <c r="G218" s="52">
        <f t="shared" si="71"/>
        <v>1</v>
      </c>
      <c r="H218" s="54">
        <f t="shared" si="72"/>
        <v>1</v>
      </c>
      <c r="I218" s="76">
        <f t="shared" si="73"/>
        <v>1</v>
      </c>
      <c r="J218" s="52"/>
      <c r="K218" s="55">
        <f t="shared" si="74"/>
        <v>0</v>
      </c>
      <c r="M218" s="57"/>
      <c r="N218" s="61">
        <v>1</v>
      </c>
      <c r="O218" s="57">
        <f t="shared" si="68"/>
        <v>0</v>
      </c>
      <c r="P218" s="61">
        <v>1</v>
      </c>
      <c r="Q218" s="57">
        <f t="shared" si="70"/>
        <v>0</v>
      </c>
      <c r="R218" s="61">
        <v>1</v>
      </c>
      <c r="S218" s="59">
        <f t="shared" si="69"/>
        <v>0</v>
      </c>
      <c r="T218" s="64"/>
      <c r="U218" s="64"/>
      <c r="V218" s="64"/>
      <c r="W218" s="64"/>
      <c r="AN218" s="798"/>
    </row>
    <row r="219" spans="1:40" ht="49.5" hidden="1" customHeight="1" outlineLevel="1" x14ac:dyDescent="0.3">
      <c r="A219" s="41" t="s">
        <v>1223</v>
      </c>
      <c r="B219" s="242" t="s">
        <v>1742</v>
      </c>
      <c r="C219" s="45" t="s">
        <v>165</v>
      </c>
      <c r="D219" s="43" t="s">
        <v>739</v>
      </c>
      <c r="E219" s="50" t="s">
        <v>730</v>
      </c>
      <c r="F219" s="53" t="s">
        <v>866</v>
      </c>
      <c r="G219" s="52">
        <f t="shared" si="71"/>
        <v>1</v>
      </c>
      <c r="H219" s="54">
        <f t="shared" si="72"/>
        <v>1</v>
      </c>
      <c r="I219" s="76">
        <f t="shared" si="73"/>
        <v>1</v>
      </c>
      <c r="J219" s="52"/>
      <c r="K219" s="55">
        <f t="shared" si="74"/>
        <v>0</v>
      </c>
      <c r="M219" s="57"/>
      <c r="N219" s="61">
        <v>1</v>
      </c>
      <c r="O219" s="57">
        <f t="shared" si="68"/>
        <v>0</v>
      </c>
      <c r="P219" s="61">
        <v>1</v>
      </c>
      <c r="Q219" s="57">
        <f t="shared" si="70"/>
        <v>0</v>
      </c>
      <c r="R219" s="61">
        <v>1</v>
      </c>
      <c r="S219" s="59">
        <f t="shared" si="69"/>
        <v>0</v>
      </c>
      <c r="T219" s="64"/>
      <c r="U219" s="64"/>
      <c r="V219" s="64"/>
      <c r="W219" s="64"/>
      <c r="AN219" s="798"/>
    </row>
    <row r="220" spans="1:40" ht="65.25" hidden="1" customHeight="1" outlineLevel="1" x14ac:dyDescent="0.3">
      <c r="A220" s="41" t="s">
        <v>1224</v>
      </c>
      <c r="B220" s="242" t="s">
        <v>1743</v>
      </c>
      <c r="C220" s="45" t="s">
        <v>720</v>
      </c>
      <c r="D220" s="43" t="s">
        <v>739</v>
      </c>
      <c r="E220" s="50" t="s">
        <v>730</v>
      </c>
      <c r="F220" s="53" t="s">
        <v>866</v>
      </c>
      <c r="G220" s="52">
        <f t="shared" si="71"/>
        <v>1</v>
      </c>
      <c r="H220" s="54">
        <f t="shared" si="72"/>
        <v>1</v>
      </c>
      <c r="I220" s="76">
        <f t="shared" si="73"/>
        <v>1</v>
      </c>
      <c r="J220" s="52"/>
      <c r="K220" s="55">
        <f t="shared" si="74"/>
        <v>0</v>
      </c>
      <c r="M220" s="57"/>
      <c r="N220" s="61">
        <v>0</v>
      </c>
      <c r="O220" s="57">
        <f t="shared" si="68"/>
        <v>0</v>
      </c>
      <c r="P220" s="61">
        <v>1</v>
      </c>
      <c r="Q220" s="57">
        <f t="shared" si="70"/>
        <v>0</v>
      </c>
      <c r="R220" s="61">
        <v>1</v>
      </c>
      <c r="S220" s="59">
        <f t="shared" si="69"/>
        <v>0</v>
      </c>
      <c r="T220" s="64"/>
      <c r="U220" s="64"/>
      <c r="V220" s="64"/>
      <c r="W220" s="64"/>
      <c r="AN220" s="798"/>
    </row>
    <row r="221" spans="1:40" ht="85.5" hidden="1" customHeight="1" outlineLevel="1" x14ac:dyDescent="0.3">
      <c r="A221" s="41" t="s">
        <v>1225</v>
      </c>
      <c r="B221" s="242" t="s">
        <v>2071</v>
      </c>
      <c r="C221" s="45" t="s">
        <v>720</v>
      </c>
      <c r="D221" s="43" t="s">
        <v>739</v>
      </c>
      <c r="E221" s="50" t="s">
        <v>728</v>
      </c>
      <c r="F221" s="53" t="s">
        <v>866</v>
      </c>
      <c r="G221" s="52">
        <f t="shared" si="71"/>
        <v>1</v>
      </c>
      <c r="H221" s="54">
        <f t="shared" si="72"/>
        <v>1</v>
      </c>
      <c r="I221" s="76">
        <f t="shared" si="73"/>
        <v>1</v>
      </c>
      <c r="J221" s="52"/>
      <c r="K221" s="55">
        <f t="shared" si="74"/>
        <v>0</v>
      </c>
      <c r="M221" s="57"/>
      <c r="N221" s="61">
        <v>0</v>
      </c>
      <c r="O221" s="57">
        <f t="shared" si="68"/>
        <v>0</v>
      </c>
      <c r="P221" s="61">
        <v>1</v>
      </c>
      <c r="Q221" s="57">
        <f t="shared" si="70"/>
        <v>0</v>
      </c>
      <c r="R221" s="61">
        <v>1</v>
      </c>
      <c r="S221" s="59">
        <f t="shared" si="69"/>
        <v>0</v>
      </c>
      <c r="T221" s="64"/>
      <c r="U221" s="64"/>
      <c r="V221" s="64"/>
      <c r="W221" s="64"/>
      <c r="AN221" s="798"/>
    </row>
    <row r="222" spans="1:40" ht="45" hidden="1" customHeight="1" outlineLevel="1" x14ac:dyDescent="0.3">
      <c r="A222" s="41" t="s">
        <v>1226</v>
      </c>
      <c r="B222" s="242" t="s">
        <v>1744</v>
      </c>
      <c r="C222" s="45" t="s">
        <v>720</v>
      </c>
      <c r="D222" s="43" t="s">
        <v>739</v>
      </c>
      <c r="E222" s="50" t="s">
        <v>728</v>
      </c>
      <c r="F222" s="53" t="s">
        <v>866</v>
      </c>
      <c r="G222" s="52">
        <f t="shared" si="71"/>
        <v>1</v>
      </c>
      <c r="H222" s="54">
        <f t="shared" si="72"/>
        <v>1</v>
      </c>
      <c r="I222" s="76">
        <f t="shared" si="73"/>
        <v>1</v>
      </c>
      <c r="J222" s="52"/>
      <c r="K222" s="55">
        <f t="shared" si="74"/>
        <v>0</v>
      </c>
      <c r="M222" s="57"/>
      <c r="N222" s="61">
        <v>0</v>
      </c>
      <c r="O222" s="57">
        <f t="shared" si="68"/>
        <v>0</v>
      </c>
      <c r="P222" s="61">
        <v>1</v>
      </c>
      <c r="Q222" s="57">
        <f t="shared" si="70"/>
        <v>0</v>
      </c>
      <c r="R222" s="61">
        <v>1</v>
      </c>
      <c r="S222" s="59">
        <f t="shared" si="69"/>
        <v>0</v>
      </c>
      <c r="T222" s="64"/>
      <c r="U222" s="64"/>
      <c r="V222" s="64"/>
      <c r="W222" s="64"/>
      <c r="AN222" s="798"/>
    </row>
    <row r="223" spans="1:40" ht="60" hidden="1" customHeight="1" outlineLevel="1" x14ac:dyDescent="0.3">
      <c r="A223" s="279" t="s">
        <v>1227</v>
      </c>
      <c r="B223" s="280" t="s">
        <v>1745</v>
      </c>
      <c r="C223" s="292" t="s">
        <v>720</v>
      </c>
      <c r="D223" s="282" t="s">
        <v>739</v>
      </c>
      <c r="E223" s="283" t="s">
        <v>728</v>
      </c>
      <c r="F223" s="53" t="s">
        <v>866</v>
      </c>
      <c r="G223" s="285">
        <f t="shared" si="71"/>
        <v>1</v>
      </c>
      <c r="H223" s="286">
        <f t="shared" si="72"/>
        <v>1</v>
      </c>
      <c r="I223" s="286">
        <f t="shared" si="73"/>
        <v>1</v>
      </c>
      <c r="J223" s="285"/>
      <c r="K223" s="287">
        <f t="shared" si="74"/>
        <v>0</v>
      </c>
      <c r="L223" s="288"/>
      <c r="M223" s="289"/>
      <c r="N223" s="290">
        <v>0</v>
      </c>
      <c r="O223" s="289">
        <f t="shared" si="68"/>
        <v>0</v>
      </c>
      <c r="P223" s="290">
        <v>1</v>
      </c>
      <c r="Q223" s="289">
        <f t="shared" si="70"/>
        <v>0</v>
      </c>
      <c r="R223" s="290">
        <v>1</v>
      </c>
      <c r="S223" s="59">
        <f t="shared" si="69"/>
        <v>0</v>
      </c>
      <c r="T223" s="64"/>
      <c r="U223" s="64"/>
      <c r="V223" s="64"/>
      <c r="W223" s="64"/>
      <c r="AN223" s="799"/>
    </row>
    <row r="224" spans="1:40" ht="26.85" customHeight="1" collapsed="1" x14ac:dyDescent="0.3">
      <c r="A224" s="291" t="s">
        <v>25</v>
      </c>
      <c r="B224" s="482" t="s">
        <v>631</v>
      </c>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2"/>
      <c r="AF224" s="482"/>
      <c r="AG224" s="482"/>
      <c r="AH224" s="482"/>
      <c r="AI224" s="482"/>
      <c r="AJ224" s="482"/>
      <c r="AK224" s="482"/>
      <c r="AL224" s="482"/>
      <c r="AM224" s="482"/>
      <c r="AN224" s="482"/>
    </row>
    <row r="225" spans="1:40" ht="111.75" customHeight="1" x14ac:dyDescent="0.3">
      <c r="A225" s="276" t="s">
        <v>871</v>
      </c>
      <c r="B225" s="464" t="s">
        <v>2128</v>
      </c>
      <c r="C225" s="465"/>
      <c r="D225" s="465"/>
      <c r="E225" s="466"/>
      <c r="F225" s="261" t="s">
        <v>1074</v>
      </c>
      <c r="G225" s="262">
        <f>VLOOKUP(F225,$AL$8:$AM$14,2)</f>
        <v>1</v>
      </c>
      <c r="H225" s="277">
        <f>IF(G225&gt;1,0,ROUNDDOWN(AVERAGE(H226:H230),0))</f>
        <v>1</v>
      </c>
      <c r="I225" s="277"/>
      <c r="J225" s="262">
        <f>MAX(G225:H225)</f>
        <v>1</v>
      </c>
      <c r="K225" s="263">
        <f>CHOOSE(J225,0,$AD$9,$AD$10,$AD$11,$AD$12,$AD$13,$AD$14)</f>
        <v>0</v>
      </c>
      <c r="L225" s="235">
        <f>1/18</f>
        <v>5.5555555555555552E-2</v>
      </c>
      <c r="M225" s="265">
        <f>K225*L225</f>
        <v>0</v>
      </c>
      <c r="N225" s="236"/>
      <c r="O225" s="265">
        <f t="shared" si="68"/>
        <v>0</v>
      </c>
      <c r="P225" s="236"/>
      <c r="Q225" s="265">
        <f t="shared" si="70"/>
        <v>0</v>
      </c>
      <c r="R225" s="236"/>
      <c r="S225" s="59">
        <f t="shared" si="69"/>
        <v>0</v>
      </c>
      <c r="T225" s="64"/>
      <c r="U225" s="64"/>
      <c r="V225" s="64"/>
      <c r="W225" s="64"/>
      <c r="AN225" s="798"/>
    </row>
    <row r="226" spans="1:40" ht="54.75" hidden="1" customHeight="1" outlineLevel="1" x14ac:dyDescent="0.3">
      <c r="A226" s="41" t="s">
        <v>1228</v>
      </c>
      <c r="B226" s="242" t="s">
        <v>1746</v>
      </c>
      <c r="C226" s="45" t="s">
        <v>25</v>
      </c>
      <c r="D226" s="43" t="s">
        <v>739</v>
      </c>
      <c r="E226" s="50" t="s">
        <v>720</v>
      </c>
      <c r="F226" s="53" t="s">
        <v>866</v>
      </c>
      <c r="G226" s="52">
        <f>VLOOKUP(F226,$AH$8:$AK$14,2)</f>
        <v>1</v>
      </c>
      <c r="H226" s="54">
        <f>CHOOSE(G226,$AE$8,$AE$9,$AE$10,$AE$11,$AE$12,$AE$13,$AE$14)</f>
        <v>1</v>
      </c>
      <c r="I226" s="76">
        <f>IF(H226&gt;1,H226,$J$225)</f>
        <v>1</v>
      </c>
      <c r="J226" s="52"/>
      <c r="K226" s="55">
        <f>CHOOSE(I226,0,$AD$9,$AD$10,$AD$11,$AD$12,$AD$13,$AD$14)</f>
        <v>0</v>
      </c>
      <c r="M226" s="57"/>
      <c r="N226" s="61">
        <v>1</v>
      </c>
      <c r="O226" s="57">
        <f t="shared" si="68"/>
        <v>0</v>
      </c>
      <c r="P226" s="61">
        <v>1</v>
      </c>
      <c r="Q226" s="57">
        <f t="shared" si="70"/>
        <v>0</v>
      </c>
      <c r="R226" s="61">
        <v>0</v>
      </c>
      <c r="S226" s="59">
        <f t="shared" si="69"/>
        <v>0</v>
      </c>
      <c r="T226" s="64"/>
      <c r="U226" s="64"/>
      <c r="V226" s="64"/>
      <c r="W226" s="64"/>
      <c r="AN226" s="798"/>
    </row>
    <row r="227" spans="1:40" ht="57" hidden="1" customHeight="1" outlineLevel="1" x14ac:dyDescent="0.3">
      <c r="A227" s="41" t="s">
        <v>1229</v>
      </c>
      <c r="B227" s="242" t="s">
        <v>1747</v>
      </c>
      <c r="C227" s="45" t="s">
        <v>25</v>
      </c>
      <c r="D227" s="43" t="s">
        <v>739</v>
      </c>
      <c r="E227" s="50" t="s">
        <v>720</v>
      </c>
      <c r="F227" s="53" t="s">
        <v>866</v>
      </c>
      <c r="G227" s="52">
        <f>VLOOKUP(F227,$AH$8:$AK$14,2)</f>
        <v>1</v>
      </c>
      <c r="H227" s="54">
        <f>CHOOSE(G227,$AE$8,$AE$9,$AE$10,$AE$11,$AE$12,$AE$13,$AE$14)</f>
        <v>1</v>
      </c>
      <c r="I227" s="76">
        <f>IF(H227&gt;1,H227,$J$225)</f>
        <v>1</v>
      </c>
      <c r="J227" s="52"/>
      <c r="K227" s="55">
        <f>CHOOSE(I227,0,$AD$9,$AD$10,$AD$11,$AD$12,$AD$13,$AD$14)</f>
        <v>0</v>
      </c>
      <c r="M227" s="57"/>
      <c r="N227" s="61">
        <v>1</v>
      </c>
      <c r="O227" s="57">
        <f t="shared" si="68"/>
        <v>0</v>
      </c>
      <c r="P227" s="61">
        <v>1</v>
      </c>
      <c r="Q227" s="57">
        <f t="shared" si="70"/>
        <v>0</v>
      </c>
      <c r="R227" s="61">
        <v>0</v>
      </c>
      <c r="S227" s="59">
        <f t="shared" si="69"/>
        <v>0</v>
      </c>
      <c r="T227" s="64"/>
      <c r="U227" s="64"/>
      <c r="V227" s="64"/>
      <c r="W227" s="64"/>
      <c r="AN227" s="798"/>
    </row>
    <row r="228" spans="1:40" ht="55.5" hidden="1" customHeight="1" outlineLevel="1" x14ac:dyDescent="0.3">
      <c r="A228" s="41" t="s">
        <v>1230</v>
      </c>
      <c r="B228" s="242" t="s">
        <v>1748</v>
      </c>
      <c r="C228" s="45" t="s">
        <v>25</v>
      </c>
      <c r="D228" s="43" t="s">
        <v>739</v>
      </c>
      <c r="E228" s="50" t="s">
        <v>720</v>
      </c>
      <c r="F228" s="53" t="s">
        <v>866</v>
      </c>
      <c r="G228" s="52">
        <f>VLOOKUP(F228,$AH$8:$AK$14,2)</f>
        <v>1</v>
      </c>
      <c r="H228" s="54">
        <f>CHOOSE(G228,$AE$8,$AE$9,$AE$10,$AE$11,$AE$12,$AE$13,$AE$14)</f>
        <v>1</v>
      </c>
      <c r="I228" s="76">
        <f>IF(H228&gt;1,H228,$J$225)</f>
        <v>1</v>
      </c>
      <c r="J228" s="52"/>
      <c r="K228" s="55">
        <f>CHOOSE(I228,0,$AD$9,$AD$10,$AD$11,$AD$12,$AD$13,$AD$14)</f>
        <v>0</v>
      </c>
      <c r="M228" s="57"/>
      <c r="N228" s="61">
        <v>1</v>
      </c>
      <c r="O228" s="57">
        <f t="shared" si="68"/>
        <v>0</v>
      </c>
      <c r="P228" s="61">
        <v>1</v>
      </c>
      <c r="Q228" s="57">
        <f t="shared" si="70"/>
        <v>0</v>
      </c>
      <c r="R228" s="61">
        <v>0</v>
      </c>
      <c r="S228" s="59">
        <f t="shared" si="69"/>
        <v>0</v>
      </c>
      <c r="T228" s="64"/>
      <c r="U228" s="64"/>
      <c r="V228" s="64"/>
      <c r="W228" s="64"/>
      <c r="AN228" s="798"/>
    </row>
    <row r="229" spans="1:40" ht="60" hidden="1" customHeight="1" outlineLevel="1" x14ac:dyDescent="0.3">
      <c r="A229" s="41" t="s">
        <v>1231</v>
      </c>
      <c r="B229" s="242" t="s">
        <v>1749</v>
      </c>
      <c r="C229" s="45" t="s">
        <v>25</v>
      </c>
      <c r="D229" s="43" t="s">
        <v>739</v>
      </c>
      <c r="E229" s="50" t="s">
        <v>720</v>
      </c>
      <c r="F229" s="53" t="s">
        <v>866</v>
      </c>
      <c r="G229" s="52">
        <f>VLOOKUP(F229,$AH$8:$AK$14,2)</f>
        <v>1</v>
      </c>
      <c r="H229" s="54">
        <f>CHOOSE(G229,$AE$8,$AE$9,$AE$10,$AE$11,$AE$12,$AE$13,$AE$14)</f>
        <v>1</v>
      </c>
      <c r="I229" s="76">
        <f>IF(H229&gt;1,H229,$J$225)</f>
        <v>1</v>
      </c>
      <c r="J229" s="52"/>
      <c r="K229" s="55">
        <f>CHOOSE(I229,0,$AD$9,$AD$10,$AD$11,$AD$12,$AD$13,$AD$14)</f>
        <v>0</v>
      </c>
      <c r="M229" s="57"/>
      <c r="N229" s="61">
        <v>1</v>
      </c>
      <c r="O229" s="57">
        <f t="shared" si="68"/>
        <v>0</v>
      </c>
      <c r="P229" s="61">
        <v>1</v>
      </c>
      <c r="Q229" s="57">
        <f t="shared" si="70"/>
        <v>0</v>
      </c>
      <c r="R229" s="61">
        <v>0</v>
      </c>
      <c r="S229" s="59">
        <f t="shared" si="69"/>
        <v>0</v>
      </c>
      <c r="T229" s="64"/>
      <c r="U229" s="64"/>
      <c r="V229" s="64"/>
      <c r="W229" s="64"/>
      <c r="AN229" s="798"/>
    </row>
    <row r="230" spans="1:40" ht="59.25" hidden="1" customHeight="1" outlineLevel="1" x14ac:dyDescent="0.3">
      <c r="A230" s="279" t="s">
        <v>1232</v>
      </c>
      <c r="B230" s="280" t="s">
        <v>1750</v>
      </c>
      <c r="C230" s="292" t="s">
        <v>25</v>
      </c>
      <c r="D230" s="282" t="s">
        <v>739</v>
      </c>
      <c r="E230" s="283" t="s">
        <v>720</v>
      </c>
      <c r="F230" s="53" t="s">
        <v>866</v>
      </c>
      <c r="G230" s="285">
        <f>VLOOKUP(F230,$AH$8:$AK$14,2)</f>
        <v>1</v>
      </c>
      <c r="H230" s="286">
        <f>CHOOSE(G230,$AE$8,$AE$9,$AE$10,$AE$11,$AE$12,$AE$13,$AE$14)</f>
        <v>1</v>
      </c>
      <c r="I230" s="286">
        <f>IF(H230&gt;1,H230,$J$225)</f>
        <v>1</v>
      </c>
      <c r="J230" s="285"/>
      <c r="K230" s="287">
        <f>CHOOSE(I230,0,$AD$9,$AD$10,$AD$11,$AD$12,$AD$13,$AD$14)</f>
        <v>0</v>
      </c>
      <c r="L230" s="288"/>
      <c r="M230" s="289"/>
      <c r="N230" s="290">
        <v>1</v>
      </c>
      <c r="O230" s="289">
        <f t="shared" si="68"/>
        <v>0</v>
      </c>
      <c r="P230" s="290">
        <v>1</v>
      </c>
      <c r="Q230" s="289">
        <f t="shared" si="70"/>
        <v>0</v>
      </c>
      <c r="R230" s="290">
        <v>0</v>
      </c>
      <c r="S230" s="59">
        <f t="shared" si="69"/>
        <v>0</v>
      </c>
      <c r="T230" s="64"/>
      <c r="U230" s="64"/>
      <c r="V230" s="64"/>
      <c r="W230" s="64"/>
      <c r="AN230" s="799"/>
    </row>
    <row r="231" spans="1:40" ht="26.85" customHeight="1" collapsed="1" x14ac:dyDescent="0.3">
      <c r="A231" s="291" t="s">
        <v>35</v>
      </c>
      <c r="B231" s="482" t="s">
        <v>632</v>
      </c>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c r="AE231" s="482"/>
      <c r="AF231" s="482"/>
      <c r="AG231" s="482"/>
      <c r="AH231" s="482"/>
      <c r="AI231" s="482"/>
      <c r="AJ231" s="482"/>
      <c r="AK231" s="482"/>
      <c r="AL231" s="482"/>
      <c r="AM231" s="482"/>
      <c r="AN231" s="482"/>
    </row>
    <row r="232" spans="1:40" ht="52.5" customHeight="1" x14ac:dyDescent="0.3">
      <c r="A232" s="276" t="s">
        <v>872</v>
      </c>
      <c r="B232" s="464" t="s">
        <v>2129</v>
      </c>
      <c r="C232" s="465"/>
      <c r="D232" s="465"/>
      <c r="E232" s="466"/>
      <c r="F232" s="261" t="s">
        <v>1074</v>
      </c>
      <c r="G232" s="262">
        <f>VLOOKUP(F232,$AL$8:$AM$14,2)</f>
        <v>1</v>
      </c>
      <c r="H232" s="277">
        <f>IF(G232&gt;1,0,ROUNDDOWN(AVERAGE(H233:H238),0))</f>
        <v>1</v>
      </c>
      <c r="I232" s="277"/>
      <c r="J232" s="262">
        <f>MAX(G232:H232)</f>
        <v>1</v>
      </c>
      <c r="K232" s="263">
        <f>CHOOSE(J232,0,$AD$9,$AD$10,$AD$11,$AD$12,$AD$13,$AD$14)</f>
        <v>0</v>
      </c>
      <c r="L232" s="235">
        <f>1/18</f>
        <v>5.5555555555555552E-2</v>
      </c>
      <c r="M232" s="265">
        <f>K232*L232</f>
        <v>0</v>
      </c>
      <c r="N232" s="236"/>
      <c r="O232" s="265">
        <f t="shared" si="68"/>
        <v>0</v>
      </c>
      <c r="P232" s="236"/>
      <c r="Q232" s="265">
        <f t="shared" si="70"/>
        <v>0</v>
      </c>
      <c r="R232" s="236"/>
      <c r="S232" s="59">
        <f t="shared" si="69"/>
        <v>0</v>
      </c>
      <c r="T232" s="64"/>
      <c r="U232" s="64"/>
      <c r="V232" s="64"/>
      <c r="W232" s="64"/>
      <c r="AN232" s="798"/>
    </row>
    <row r="233" spans="1:40" ht="47.85" hidden="1" customHeight="1" outlineLevel="1" x14ac:dyDescent="0.3">
      <c r="A233" s="41" t="s">
        <v>1233</v>
      </c>
      <c r="B233" s="242" t="s">
        <v>1756</v>
      </c>
      <c r="C233" s="45" t="s">
        <v>35</v>
      </c>
      <c r="D233" s="43" t="s">
        <v>9</v>
      </c>
      <c r="E233" s="50" t="s">
        <v>728</v>
      </c>
      <c r="F233" s="53" t="s">
        <v>866</v>
      </c>
      <c r="G233" s="52">
        <f t="shared" ref="G233:G238" si="75">VLOOKUP(F233,$AH$8:$AK$14,2)</f>
        <v>1</v>
      </c>
      <c r="H233" s="54">
        <f t="shared" ref="H233:H238" si="76">CHOOSE(G233,$AE$8,$AE$9,$AE$10,$AE$11,$AE$12,$AE$13,$AE$14)</f>
        <v>1</v>
      </c>
      <c r="I233" s="76">
        <f t="shared" ref="I233:I238" si="77">IF(H233&gt;1,H233,$J$232)</f>
        <v>1</v>
      </c>
      <c r="J233" s="52"/>
      <c r="K233" s="55">
        <f t="shared" ref="K233:K238" si="78">CHOOSE(I233,0,$AD$9,$AD$10,$AD$11,$AD$12,$AD$13,$AD$14)</f>
        <v>0</v>
      </c>
      <c r="M233" s="57"/>
      <c r="N233" s="61">
        <v>1</v>
      </c>
      <c r="O233" s="57">
        <f t="shared" si="68"/>
        <v>0</v>
      </c>
      <c r="P233" s="61">
        <v>1</v>
      </c>
      <c r="Q233" s="57">
        <f t="shared" si="70"/>
        <v>0</v>
      </c>
      <c r="R233" s="61">
        <v>1</v>
      </c>
      <c r="S233" s="59">
        <f t="shared" si="69"/>
        <v>0</v>
      </c>
      <c r="T233" s="64"/>
      <c r="U233" s="64"/>
      <c r="V233" s="64"/>
      <c r="W233" s="64"/>
      <c r="AN233" s="798"/>
    </row>
    <row r="234" spans="1:40" ht="26.85" hidden="1" customHeight="1" outlineLevel="1" x14ac:dyDescent="0.3">
      <c r="A234" s="41" t="s">
        <v>1234</v>
      </c>
      <c r="B234" s="242" t="s">
        <v>1755</v>
      </c>
      <c r="C234" s="45" t="s">
        <v>35</v>
      </c>
      <c r="D234" s="43" t="s">
        <v>9</v>
      </c>
      <c r="E234" s="50" t="s">
        <v>728</v>
      </c>
      <c r="F234" s="53" t="s">
        <v>866</v>
      </c>
      <c r="G234" s="52">
        <f t="shared" si="75"/>
        <v>1</v>
      </c>
      <c r="H234" s="54">
        <f t="shared" si="76"/>
        <v>1</v>
      </c>
      <c r="I234" s="76">
        <f t="shared" si="77"/>
        <v>1</v>
      </c>
      <c r="J234" s="52"/>
      <c r="K234" s="55">
        <f t="shared" si="78"/>
        <v>0</v>
      </c>
      <c r="M234" s="57"/>
      <c r="N234" s="61">
        <v>1</v>
      </c>
      <c r="O234" s="57">
        <f t="shared" si="68"/>
        <v>0</v>
      </c>
      <c r="P234" s="61">
        <v>1</v>
      </c>
      <c r="Q234" s="57">
        <f t="shared" si="70"/>
        <v>0</v>
      </c>
      <c r="R234" s="61">
        <v>1</v>
      </c>
      <c r="S234" s="59">
        <f t="shared" si="69"/>
        <v>0</v>
      </c>
      <c r="T234" s="64"/>
      <c r="U234" s="64"/>
      <c r="V234" s="64"/>
      <c r="W234" s="64"/>
      <c r="AN234" s="798"/>
    </row>
    <row r="235" spans="1:40" ht="26.85" hidden="1" customHeight="1" outlineLevel="1" x14ac:dyDescent="0.3">
      <c r="A235" s="41" t="s">
        <v>1235</v>
      </c>
      <c r="B235" s="242" t="s">
        <v>1751</v>
      </c>
      <c r="C235" s="45" t="s">
        <v>35</v>
      </c>
      <c r="D235" s="43" t="s">
        <v>9</v>
      </c>
      <c r="E235" s="50" t="s">
        <v>728</v>
      </c>
      <c r="F235" s="53" t="s">
        <v>866</v>
      </c>
      <c r="G235" s="52">
        <f t="shared" si="75"/>
        <v>1</v>
      </c>
      <c r="H235" s="54">
        <f t="shared" si="76"/>
        <v>1</v>
      </c>
      <c r="I235" s="76">
        <f t="shared" si="77"/>
        <v>1</v>
      </c>
      <c r="J235" s="52"/>
      <c r="K235" s="55">
        <f t="shared" si="78"/>
        <v>0</v>
      </c>
      <c r="M235" s="57"/>
      <c r="N235" s="61">
        <v>1</v>
      </c>
      <c r="O235" s="57">
        <f t="shared" si="68"/>
        <v>0</v>
      </c>
      <c r="P235" s="61">
        <v>1</v>
      </c>
      <c r="Q235" s="57">
        <f t="shared" si="70"/>
        <v>0</v>
      </c>
      <c r="R235" s="61">
        <v>1</v>
      </c>
      <c r="S235" s="59">
        <f t="shared" si="69"/>
        <v>0</v>
      </c>
      <c r="T235" s="64"/>
      <c r="U235" s="64"/>
      <c r="V235" s="64"/>
      <c r="W235" s="64"/>
      <c r="AN235" s="798"/>
    </row>
    <row r="236" spans="1:40" ht="26.85" hidden="1" customHeight="1" outlineLevel="1" x14ac:dyDescent="0.3">
      <c r="A236" s="41" t="s">
        <v>1236</v>
      </c>
      <c r="B236" s="242" t="s">
        <v>1752</v>
      </c>
      <c r="C236" s="45" t="s">
        <v>35</v>
      </c>
      <c r="D236" s="43" t="s">
        <v>9</v>
      </c>
      <c r="E236" s="50" t="s">
        <v>728</v>
      </c>
      <c r="F236" s="53" t="s">
        <v>866</v>
      </c>
      <c r="G236" s="52">
        <f t="shared" si="75"/>
        <v>1</v>
      </c>
      <c r="H236" s="54">
        <f t="shared" si="76"/>
        <v>1</v>
      </c>
      <c r="I236" s="76">
        <f t="shared" si="77"/>
        <v>1</v>
      </c>
      <c r="J236" s="52"/>
      <c r="K236" s="55">
        <f t="shared" si="78"/>
        <v>0</v>
      </c>
      <c r="M236" s="57"/>
      <c r="N236" s="61">
        <v>1</v>
      </c>
      <c r="O236" s="57">
        <f t="shared" si="68"/>
        <v>0</v>
      </c>
      <c r="P236" s="61">
        <v>1</v>
      </c>
      <c r="Q236" s="57">
        <f t="shared" si="70"/>
        <v>0</v>
      </c>
      <c r="R236" s="61">
        <v>1</v>
      </c>
      <c r="S236" s="59">
        <f t="shared" si="69"/>
        <v>0</v>
      </c>
      <c r="T236" s="64"/>
      <c r="U236" s="64"/>
      <c r="V236" s="64"/>
      <c r="W236" s="64"/>
      <c r="AN236" s="798"/>
    </row>
    <row r="237" spans="1:40" ht="26.85" hidden="1" customHeight="1" outlineLevel="1" x14ac:dyDescent="0.3">
      <c r="A237" s="41" t="s">
        <v>1237</v>
      </c>
      <c r="B237" s="242" t="s">
        <v>1753</v>
      </c>
      <c r="C237" s="45" t="s">
        <v>35</v>
      </c>
      <c r="D237" s="43" t="s">
        <v>720</v>
      </c>
      <c r="E237" s="50" t="s">
        <v>720</v>
      </c>
      <c r="F237" s="53" t="s">
        <v>866</v>
      </c>
      <c r="G237" s="52">
        <f t="shared" si="75"/>
        <v>1</v>
      </c>
      <c r="H237" s="54">
        <f t="shared" si="76"/>
        <v>1</v>
      </c>
      <c r="I237" s="76">
        <f t="shared" si="77"/>
        <v>1</v>
      </c>
      <c r="J237" s="52"/>
      <c r="K237" s="55">
        <f t="shared" si="78"/>
        <v>0</v>
      </c>
      <c r="M237" s="57"/>
      <c r="N237" s="61">
        <v>1</v>
      </c>
      <c r="O237" s="57">
        <f t="shared" si="68"/>
        <v>0</v>
      </c>
      <c r="P237" s="61">
        <v>0</v>
      </c>
      <c r="Q237" s="57">
        <f t="shared" si="70"/>
        <v>0</v>
      </c>
      <c r="R237" s="61">
        <v>1</v>
      </c>
      <c r="S237" s="59">
        <f t="shared" si="69"/>
        <v>0</v>
      </c>
      <c r="T237" s="64"/>
      <c r="U237" s="64"/>
      <c r="V237" s="64"/>
      <c r="W237" s="64"/>
      <c r="AN237" s="798"/>
    </row>
    <row r="238" spans="1:40" ht="26.85" hidden="1" customHeight="1" outlineLevel="1" x14ac:dyDescent="0.3">
      <c r="A238" s="41" t="s">
        <v>1238</v>
      </c>
      <c r="B238" s="242" t="s">
        <v>1754</v>
      </c>
      <c r="C238" s="45" t="s">
        <v>35</v>
      </c>
      <c r="D238" s="43" t="s">
        <v>720</v>
      </c>
      <c r="E238" s="50" t="s">
        <v>720</v>
      </c>
      <c r="F238" s="53" t="s">
        <v>866</v>
      </c>
      <c r="G238" s="52">
        <f t="shared" si="75"/>
        <v>1</v>
      </c>
      <c r="H238" s="54">
        <f t="shared" si="76"/>
        <v>1</v>
      </c>
      <c r="I238" s="76">
        <f t="shared" si="77"/>
        <v>1</v>
      </c>
      <c r="J238" s="52"/>
      <c r="K238" s="55">
        <f t="shared" si="78"/>
        <v>0</v>
      </c>
      <c r="M238" s="57"/>
      <c r="N238" s="61">
        <v>1</v>
      </c>
      <c r="O238" s="57">
        <f t="shared" si="68"/>
        <v>0</v>
      </c>
      <c r="P238" s="61">
        <v>0</v>
      </c>
      <c r="Q238" s="57">
        <f t="shared" si="70"/>
        <v>0</v>
      </c>
      <c r="R238" s="61">
        <v>1</v>
      </c>
      <c r="S238" s="59">
        <f t="shared" si="69"/>
        <v>0</v>
      </c>
      <c r="T238" s="64"/>
      <c r="U238" s="64"/>
      <c r="V238" s="64"/>
      <c r="W238" s="64"/>
      <c r="AN238" s="798"/>
    </row>
    <row r="239" spans="1:40" ht="52.5" customHeight="1" collapsed="1" x14ac:dyDescent="0.3">
      <c r="A239" s="42" t="s">
        <v>873</v>
      </c>
      <c r="B239" s="464" t="s">
        <v>2072</v>
      </c>
      <c r="C239" s="465"/>
      <c r="D239" s="465"/>
      <c r="E239" s="466"/>
      <c r="F239" s="261" t="s">
        <v>1074</v>
      </c>
      <c r="G239" s="52">
        <f>VLOOKUP(F239,$AL$8:$AM$14,2)</f>
        <v>1</v>
      </c>
      <c r="H239" s="54">
        <f>IF(G239&gt;1,0, H240)</f>
        <v>1</v>
      </c>
      <c r="I239" s="76"/>
      <c r="J239" s="52">
        <f>MAX(G239:H239)</f>
        <v>1</v>
      </c>
      <c r="K239" s="55">
        <f>CHOOSE(J239,0,$AD$9,$AD$10,$AD$11,$AD$12,$AD$13,$AD$14)</f>
        <v>0</v>
      </c>
      <c r="L239" s="63">
        <f>1/18</f>
        <v>5.5555555555555552E-2</v>
      </c>
      <c r="M239" s="57">
        <f>K239*L239</f>
        <v>0</v>
      </c>
      <c r="O239" s="57">
        <f t="shared" si="68"/>
        <v>0</v>
      </c>
      <c r="Q239" s="57">
        <f t="shared" si="70"/>
        <v>0</v>
      </c>
      <c r="S239" s="59">
        <f t="shared" si="69"/>
        <v>0</v>
      </c>
      <c r="T239" s="64"/>
      <c r="U239" s="64"/>
      <c r="V239" s="64"/>
      <c r="W239" s="64"/>
      <c r="AN239" s="798"/>
    </row>
    <row r="240" spans="1:40" ht="65.25" hidden="1" customHeight="1" outlineLevel="1" x14ac:dyDescent="0.3">
      <c r="A240" s="279" t="s">
        <v>1239</v>
      </c>
      <c r="B240" s="280" t="s">
        <v>1757</v>
      </c>
      <c r="C240" s="292" t="s">
        <v>720</v>
      </c>
      <c r="D240" s="282" t="s">
        <v>9</v>
      </c>
      <c r="E240" s="283" t="s">
        <v>722</v>
      </c>
      <c r="F240" s="53" t="s">
        <v>866</v>
      </c>
      <c r="G240" s="285">
        <f>VLOOKUP(F240,$AH$8:$AK$14,2)</f>
        <v>1</v>
      </c>
      <c r="H240" s="286">
        <f>CHOOSE(G240,$AE$8,$AE$9,$AE$10,$AE$11,$AE$12,$AE$13,$AE$14)</f>
        <v>1</v>
      </c>
      <c r="I240" s="286">
        <f>IF(H240&gt;1,H240,$J$239)</f>
        <v>1</v>
      </c>
      <c r="J240" s="285"/>
      <c r="K240" s="287">
        <f>CHOOSE(I240,0,$AD$9,$AD$10,$AD$11,$AD$12,$AD$13,$AD$14)</f>
        <v>0</v>
      </c>
      <c r="L240" s="288"/>
      <c r="M240" s="289"/>
      <c r="N240" s="290">
        <v>0</v>
      </c>
      <c r="O240" s="289">
        <f t="shared" si="68"/>
        <v>0</v>
      </c>
      <c r="P240" s="290">
        <v>1</v>
      </c>
      <c r="Q240" s="289">
        <f t="shared" si="70"/>
        <v>0</v>
      </c>
      <c r="R240" s="290">
        <v>1</v>
      </c>
      <c r="S240" s="59">
        <f t="shared" si="69"/>
        <v>0</v>
      </c>
      <c r="T240" s="64"/>
      <c r="U240" s="64"/>
      <c r="V240" s="64"/>
      <c r="W240" s="64"/>
      <c r="AN240" s="797"/>
    </row>
    <row r="241" spans="1:40" ht="26.85" customHeight="1" collapsed="1" x14ac:dyDescent="0.3">
      <c r="A241" s="291" t="s">
        <v>42</v>
      </c>
      <c r="B241" s="482" t="s">
        <v>688</v>
      </c>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row>
    <row r="242" spans="1:40" ht="26.85" customHeight="1" x14ac:dyDescent="0.3">
      <c r="A242" s="291" t="s">
        <v>43</v>
      </c>
      <c r="B242" s="482" t="s">
        <v>110</v>
      </c>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row>
    <row r="243" spans="1:40" ht="141.75" customHeight="1" x14ac:dyDescent="0.3">
      <c r="A243" s="276" t="s">
        <v>875</v>
      </c>
      <c r="B243" s="464" t="s">
        <v>2139</v>
      </c>
      <c r="C243" s="465"/>
      <c r="D243" s="465"/>
      <c r="E243" s="466"/>
      <c r="F243" s="261" t="s">
        <v>1074</v>
      </c>
      <c r="G243" s="262">
        <f>VLOOKUP(F243,$AL$8:$AM$14,2)</f>
        <v>1</v>
      </c>
      <c r="H243" s="277">
        <f>IF(G243&gt;1,0,ROUNDDOWN(AVERAGE(H244:H254),0))</f>
        <v>1</v>
      </c>
      <c r="I243" s="277"/>
      <c r="J243" s="262">
        <f>MAX(G243:H243)</f>
        <v>1</v>
      </c>
      <c r="K243" s="263">
        <f>CHOOSE(J243,0,$AD$9,$AD$10,$AD$11,$AD$12,$AD$13,$AD$14)</f>
        <v>0</v>
      </c>
      <c r="L243" s="235">
        <f>1/18</f>
        <v>5.5555555555555552E-2</v>
      </c>
      <c r="M243" s="265">
        <f>K243*L243</f>
        <v>0</v>
      </c>
      <c r="N243" s="236"/>
      <c r="O243" s="265">
        <f t="shared" si="68"/>
        <v>0</v>
      </c>
      <c r="P243" s="236"/>
      <c r="Q243" s="265">
        <f t="shared" si="70"/>
        <v>0</v>
      </c>
      <c r="R243" s="236"/>
      <c r="S243" s="59">
        <f t="shared" si="69"/>
        <v>0</v>
      </c>
      <c r="T243" s="64"/>
      <c r="U243" s="64"/>
      <c r="V243" s="64"/>
      <c r="W243" s="64"/>
      <c r="AN243" s="798"/>
    </row>
    <row r="244" spans="1:40" ht="48" hidden="1" customHeight="1" outlineLevel="1" x14ac:dyDescent="0.3">
      <c r="A244" s="41" t="s">
        <v>1240</v>
      </c>
      <c r="B244" s="242" t="s">
        <v>1758</v>
      </c>
      <c r="C244" s="46" t="s">
        <v>43</v>
      </c>
      <c r="D244" s="43" t="s">
        <v>720</v>
      </c>
      <c r="E244" s="50" t="s">
        <v>720</v>
      </c>
      <c r="F244" s="53" t="s">
        <v>866</v>
      </c>
      <c r="G244" s="52">
        <f t="shared" ref="G244:G254" si="79">VLOOKUP(F244,$AH$8:$AK$14,2)</f>
        <v>1</v>
      </c>
      <c r="H244" s="54">
        <f t="shared" ref="H244:H254" si="80">CHOOSE(G244,$AE$8,$AE$9,$AE$10,$AE$11,$AE$12,$AE$13,$AE$14)</f>
        <v>1</v>
      </c>
      <c r="I244" s="76">
        <f t="shared" ref="I244:I254" si="81">IF(H244&gt;1,H244,$J$243)</f>
        <v>1</v>
      </c>
      <c r="J244" s="52"/>
      <c r="K244" s="55">
        <f t="shared" ref="K244:K254" si="82">CHOOSE(I244,0,$AD$9,$AD$10,$AD$11,$AD$12,$AD$13,$AD$14)</f>
        <v>0</v>
      </c>
      <c r="M244" s="57"/>
      <c r="N244" s="61">
        <v>1</v>
      </c>
      <c r="O244" s="57">
        <f t="shared" si="68"/>
        <v>0</v>
      </c>
      <c r="P244" s="61">
        <v>0</v>
      </c>
      <c r="Q244" s="57">
        <f t="shared" si="70"/>
        <v>0</v>
      </c>
      <c r="R244" s="61">
        <v>0</v>
      </c>
      <c r="S244" s="59">
        <f t="shared" si="69"/>
        <v>0</v>
      </c>
      <c r="T244" s="64"/>
      <c r="U244" s="64"/>
      <c r="V244" s="64"/>
      <c r="W244" s="64"/>
      <c r="AN244" s="798"/>
    </row>
    <row r="245" spans="1:40" ht="59.25" hidden="1" customHeight="1" outlineLevel="1" x14ac:dyDescent="0.3">
      <c r="A245" s="41" t="s">
        <v>1241</v>
      </c>
      <c r="B245" s="242" t="s">
        <v>1759</v>
      </c>
      <c r="C245" s="46" t="s">
        <v>43</v>
      </c>
      <c r="D245" s="43" t="s">
        <v>720</v>
      </c>
      <c r="E245" s="50" t="s">
        <v>720</v>
      </c>
      <c r="F245" s="53" t="s">
        <v>866</v>
      </c>
      <c r="G245" s="52">
        <f t="shared" si="79"/>
        <v>1</v>
      </c>
      <c r="H245" s="54">
        <f t="shared" si="80"/>
        <v>1</v>
      </c>
      <c r="I245" s="76">
        <f t="shared" si="81"/>
        <v>1</v>
      </c>
      <c r="J245" s="52"/>
      <c r="K245" s="55">
        <f t="shared" si="82"/>
        <v>0</v>
      </c>
      <c r="M245" s="57"/>
      <c r="N245" s="61">
        <v>1</v>
      </c>
      <c r="O245" s="57">
        <f t="shared" si="68"/>
        <v>0</v>
      </c>
      <c r="P245" s="61">
        <v>0</v>
      </c>
      <c r="Q245" s="57">
        <f t="shared" si="70"/>
        <v>0</v>
      </c>
      <c r="R245" s="61">
        <v>0</v>
      </c>
      <c r="S245" s="59">
        <f t="shared" si="69"/>
        <v>0</v>
      </c>
      <c r="T245" s="64"/>
      <c r="U245" s="64"/>
      <c r="V245" s="64"/>
      <c r="W245" s="64"/>
      <c r="AN245" s="798"/>
    </row>
    <row r="246" spans="1:40" ht="47.65" hidden="1" customHeight="1" outlineLevel="1" x14ac:dyDescent="0.3">
      <c r="A246" s="41" t="s">
        <v>1242</v>
      </c>
      <c r="B246" s="242" t="s">
        <v>1760</v>
      </c>
      <c r="C246" s="46" t="s">
        <v>720</v>
      </c>
      <c r="D246" s="43" t="s">
        <v>733</v>
      </c>
      <c r="E246" s="50" t="s">
        <v>720</v>
      </c>
      <c r="F246" s="53" t="s">
        <v>866</v>
      </c>
      <c r="G246" s="52">
        <f t="shared" si="79"/>
        <v>1</v>
      </c>
      <c r="H246" s="54">
        <f t="shared" si="80"/>
        <v>1</v>
      </c>
      <c r="I246" s="76">
        <f t="shared" si="81"/>
        <v>1</v>
      </c>
      <c r="J246" s="52"/>
      <c r="K246" s="55">
        <f t="shared" si="82"/>
        <v>0</v>
      </c>
      <c r="M246" s="57"/>
      <c r="N246" s="61">
        <v>0</v>
      </c>
      <c r="O246" s="57">
        <f t="shared" si="68"/>
        <v>0</v>
      </c>
      <c r="P246" s="61">
        <v>1</v>
      </c>
      <c r="Q246" s="57">
        <f t="shared" si="70"/>
        <v>0</v>
      </c>
      <c r="R246" s="61">
        <v>0</v>
      </c>
      <c r="S246" s="59">
        <f t="shared" si="69"/>
        <v>0</v>
      </c>
      <c r="T246" s="64"/>
      <c r="U246" s="64"/>
      <c r="V246" s="64"/>
      <c r="W246" s="64"/>
      <c r="AN246" s="798"/>
    </row>
    <row r="247" spans="1:40" ht="47.65" hidden="1" customHeight="1" outlineLevel="1" x14ac:dyDescent="0.3">
      <c r="A247" s="41" t="s">
        <v>1243</v>
      </c>
      <c r="B247" s="242" t="s">
        <v>1761</v>
      </c>
      <c r="C247" s="46" t="s">
        <v>720</v>
      </c>
      <c r="D247" s="43" t="s">
        <v>733</v>
      </c>
      <c r="E247" s="50" t="s">
        <v>720</v>
      </c>
      <c r="F247" s="53" t="s">
        <v>866</v>
      </c>
      <c r="G247" s="52">
        <f t="shared" si="79"/>
        <v>1</v>
      </c>
      <c r="H247" s="54">
        <f t="shared" si="80"/>
        <v>1</v>
      </c>
      <c r="I247" s="76">
        <f t="shared" si="81"/>
        <v>1</v>
      </c>
      <c r="J247" s="52"/>
      <c r="K247" s="55">
        <f t="shared" si="82"/>
        <v>0</v>
      </c>
      <c r="M247" s="57"/>
      <c r="N247" s="61">
        <v>0</v>
      </c>
      <c r="O247" s="57">
        <f t="shared" si="68"/>
        <v>0</v>
      </c>
      <c r="P247" s="61">
        <v>1</v>
      </c>
      <c r="Q247" s="57">
        <f t="shared" si="70"/>
        <v>0</v>
      </c>
      <c r="R247" s="61">
        <v>0</v>
      </c>
      <c r="S247" s="59">
        <f t="shared" si="69"/>
        <v>0</v>
      </c>
      <c r="T247" s="64"/>
      <c r="U247" s="64"/>
      <c r="V247" s="64"/>
      <c r="W247" s="64"/>
      <c r="AN247" s="798"/>
    </row>
    <row r="248" spans="1:40" ht="47.65" hidden="1" customHeight="1" outlineLevel="1" x14ac:dyDescent="0.3">
      <c r="A248" s="41" t="s">
        <v>1244</v>
      </c>
      <c r="B248" s="242" t="s">
        <v>1762</v>
      </c>
      <c r="C248" s="46" t="s">
        <v>720</v>
      </c>
      <c r="D248" s="43" t="s">
        <v>733</v>
      </c>
      <c r="E248" s="50" t="s">
        <v>720</v>
      </c>
      <c r="F248" s="53" t="s">
        <v>866</v>
      </c>
      <c r="G248" s="52">
        <f t="shared" si="79"/>
        <v>1</v>
      </c>
      <c r="H248" s="54">
        <f t="shared" si="80"/>
        <v>1</v>
      </c>
      <c r="I248" s="76">
        <f t="shared" si="81"/>
        <v>1</v>
      </c>
      <c r="J248" s="52"/>
      <c r="K248" s="55">
        <f t="shared" si="82"/>
        <v>0</v>
      </c>
      <c r="M248" s="57"/>
      <c r="N248" s="61">
        <v>0</v>
      </c>
      <c r="O248" s="57">
        <f t="shared" si="68"/>
        <v>0</v>
      </c>
      <c r="P248" s="61">
        <v>1</v>
      </c>
      <c r="Q248" s="57">
        <f t="shared" si="70"/>
        <v>0</v>
      </c>
      <c r="R248" s="61">
        <v>0</v>
      </c>
      <c r="S248" s="59">
        <f t="shared" si="69"/>
        <v>0</v>
      </c>
      <c r="T248" s="64"/>
      <c r="U248" s="64"/>
      <c r="V248" s="64"/>
      <c r="W248" s="64"/>
      <c r="AN248" s="798"/>
    </row>
    <row r="249" spans="1:40" ht="62.25" hidden="1" customHeight="1" outlineLevel="1" x14ac:dyDescent="0.3">
      <c r="A249" s="41" t="s">
        <v>1245</v>
      </c>
      <c r="B249" s="242" t="s">
        <v>1763</v>
      </c>
      <c r="C249" s="46" t="s">
        <v>720</v>
      </c>
      <c r="D249" s="43" t="s">
        <v>733</v>
      </c>
      <c r="E249" s="50" t="s">
        <v>720</v>
      </c>
      <c r="F249" s="53" t="s">
        <v>866</v>
      </c>
      <c r="G249" s="52">
        <f t="shared" si="79"/>
        <v>1</v>
      </c>
      <c r="H249" s="54">
        <f t="shared" si="80"/>
        <v>1</v>
      </c>
      <c r="I249" s="76">
        <f t="shared" si="81"/>
        <v>1</v>
      </c>
      <c r="J249" s="52"/>
      <c r="K249" s="55">
        <f t="shared" si="82"/>
        <v>0</v>
      </c>
      <c r="M249" s="57"/>
      <c r="N249" s="61">
        <v>0</v>
      </c>
      <c r="O249" s="57">
        <f t="shared" si="68"/>
        <v>0</v>
      </c>
      <c r="P249" s="61">
        <v>1</v>
      </c>
      <c r="Q249" s="57">
        <f t="shared" si="70"/>
        <v>0</v>
      </c>
      <c r="R249" s="61">
        <v>0</v>
      </c>
      <c r="S249" s="59">
        <f t="shared" si="69"/>
        <v>0</v>
      </c>
      <c r="T249" s="64"/>
      <c r="U249" s="64"/>
      <c r="V249" s="64"/>
      <c r="W249" s="64"/>
      <c r="AN249" s="798"/>
    </row>
    <row r="250" spans="1:40" ht="47.65" hidden="1" customHeight="1" outlineLevel="1" x14ac:dyDescent="0.3">
      <c r="A250" s="41" t="s">
        <v>1246</v>
      </c>
      <c r="B250" s="242" t="s">
        <v>1764</v>
      </c>
      <c r="C250" s="46" t="s">
        <v>720</v>
      </c>
      <c r="D250" s="43" t="s">
        <v>733</v>
      </c>
      <c r="E250" s="50" t="s">
        <v>720</v>
      </c>
      <c r="F250" s="53" t="s">
        <v>866</v>
      </c>
      <c r="G250" s="52">
        <f t="shared" si="79"/>
        <v>1</v>
      </c>
      <c r="H250" s="54">
        <f t="shared" si="80"/>
        <v>1</v>
      </c>
      <c r="I250" s="76">
        <f t="shared" si="81"/>
        <v>1</v>
      </c>
      <c r="J250" s="52"/>
      <c r="K250" s="55">
        <f t="shared" si="82"/>
        <v>0</v>
      </c>
      <c r="M250" s="57"/>
      <c r="N250" s="61">
        <v>0</v>
      </c>
      <c r="O250" s="57">
        <f t="shared" si="68"/>
        <v>0</v>
      </c>
      <c r="P250" s="61">
        <v>1</v>
      </c>
      <c r="Q250" s="57">
        <f t="shared" si="70"/>
        <v>0</v>
      </c>
      <c r="R250" s="61">
        <v>0</v>
      </c>
      <c r="S250" s="59">
        <f t="shared" si="69"/>
        <v>0</v>
      </c>
      <c r="T250" s="64"/>
      <c r="U250" s="64"/>
      <c r="V250" s="64"/>
      <c r="W250" s="64"/>
      <c r="AN250" s="798"/>
    </row>
    <row r="251" spans="1:40" ht="65.25" hidden="1" customHeight="1" outlineLevel="1" x14ac:dyDescent="0.3">
      <c r="A251" s="41" t="s">
        <v>1247</v>
      </c>
      <c r="B251" s="242" t="s">
        <v>1765</v>
      </c>
      <c r="C251" s="46" t="s">
        <v>720</v>
      </c>
      <c r="D251" s="43" t="s">
        <v>733</v>
      </c>
      <c r="E251" s="50" t="s">
        <v>720</v>
      </c>
      <c r="F251" s="53" t="s">
        <v>866</v>
      </c>
      <c r="G251" s="52">
        <f t="shared" si="79"/>
        <v>1</v>
      </c>
      <c r="H251" s="54">
        <f t="shared" si="80"/>
        <v>1</v>
      </c>
      <c r="I251" s="76">
        <f t="shared" si="81"/>
        <v>1</v>
      </c>
      <c r="J251" s="52"/>
      <c r="K251" s="55">
        <f t="shared" si="82"/>
        <v>0</v>
      </c>
      <c r="M251" s="57"/>
      <c r="N251" s="61">
        <v>0</v>
      </c>
      <c r="O251" s="57">
        <f t="shared" si="68"/>
        <v>0</v>
      </c>
      <c r="P251" s="61">
        <v>1</v>
      </c>
      <c r="Q251" s="57">
        <f t="shared" si="70"/>
        <v>0</v>
      </c>
      <c r="R251" s="61">
        <v>0</v>
      </c>
      <c r="S251" s="59">
        <f t="shared" si="69"/>
        <v>0</v>
      </c>
      <c r="T251" s="64"/>
      <c r="U251" s="64"/>
      <c r="V251" s="64"/>
      <c r="W251" s="64"/>
      <c r="AN251" s="798"/>
    </row>
    <row r="252" spans="1:40" ht="47.65" hidden="1" customHeight="1" outlineLevel="1" x14ac:dyDescent="0.3">
      <c r="A252" s="41" t="s">
        <v>1248</v>
      </c>
      <c r="B252" s="242" t="s">
        <v>1766</v>
      </c>
      <c r="C252" s="46" t="s">
        <v>720</v>
      </c>
      <c r="D252" s="43" t="s">
        <v>733</v>
      </c>
      <c r="E252" s="50" t="s">
        <v>720</v>
      </c>
      <c r="F252" s="53" t="s">
        <v>866</v>
      </c>
      <c r="G252" s="52">
        <f t="shared" si="79"/>
        <v>1</v>
      </c>
      <c r="H252" s="54">
        <f t="shared" si="80"/>
        <v>1</v>
      </c>
      <c r="I252" s="76">
        <f t="shared" si="81"/>
        <v>1</v>
      </c>
      <c r="J252" s="52"/>
      <c r="K252" s="55">
        <f t="shared" si="82"/>
        <v>0</v>
      </c>
      <c r="M252" s="57"/>
      <c r="N252" s="61">
        <v>0</v>
      </c>
      <c r="O252" s="57">
        <f t="shared" si="68"/>
        <v>0</v>
      </c>
      <c r="P252" s="61">
        <v>1</v>
      </c>
      <c r="Q252" s="57">
        <f t="shared" si="70"/>
        <v>0</v>
      </c>
      <c r="R252" s="61">
        <v>0</v>
      </c>
      <c r="S252" s="59">
        <f t="shared" si="69"/>
        <v>0</v>
      </c>
      <c r="T252" s="64"/>
      <c r="U252" s="64"/>
      <c r="V252" s="64"/>
      <c r="W252" s="64"/>
      <c r="AN252" s="798"/>
    </row>
    <row r="253" spans="1:40" ht="58.5" hidden="1" customHeight="1" outlineLevel="1" x14ac:dyDescent="0.3">
      <c r="A253" s="41" t="s">
        <v>1249</v>
      </c>
      <c r="B253" s="242" t="s">
        <v>2041</v>
      </c>
      <c r="C253" s="46" t="s">
        <v>720</v>
      </c>
      <c r="D253" s="43" t="s">
        <v>733</v>
      </c>
      <c r="E253" s="50" t="s">
        <v>720</v>
      </c>
      <c r="F253" s="53" t="s">
        <v>866</v>
      </c>
      <c r="G253" s="52">
        <f t="shared" si="79"/>
        <v>1</v>
      </c>
      <c r="H253" s="54">
        <f t="shared" si="80"/>
        <v>1</v>
      </c>
      <c r="I253" s="76">
        <f t="shared" si="81"/>
        <v>1</v>
      </c>
      <c r="J253" s="52"/>
      <c r="K253" s="55">
        <f t="shared" si="82"/>
        <v>0</v>
      </c>
      <c r="M253" s="57"/>
      <c r="N253" s="61">
        <v>0</v>
      </c>
      <c r="O253" s="57">
        <f t="shared" si="68"/>
        <v>0</v>
      </c>
      <c r="P253" s="61">
        <v>1</v>
      </c>
      <c r="Q253" s="57">
        <f t="shared" si="70"/>
        <v>0</v>
      </c>
      <c r="R253" s="61">
        <v>0</v>
      </c>
      <c r="S253" s="59">
        <f t="shared" si="69"/>
        <v>0</v>
      </c>
      <c r="T253" s="64"/>
      <c r="U253" s="64"/>
      <c r="V253" s="64"/>
      <c r="W253" s="64"/>
      <c r="AN253" s="798"/>
    </row>
    <row r="254" spans="1:40" ht="45" hidden="1" customHeight="1" outlineLevel="1" x14ac:dyDescent="0.3">
      <c r="A254" s="279" t="s">
        <v>1250</v>
      </c>
      <c r="B254" s="280" t="s">
        <v>1767</v>
      </c>
      <c r="C254" s="281" t="s">
        <v>720</v>
      </c>
      <c r="D254" s="282" t="s">
        <v>733</v>
      </c>
      <c r="E254" s="283" t="s">
        <v>728</v>
      </c>
      <c r="F254" s="53" t="s">
        <v>866</v>
      </c>
      <c r="G254" s="285">
        <f t="shared" si="79"/>
        <v>1</v>
      </c>
      <c r="H254" s="286">
        <f t="shared" si="80"/>
        <v>1</v>
      </c>
      <c r="I254" s="286">
        <f t="shared" si="81"/>
        <v>1</v>
      </c>
      <c r="J254" s="285"/>
      <c r="K254" s="287">
        <f t="shared" si="82"/>
        <v>0</v>
      </c>
      <c r="L254" s="288"/>
      <c r="M254" s="289"/>
      <c r="N254" s="290">
        <v>0</v>
      </c>
      <c r="O254" s="289">
        <f t="shared" si="68"/>
        <v>0</v>
      </c>
      <c r="P254" s="290">
        <v>1</v>
      </c>
      <c r="Q254" s="289">
        <f t="shared" si="70"/>
        <v>0</v>
      </c>
      <c r="R254" s="290">
        <v>1</v>
      </c>
      <c r="S254" s="59">
        <f t="shared" si="69"/>
        <v>0</v>
      </c>
      <c r="T254" s="64"/>
      <c r="U254" s="64"/>
      <c r="V254" s="64"/>
      <c r="W254" s="64"/>
      <c r="AN254" s="799"/>
    </row>
    <row r="255" spans="1:40" ht="26.85" customHeight="1" collapsed="1" x14ac:dyDescent="0.3">
      <c r="A255" s="291" t="s">
        <v>44</v>
      </c>
      <c r="B255" s="482" t="s">
        <v>769</v>
      </c>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row>
    <row r="256" spans="1:40" ht="55.5" customHeight="1" x14ac:dyDescent="0.3">
      <c r="A256" s="276" t="s">
        <v>876</v>
      </c>
      <c r="B256" s="477" t="s">
        <v>2073</v>
      </c>
      <c r="C256" s="478"/>
      <c r="D256" s="478"/>
      <c r="E256" s="479"/>
      <c r="F256" s="261" t="s">
        <v>1074</v>
      </c>
      <c r="G256" s="262">
        <f>VLOOKUP(F256,$AL$8:$AM$14,2)</f>
        <v>1</v>
      </c>
      <c r="H256" s="277">
        <f>IF(G256&gt;1,0,ROUNDDOWN(AVERAGE(H257:H259),0))</f>
        <v>1</v>
      </c>
      <c r="I256" s="277"/>
      <c r="J256" s="262">
        <f>MAX(G256:H256)</f>
        <v>1</v>
      </c>
      <c r="K256" s="263">
        <f>CHOOSE(J256,0,$AD$9,$AD$10,$AD$11,$AD$12,$AD$13,$AD$14)</f>
        <v>0</v>
      </c>
      <c r="L256" s="235">
        <f>1/18</f>
        <v>5.5555555555555552E-2</v>
      </c>
      <c r="M256" s="265">
        <f>K256*L256</f>
        <v>0</v>
      </c>
      <c r="N256" s="236"/>
      <c r="O256" s="265">
        <f t="shared" si="68"/>
        <v>0</v>
      </c>
      <c r="P256" s="236"/>
      <c r="Q256" s="265">
        <f t="shared" si="70"/>
        <v>0</v>
      </c>
      <c r="R256" s="236"/>
      <c r="S256" s="59">
        <f t="shared" si="69"/>
        <v>0</v>
      </c>
      <c r="T256" s="64"/>
      <c r="U256" s="64"/>
      <c r="V256" s="64"/>
      <c r="W256" s="64"/>
      <c r="AN256" s="798"/>
    </row>
    <row r="257" spans="1:40" ht="72.75" hidden="1" customHeight="1" outlineLevel="1" x14ac:dyDescent="0.3">
      <c r="A257" s="41" t="s">
        <v>1251</v>
      </c>
      <c r="B257" s="242" t="s">
        <v>1768</v>
      </c>
      <c r="C257" s="46" t="s">
        <v>44</v>
      </c>
      <c r="D257" s="43" t="s">
        <v>720</v>
      </c>
      <c r="E257" s="50" t="s">
        <v>720</v>
      </c>
      <c r="F257" s="53" t="s">
        <v>866</v>
      </c>
      <c r="G257" s="52">
        <f>VLOOKUP(F257,$AH$8:$AK$14,2)</f>
        <v>1</v>
      </c>
      <c r="H257" s="54">
        <f>CHOOSE(G257,$AE$8,$AE$9,$AE$10,$AE$11,$AE$12,$AE$13,$AE$14)</f>
        <v>1</v>
      </c>
      <c r="I257" s="76">
        <f>IF(H257&gt;1,H257,$J$256)</f>
        <v>1</v>
      </c>
      <c r="J257" s="52"/>
      <c r="K257" s="55">
        <f>CHOOSE(I257,0,$AD$9,$AD$10,$AD$11,$AD$12,$AD$13,$AD$14)</f>
        <v>0</v>
      </c>
      <c r="M257" s="57"/>
      <c r="N257" s="61">
        <v>1</v>
      </c>
      <c r="O257" s="57">
        <f t="shared" si="68"/>
        <v>0</v>
      </c>
      <c r="P257" s="61">
        <v>0</v>
      </c>
      <c r="Q257" s="57">
        <f t="shared" si="70"/>
        <v>0</v>
      </c>
      <c r="R257" s="61">
        <v>0</v>
      </c>
      <c r="S257" s="59">
        <f t="shared" si="69"/>
        <v>0</v>
      </c>
      <c r="T257" s="64"/>
      <c r="U257" s="64"/>
      <c r="V257" s="64"/>
      <c r="W257" s="64"/>
      <c r="AN257" s="798"/>
    </row>
    <row r="258" spans="1:40" ht="56.25" hidden="1" customHeight="1" outlineLevel="1" x14ac:dyDescent="0.3">
      <c r="A258" s="41" t="s">
        <v>1252</v>
      </c>
      <c r="B258" s="242" t="s">
        <v>1769</v>
      </c>
      <c r="C258" s="46" t="s">
        <v>44</v>
      </c>
      <c r="D258" s="43" t="s">
        <v>720</v>
      </c>
      <c r="E258" s="50" t="s">
        <v>720</v>
      </c>
      <c r="F258" s="53" t="s">
        <v>866</v>
      </c>
      <c r="G258" s="52">
        <f>VLOOKUP(F258,$AH$8:$AK$14,2)</f>
        <v>1</v>
      </c>
      <c r="H258" s="54">
        <f>CHOOSE(G258,$AE$8,$AE$9,$AE$10,$AE$11,$AE$12,$AE$13,$AE$14)</f>
        <v>1</v>
      </c>
      <c r="I258" s="76">
        <f>IF(H258&gt;1,H258,$J$256)</f>
        <v>1</v>
      </c>
      <c r="J258" s="52"/>
      <c r="K258" s="55">
        <f>CHOOSE(I258,0,$AD$9,$AD$10,$AD$11,$AD$12,$AD$13,$AD$14)</f>
        <v>0</v>
      </c>
      <c r="M258" s="57"/>
      <c r="N258" s="61">
        <v>1</v>
      </c>
      <c r="O258" s="57">
        <f t="shared" si="68"/>
        <v>0</v>
      </c>
      <c r="P258" s="61">
        <v>0</v>
      </c>
      <c r="Q258" s="57">
        <f t="shared" si="70"/>
        <v>0</v>
      </c>
      <c r="R258" s="61">
        <v>0</v>
      </c>
      <c r="S258" s="59">
        <f t="shared" si="69"/>
        <v>0</v>
      </c>
      <c r="T258" s="64"/>
      <c r="U258" s="64"/>
      <c r="V258" s="64"/>
      <c r="W258" s="64"/>
      <c r="AN258" s="798"/>
    </row>
    <row r="259" spans="1:40" ht="47.65" hidden="1" customHeight="1" outlineLevel="1" x14ac:dyDescent="0.3">
      <c r="A259" s="279" t="s">
        <v>1253</v>
      </c>
      <c r="B259" s="280" t="s">
        <v>1770</v>
      </c>
      <c r="C259" s="281" t="s">
        <v>44</v>
      </c>
      <c r="D259" s="282" t="s">
        <v>720</v>
      </c>
      <c r="E259" s="283" t="s">
        <v>720</v>
      </c>
      <c r="F259" s="53" t="s">
        <v>866</v>
      </c>
      <c r="G259" s="285">
        <f>VLOOKUP(F259,$AH$8:$AK$14,2)</f>
        <v>1</v>
      </c>
      <c r="H259" s="286">
        <f>CHOOSE(G259,$AE$8,$AE$9,$AE$10,$AE$11,$AE$12,$AE$13,$AE$14)</f>
        <v>1</v>
      </c>
      <c r="I259" s="286">
        <f>IF(H259&gt;1,H259,$J$256)</f>
        <v>1</v>
      </c>
      <c r="J259" s="285"/>
      <c r="K259" s="287">
        <f>CHOOSE(I259,0,$AD$9,$AD$10,$AD$11,$AD$12,$AD$13,$AD$14)</f>
        <v>0</v>
      </c>
      <c r="L259" s="288"/>
      <c r="M259" s="289"/>
      <c r="N259" s="290">
        <v>1</v>
      </c>
      <c r="O259" s="289">
        <f t="shared" si="68"/>
        <v>0</v>
      </c>
      <c r="P259" s="290">
        <v>0</v>
      </c>
      <c r="Q259" s="289">
        <f t="shared" si="70"/>
        <v>0</v>
      </c>
      <c r="R259" s="290">
        <v>0</v>
      </c>
      <c r="S259" s="59">
        <f t="shared" si="69"/>
        <v>0</v>
      </c>
      <c r="T259" s="64"/>
      <c r="U259" s="64"/>
      <c r="V259" s="64"/>
      <c r="W259" s="64"/>
      <c r="AN259" s="799"/>
    </row>
    <row r="260" spans="1:40" ht="26.85" customHeight="1" collapsed="1" x14ac:dyDescent="0.3">
      <c r="A260" s="291" t="s">
        <v>45</v>
      </c>
      <c r="B260" s="482" t="s">
        <v>770</v>
      </c>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c r="AE260" s="482"/>
      <c r="AF260" s="482"/>
      <c r="AG260" s="482"/>
      <c r="AH260" s="482"/>
      <c r="AI260" s="482"/>
      <c r="AJ260" s="482"/>
      <c r="AK260" s="482"/>
      <c r="AL260" s="482"/>
      <c r="AM260" s="482"/>
      <c r="AN260" s="482"/>
    </row>
    <row r="261" spans="1:40" ht="85.9" customHeight="1" x14ac:dyDescent="0.3">
      <c r="A261" s="276" t="s">
        <v>877</v>
      </c>
      <c r="B261" s="464" t="s">
        <v>2130</v>
      </c>
      <c r="C261" s="465"/>
      <c r="D261" s="465"/>
      <c r="E261" s="466"/>
      <c r="F261" s="261" t="s">
        <v>1074</v>
      </c>
      <c r="G261" s="262">
        <f>VLOOKUP(F261,$AL$8:$AM$14,2)</f>
        <v>1</v>
      </c>
      <c r="H261" s="277">
        <f>IF(G261&gt;1,0,ROUNDDOWN(AVERAGE(H262:H266),0))</f>
        <v>1</v>
      </c>
      <c r="I261" s="277"/>
      <c r="J261" s="262">
        <f>MAX(G261:H261)</f>
        <v>1</v>
      </c>
      <c r="K261" s="263">
        <f>CHOOSE(J261,0,$AD$9,$AD$10,$AD$11,$AD$12,$AD$13,$AD$14)</f>
        <v>0</v>
      </c>
      <c r="L261" s="235">
        <f>1/18</f>
        <v>5.5555555555555552E-2</v>
      </c>
      <c r="M261" s="265">
        <f>K261*L261</f>
        <v>0</v>
      </c>
      <c r="N261" s="236"/>
      <c r="O261" s="265">
        <f t="shared" si="68"/>
        <v>0</v>
      </c>
      <c r="P261" s="236"/>
      <c r="Q261" s="265">
        <f t="shared" si="70"/>
        <v>0</v>
      </c>
      <c r="R261" s="236"/>
      <c r="S261" s="59">
        <f t="shared" si="69"/>
        <v>0</v>
      </c>
      <c r="T261" s="64"/>
      <c r="U261" s="64"/>
      <c r="V261" s="64"/>
      <c r="W261" s="64"/>
      <c r="AN261" s="798"/>
    </row>
    <row r="262" spans="1:40" ht="47.65" hidden="1" customHeight="1" outlineLevel="1" x14ac:dyDescent="0.3">
      <c r="A262" s="41" t="s">
        <v>1254</v>
      </c>
      <c r="B262" s="242" t="s">
        <v>1771</v>
      </c>
      <c r="C262" s="46" t="s">
        <v>155</v>
      </c>
      <c r="D262" s="43" t="s">
        <v>733</v>
      </c>
      <c r="E262" s="50" t="s">
        <v>728</v>
      </c>
      <c r="F262" s="53" t="s">
        <v>866</v>
      </c>
      <c r="G262" s="52">
        <f>VLOOKUP(F262,$AH$8:$AK$14,2)</f>
        <v>1</v>
      </c>
      <c r="H262" s="54">
        <f>CHOOSE(G262,$AE$8,$AE$9,$AE$10,$AE$11,$AE$12,$AE$13,$AE$14)</f>
        <v>1</v>
      </c>
      <c r="I262" s="76">
        <f>IF(H262&gt;1,H262,$J$261)</f>
        <v>1</v>
      </c>
      <c r="J262" s="52"/>
      <c r="K262" s="55">
        <f>CHOOSE(I262,0,$AD$9,$AD$10,$AD$11,$AD$12,$AD$13,$AD$14)</f>
        <v>0</v>
      </c>
      <c r="M262" s="57"/>
      <c r="N262" s="61">
        <v>1</v>
      </c>
      <c r="O262" s="57">
        <f t="shared" si="68"/>
        <v>0</v>
      </c>
      <c r="P262" s="61">
        <v>1</v>
      </c>
      <c r="Q262" s="57">
        <f t="shared" si="70"/>
        <v>0</v>
      </c>
      <c r="R262" s="61">
        <v>1</v>
      </c>
      <c r="S262" s="59">
        <f t="shared" si="69"/>
        <v>0</v>
      </c>
      <c r="T262" s="64"/>
      <c r="U262" s="64"/>
      <c r="V262" s="64"/>
      <c r="W262" s="64"/>
      <c r="AN262" s="798"/>
    </row>
    <row r="263" spans="1:40" ht="60" hidden="1" customHeight="1" outlineLevel="1" x14ac:dyDescent="0.3">
      <c r="A263" s="41" t="s">
        <v>1255</v>
      </c>
      <c r="B263" s="242" t="s">
        <v>1772</v>
      </c>
      <c r="C263" s="46" t="s">
        <v>155</v>
      </c>
      <c r="D263" s="43" t="s">
        <v>720</v>
      </c>
      <c r="E263" s="50" t="s">
        <v>720</v>
      </c>
      <c r="F263" s="53" t="s">
        <v>866</v>
      </c>
      <c r="G263" s="52">
        <f>VLOOKUP(F263,$AH$8:$AK$14,2)</f>
        <v>1</v>
      </c>
      <c r="H263" s="54">
        <f>CHOOSE(G263,$AE$8,$AE$9,$AE$10,$AE$11,$AE$12,$AE$13,$AE$14)</f>
        <v>1</v>
      </c>
      <c r="I263" s="76">
        <f>IF(H263&gt;1,H263,$J$261)</f>
        <v>1</v>
      </c>
      <c r="J263" s="52"/>
      <c r="K263" s="55">
        <f>CHOOSE(I263,0,$AD$9,$AD$10,$AD$11,$AD$12,$AD$13,$AD$14)</f>
        <v>0</v>
      </c>
      <c r="M263" s="57"/>
      <c r="N263" s="61">
        <v>1</v>
      </c>
      <c r="O263" s="57">
        <f t="shared" si="68"/>
        <v>0</v>
      </c>
      <c r="P263" s="61">
        <v>0</v>
      </c>
      <c r="Q263" s="57">
        <f t="shared" si="70"/>
        <v>0</v>
      </c>
      <c r="R263" s="61">
        <v>0</v>
      </c>
      <c r="S263" s="59">
        <f t="shared" si="69"/>
        <v>0</v>
      </c>
      <c r="T263" s="64"/>
      <c r="U263" s="64"/>
      <c r="V263" s="64"/>
      <c r="W263" s="64"/>
      <c r="AN263" s="798"/>
    </row>
    <row r="264" spans="1:40" ht="47.65" hidden="1" customHeight="1" outlineLevel="1" x14ac:dyDescent="0.3">
      <c r="A264" s="41" t="s">
        <v>1256</v>
      </c>
      <c r="B264" s="242" t="s">
        <v>1773</v>
      </c>
      <c r="C264" s="46" t="s">
        <v>156</v>
      </c>
      <c r="D264" s="43" t="s">
        <v>788</v>
      </c>
      <c r="E264" s="50" t="s">
        <v>728</v>
      </c>
      <c r="F264" s="53" t="s">
        <v>866</v>
      </c>
      <c r="G264" s="52">
        <f>VLOOKUP(F264,$AH$8:$AK$14,2)</f>
        <v>1</v>
      </c>
      <c r="H264" s="54">
        <f>CHOOSE(G264,$AE$8,$AE$9,$AE$10,$AE$11,$AE$12,$AE$13,$AE$14)</f>
        <v>1</v>
      </c>
      <c r="I264" s="76">
        <f>IF(H264&gt;1,H264,$J$261)</f>
        <v>1</v>
      </c>
      <c r="J264" s="52"/>
      <c r="K264" s="55">
        <f>CHOOSE(I264,0,$AD$9,$AD$10,$AD$11,$AD$12,$AD$13,$AD$14)</f>
        <v>0</v>
      </c>
      <c r="M264" s="57"/>
      <c r="N264" s="61">
        <v>1</v>
      </c>
      <c r="O264" s="57">
        <f t="shared" si="68"/>
        <v>0</v>
      </c>
      <c r="P264" s="61">
        <v>1</v>
      </c>
      <c r="Q264" s="57">
        <f t="shared" si="70"/>
        <v>0</v>
      </c>
      <c r="R264" s="61">
        <v>1</v>
      </c>
      <c r="S264" s="59">
        <f t="shared" si="69"/>
        <v>0</v>
      </c>
      <c r="T264" s="64"/>
      <c r="U264" s="64"/>
      <c r="V264" s="64"/>
      <c r="W264" s="64"/>
      <c r="AN264" s="798"/>
    </row>
    <row r="265" spans="1:40" ht="47.65" hidden="1" customHeight="1" outlineLevel="1" x14ac:dyDescent="0.3">
      <c r="A265" s="41" t="s">
        <v>1257</v>
      </c>
      <c r="B265" s="242" t="s">
        <v>1774</v>
      </c>
      <c r="C265" s="46" t="s">
        <v>156</v>
      </c>
      <c r="D265" s="43" t="s">
        <v>788</v>
      </c>
      <c r="E265" s="50" t="s">
        <v>728</v>
      </c>
      <c r="F265" s="53" t="s">
        <v>866</v>
      </c>
      <c r="G265" s="52">
        <f>VLOOKUP(F265,$AH$8:$AK$14,2)</f>
        <v>1</v>
      </c>
      <c r="H265" s="54">
        <f>CHOOSE(G265,$AE$8,$AE$9,$AE$10,$AE$11,$AE$12,$AE$13,$AE$14)</f>
        <v>1</v>
      </c>
      <c r="I265" s="76">
        <f>IF(H265&gt;1,H265,$J$261)</f>
        <v>1</v>
      </c>
      <c r="J265" s="52"/>
      <c r="K265" s="55">
        <f>CHOOSE(I265,0,$AD$9,$AD$10,$AD$11,$AD$12,$AD$13,$AD$14)</f>
        <v>0</v>
      </c>
      <c r="M265" s="57"/>
      <c r="N265" s="61">
        <v>1</v>
      </c>
      <c r="O265" s="57">
        <f t="shared" si="68"/>
        <v>0</v>
      </c>
      <c r="P265" s="61">
        <v>1</v>
      </c>
      <c r="Q265" s="57">
        <f t="shared" si="70"/>
        <v>0</v>
      </c>
      <c r="R265" s="61">
        <v>1</v>
      </c>
      <c r="S265" s="59">
        <f t="shared" si="69"/>
        <v>0</v>
      </c>
      <c r="T265" s="64"/>
      <c r="U265" s="64"/>
      <c r="V265" s="64"/>
      <c r="W265" s="64"/>
      <c r="AN265" s="798"/>
    </row>
    <row r="266" spans="1:40" ht="34.5" hidden="1" customHeight="1" outlineLevel="1" x14ac:dyDescent="0.3">
      <c r="A266" s="41" t="s">
        <v>1258</v>
      </c>
      <c r="B266" s="242" t="s">
        <v>1775</v>
      </c>
      <c r="C266" s="46" t="s">
        <v>156</v>
      </c>
      <c r="D266" s="43" t="s">
        <v>788</v>
      </c>
      <c r="E266" s="50" t="s">
        <v>728</v>
      </c>
      <c r="F266" s="53" t="s">
        <v>866</v>
      </c>
      <c r="G266" s="52">
        <f>VLOOKUP(F266,$AH$8:$AK$14,2)</f>
        <v>1</v>
      </c>
      <c r="H266" s="54">
        <f>CHOOSE(G266,$AE$8,$AE$9,$AE$10,$AE$11,$AE$12,$AE$13,$AE$14)</f>
        <v>1</v>
      </c>
      <c r="I266" s="76">
        <f>IF(H266&gt;1,H266,$J$261)</f>
        <v>1</v>
      </c>
      <c r="J266" s="52"/>
      <c r="K266" s="55">
        <f>CHOOSE(I266,0,$AD$9,$AD$10,$AD$11,$AD$12,$AD$13,$AD$14)</f>
        <v>0</v>
      </c>
      <c r="M266" s="57"/>
      <c r="N266" s="61">
        <v>1</v>
      </c>
      <c r="O266" s="57">
        <f t="shared" si="68"/>
        <v>0</v>
      </c>
      <c r="P266" s="61">
        <v>1</v>
      </c>
      <c r="Q266" s="57">
        <f t="shared" si="70"/>
        <v>0</v>
      </c>
      <c r="R266" s="61">
        <v>1</v>
      </c>
      <c r="S266" s="59">
        <f t="shared" si="69"/>
        <v>0</v>
      </c>
      <c r="T266" s="64"/>
      <c r="U266" s="64"/>
      <c r="V266" s="64"/>
      <c r="W266" s="64"/>
      <c r="AN266" s="798"/>
    </row>
    <row r="267" spans="1:40" ht="98.25" customHeight="1" collapsed="1" x14ac:dyDescent="0.3">
      <c r="A267" s="42" t="s">
        <v>878</v>
      </c>
      <c r="B267" s="464" t="s">
        <v>2131</v>
      </c>
      <c r="C267" s="465"/>
      <c r="D267" s="465"/>
      <c r="E267" s="466"/>
      <c r="F267" s="261" t="s">
        <v>1074</v>
      </c>
      <c r="G267" s="52">
        <f>VLOOKUP(F267,$AL$8:$AM$14,2)</f>
        <v>1</v>
      </c>
      <c r="H267" s="54">
        <f>IF(G267&gt;1,0,ROUNDDOWN(AVERAGE(H268:H274),0))</f>
        <v>1</v>
      </c>
      <c r="I267" s="76"/>
      <c r="J267" s="52">
        <f>MAX(G267:H267)</f>
        <v>1</v>
      </c>
      <c r="K267" s="55">
        <f>CHOOSE(J267,0,$AD$9,$AD$10,$AD$11,$AD$12,$AD$13,$AD$14)</f>
        <v>0</v>
      </c>
      <c r="L267" s="63">
        <f>1/18</f>
        <v>5.5555555555555552E-2</v>
      </c>
      <c r="M267" s="57">
        <f>K267*L267</f>
        <v>0</v>
      </c>
      <c r="O267" s="57">
        <f t="shared" ref="O267:O330" si="83">N267*K267</f>
        <v>0</v>
      </c>
      <c r="Q267" s="57">
        <f t="shared" si="70"/>
        <v>0</v>
      </c>
      <c r="S267" s="59">
        <f t="shared" ref="S267:S330" si="84">R267*K267</f>
        <v>0</v>
      </c>
      <c r="T267" s="64"/>
      <c r="U267" s="64"/>
      <c r="V267" s="64"/>
      <c r="W267" s="64"/>
      <c r="AN267" s="798"/>
    </row>
    <row r="268" spans="1:40" ht="59.25" hidden="1" customHeight="1" outlineLevel="1" x14ac:dyDescent="0.3">
      <c r="A268" s="41" t="s">
        <v>1259</v>
      </c>
      <c r="B268" s="242" t="s">
        <v>2152</v>
      </c>
      <c r="C268" s="46" t="s">
        <v>720</v>
      </c>
      <c r="D268" s="43" t="s">
        <v>788</v>
      </c>
      <c r="E268" s="50" t="s">
        <v>720</v>
      </c>
      <c r="F268" s="53" t="s">
        <v>866</v>
      </c>
      <c r="G268" s="52">
        <f t="shared" ref="G268:G274" si="85">VLOOKUP(F268,$AH$8:$AK$14,2)</f>
        <v>1</v>
      </c>
      <c r="H268" s="54">
        <f t="shared" ref="H268:H274" si="86">CHOOSE(G268,$AE$8,$AE$9,$AE$10,$AE$11,$AE$12,$AE$13,$AE$14)</f>
        <v>1</v>
      </c>
      <c r="I268" s="76">
        <f t="shared" ref="I268:I274" si="87">IF(H268&gt;1,H268,$J$267)</f>
        <v>1</v>
      </c>
      <c r="J268" s="52"/>
      <c r="K268" s="55">
        <f t="shared" ref="K268:K274" si="88">CHOOSE(I268,0,$AD$9,$AD$10,$AD$11,$AD$12,$AD$13,$AD$14)</f>
        <v>0</v>
      </c>
      <c r="M268" s="57"/>
      <c r="N268" s="61">
        <v>0</v>
      </c>
      <c r="O268" s="57">
        <f t="shared" si="83"/>
        <v>0</v>
      </c>
      <c r="P268" s="61">
        <v>1</v>
      </c>
      <c r="Q268" s="57">
        <f t="shared" ref="Q268:Q331" si="89">K268*P268</f>
        <v>0</v>
      </c>
      <c r="R268" s="61">
        <v>0</v>
      </c>
      <c r="S268" s="59">
        <f t="shared" si="84"/>
        <v>0</v>
      </c>
      <c r="T268" s="64"/>
      <c r="U268" s="64"/>
      <c r="V268" s="64"/>
      <c r="W268" s="64"/>
      <c r="AN268" s="798"/>
    </row>
    <row r="269" spans="1:40" ht="34.5" hidden="1" customHeight="1" outlineLevel="1" x14ac:dyDescent="0.3">
      <c r="A269" s="41" t="s">
        <v>1260</v>
      </c>
      <c r="B269" s="242" t="s">
        <v>1776</v>
      </c>
      <c r="C269" s="46" t="s">
        <v>720</v>
      </c>
      <c r="D269" s="43" t="s">
        <v>788</v>
      </c>
      <c r="E269" s="50" t="s">
        <v>729</v>
      </c>
      <c r="F269" s="53" t="s">
        <v>866</v>
      </c>
      <c r="G269" s="52">
        <f t="shared" si="85"/>
        <v>1</v>
      </c>
      <c r="H269" s="54">
        <f t="shared" si="86"/>
        <v>1</v>
      </c>
      <c r="I269" s="76">
        <f t="shared" si="87"/>
        <v>1</v>
      </c>
      <c r="J269" s="52"/>
      <c r="K269" s="55">
        <f t="shared" si="88"/>
        <v>0</v>
      </c>
      <c r="M269" s="57"/>
      <c r="N269" s="61">
        <v>0</v>
      </c>
      <c r="O269" s="57">
        <f t="shared" si="83"/>
        <v>0</v>
      </c>
      <c r="P269" s="61">
        <v>1</v>
      </c>
      <c r="Q269" s="57">
        <f t="shared" si="89"/>
        <v>0</v>
      </c>
      <c r="R269" s="61">
        <v>1</v>
      </c>
      <c r="S269" s="59">
        <f t="shared" si="84"/>
        <v>0</v>
      </c>
      <c r="T269" s="64"/>
      <c r="U269" s="64"/>
      <c r="V269" s="64"/>
      <c r="W269" s="64"/>
      <c r="AN269" s="798"/>
    </row>
    <row r="270" spans="1:40" ht="34.5" hidden="1" customHeight="1" outlineLevel="1" x14ac:dyDescent="0.3">
      <c r="A270" s="41" t="s">
        <v>1261</v>
      </c>
      <c r="B270" s="242" t="s">
        <v>1777</v>
      </c>
      <c r="C270" s="46" t="s">
        <v>720</v>
      </c>
      <c r="D270" s="43" t="s">
        <v>788</v>
      </c>
      <c r="E270" s="50" t="s">
        <v>728</v>
      </c>
      <c r="F270" s="53" t="s">
        <v>866</v>
      </c>
      <c r="G270" s="52">
        <f t="shared" si="85"/>
        <v>1</v>
      </c>
      <c r="H270" s="54">
        <f t="shared" si="86"/>
        <v>1</v>
      </c>
      <c r="I270" s="76">
        <f t="shared" si="87"/>
        <v>1</v>
      </c>
      <c r="J270" s="52"/>
      <c r="K270" s="55">
        <f t="shared" si="88"/>
        <v>0</v>
      </c>
      <c r="M270" s="57"/>
      <c r="N270" s="61">
        <v>0</v>
      </c>
      <c r="O270" s="57">
        <f t="shared" si="83"/>
        <v>0</v>
      </c>
      <c r="P270" s="61">
        <v>1</v>
      </c>
      <c r="Q270" s="57">
        <f t="shared" si="89"/>
        <v>0</v>
      </c>
      <c r="R270" s="61">
        <v>1</v>
      </c>
      <c r="S270" s="59">
        <f t="shared" si="84"/>
        <v>0</v>
      </c>
      <c r="T270" s="64"/>
      <c r="U270" s="64"/>
      <c r="V270" s="64"/>
      <c r="W270" s="64"/>
      <c r="AN270" s="798"/>
    </row>
    <row r="271" spans="1:40" ht="60.75" hidden="1" customHeight="1" outlineLevel="1" x14ac:dyDescent="0.3">
      <c r="A271" s="41" t="s">
        <v>1262</v>
      </c>
      <c r="B271" s="242" t="s">
        <v>2153</v>
      </c>
      <c r="C271" s="46" t="s">
        <v>720</v>
      </c>
      <c r="D271" s="43" t="s">
        <v>788</v>
      </c>
      <c r="E271" s="50" t="s">
        <v>720</v>
      </c>
      <c r="F271" s="53" t="s">
        <v>866</v>
      </c>
      <c r="G271" s="52">
        <f t="shared" si="85"/>
        <v>1</v>
      </c>
      <c r="H271" s="54">
        <f t="shared" si="86"/>
        <v>1</v>
      </c>
      <c r="I271" s="76">
        <f t="shared" si="87"/>
        <v>1</v>
      </c>
      <c r="J271" s="52"/>
      <c r="K271" s="55">
        <f t="shared" si="88"/>
        <v>0</v>
      </c>
      <c r="M271" s="57"/>
      <c r="N271" s="61">
        <v>0</v>
      </c>
      <c r="O271" s="57">
        <f t="shared" si="83"/>
        <v>0</v>
      </c>
      <c r="P271" s="61">
        <v>1</v>
      </c>
      <c r="Q271" s="57">
        <f t="shared" si="89"/>
        <v>0</v>
      </c>
      <c r="R271" s="61">
        <v>0</v>
      </c>
      <c r="S271" s="59">
        <f t="shared" si="84"/>
        <v>0</v>
      </c>
      <c r="T271" s="64"/>
      <c r="U271" s="64"/>
      <c r="V271" s="64"/>
      <c r="W271" s="64"/>
      <c r="AN271" s="798"/>
    </row>
    <row r="272" spans="1:40" ht="34.5" hidden="1" customHeight="1" outlineLevel="1" x14ac:dyDescent="0.3">
      <c r="A272" s="41" t="s">
        <v>1263</v>
      </c>
      <c r="B272" s="242" t="s">
        <v>1778</v>
      </c>
      <c r="C272" s="46" t="s">
        <v>720</v>
      </c>
      <c r="D272" s="43" t="s">
        <v>788</v>
      </c>
      <c r="E272" s="50" t="s">
        <v>720</v>
      </c>
      <c r="F272" s="53" t="s">
        <v>866</v>
      </c>
      <c r="G272" s="52">
        <f t="shared" si="85"/>
        <v>1</v>
      </c>
      <c r="H272" s="54">
        <f t="shared" si="86"/>
        <v>1</v>
      </c>
      <c r="I272" s="76">
        <f t="shared" si="87"/>
        <v>1</v>
      </c>
      <c r="J272" s="52"/>
      <c r="K272" s="55">
        <f t="shared" si="88"/>
        <v>0</v>
      </c>
      <c r="M272" s="57"/>
      <c r="N272" s="61">
        <v>0</v>
      </c>
      <c r="O272" s="57">
        <f t="shared" si="83"/>
        <v>0</v>
      </c>
      <c r="P272" s="61">
        <v>1</v>
      </c>
      <c r="Q272" s="57">
        <f t="shared" si="89"/>
        <v>0</v>
      </c>
      <c r="R272" s="61">
        <v>0</v>
      </c>
      <c r="S272" s="59">
        <f t="shared" si="84"/>
        <v>0</v>
      </c>
      <c r="T272" s="64"/>
      <c r="U272" s="64"/>
      <c r="V272" s="64"/>
      <c r="W272" s="64"/>
      <c r="AN272" s="798"/>
    </row>
    <row r="273" spans="1:40" ht="34.5" hidden="1" customHeight="1" outlineLevel="1" x14ac:dyDescent="0.3">
      <c r="A273" s="41" t="s">
        <v>1264</v>
      </c>
      <c r="B273" s="242" t="s">
        <v>1779</v>
      </c>
      <c r="C273" s="46" t="s">
        <v>156</v>
      </c>
      <c r="D273" s="43" t="s">
        <v>720</v>
      </c>
      <c r="E273" s="50" t="s">
        <v>720</v>
      </c>
      <c r="F273" s="53" t="s">
        <v>866</v>
      </c>
      <c r="G273" s="52">
        <f t="shared" si="85"/>
        <v>1</v>
      </c>
      <c r="H273" s="54">
        <f t="shared" si="86"/>
        <v>1</v>
      </c>
      <c r="I273" s="76">
        <f t="shared" si="87"/>
        <v>1</v>
      </c>
      <c r="J273" s="52"/>
      <c r="K273" s="55">
        <f t="shared" si="88"/>
        <v>0</v>
      </c>
      <c r="M273" s="57"/>
      <c r="N273" s="61">
        <v>1</v>
      </c>
      <c r="O273" s="57">
        <f t="shared" si="83"/>
        <v>0</v>
      </c>
      <c r="P273" s="61">
        <v>0</v>
      </c>
      <c r="Q273" s="57">
        <f t="shared" si="89"/>
        <v>0</v>
      </c>
      <c r="R273" s="61">
        <v>0</v>
      </c>
      <c r="S273" s="59">
        <f t="shared" si="84"/>
        <v>0</v>
      </c>
      <c r="T273" s="64"/>
      <c r="U273" s="64"/>
      <c r="V273" s="64"/>
      <c r="W273" s="64"/>
      <c r="AN273" s="798"/>
    </row>
    <row r="274" spans="1:40" ht="47.65" hidden="1" customHeight="1" outlineLevel="1" x14ac:dyDescent="0.3">
      <c r="A274" s="41" t="s">
        <v>1265</v>
      </c>
      <c r="B274" s="242" t="s">
        <v>1780</v>
      </c>
      <c r="C274" s="46" t="s">
        <v>156</v>
      </c>
      <c r="D274" s="43" t="s">
        <v>720</v>
      </c>
      <c r="E274" s="50" t="s">
        <v>720</v>
      </c>
      <c r="F274" s="53" t="s">
        <v>866</v>
      </c>
      <c r="G274" s="52">
        <f t="shared" si="85"/>
        <v>1</v>
      </c>
      <c r="H274" s="54">
        <f t="shared" si="86"/>
        <v>1</v>
      </c>
      <c r="I274" s="76">
        <f t="shared" si="87"/>
        <v>1</v>
      </c>
      <c r="J274" s="52"/>
      <c r="K274" s="55">
        <f t="shared" si="88"/>
        <v>0</v>
      </c>
      <c r="M274" s="57"/>
      <c r="N274" s="61">
        <v>1</v>
      </c>
      <c r="O274" s="57">
        <f t="shared" si="83"/>
        <v>0</v>
      </c>
      <c r="P274" s="61">
        <v>0</v>
      </c>
      <c r="Q274" s="57">
        <f t="shared" si="89"/>
        <v>0</v>
      </c>
      <c r="R274" s="61">
        <v>0</v>
      </c>
      <c r="S274" s="59">
        <f t="shared" si="84"/>
        <v>0</v>
      </c>
      <c r="T274" s="64"/>
      <c r="U274" s="64"/>
      <c r="V274" s="64"/>
      <c r="W274" s="64"/>
      <c r="AN274" s="798"/>
    </row>
    <row r="275" spans="1:40" ht="113.25" customHeight="1" collapsed="1" x14ac:dyDescent="0.3">
      <c r="A275" s="42" t="s">
        <v>879</v>
      </c>
      <c r="B275" s="464" t="s">
        <v>2132</v>
      </c>
      <c r="C275" s="465"/>
      <c r="D275" s="465"/>
      <c r="E275" s="466"/>
      <c r="F275" s="261" t="s">
        <v>1074</v>
      </c>
      <c r="G275" s="52">
        <f>VLOOKUP(F275,$AL$8:$AM$14,2)</f>
        <v>1</v>
      </c>
      <c r="H275" s="54">
        <f>IF(G275&gt;1,0,ROUNDDOWN(AVERAGE(H276:H279),0))</f>
        <v>1</v>
      </c>
      <c r="I275" s="76"/>
      <c r="J275" s="52">
        <f>MAX(G275:H275)</f>
        <v>1</v>
      </c>
      <c r="K275" s="55">
        <f>CHOOSE(J275,0,$AD$9,$AD$10,$AD$11,$AD$12,$AD$13,$AD$14)</f>
        <v>0</v>
      </c>
      <c r="L275" s="63">
        <f>1/18</f>
        <v>5.5555555555555552E-2</v>
      </c>
      <c r="M275" s="57">
        <f>K275*L275</f>
        <v>0</v>
      </c>
      <c r="O275" s="57">
        <f t="shared" si="83"/>
        <v>0</v>
      </c>
      <c r="Q275" s="57">
        <f t="shared" si="89"/>
        <v>0</v>
      </c>
      <c r="S275" s="59">
        <f t="shared" si="84"/>
        <v>0</v>
      </c>
      <c r="T275" s="64"/>
      <c r="U275" s="64"/>
      <c r="V275" s="64"/>
      <c r="W275" s="64"/>
      <c r="AN275" s="798"/>
    </row>
    <row r="276" spans="1:40" ht="63.75" hidden="1" customHeight="1" outlineLevel="1" x14ac:dyDescent="0.3">
      <c r="A276" s="41" t="s">
        <v>1266</v>
      </c>
      <c r="B276" s="242" t="s">
        <v>2042</v>
      </c>
      <c r="C276" s="46" t="s">
        <v>720</v>
      </c>
      <c r="D276" s="43" t="s">
        <v>1</v>
      </c>
      <c r="E276" s="50" t="s">
        <v>726</v>
      </c>
      <c r="F276" s="53" t="s">
        <v>866</v>
      </c>
      <c r="G276" s="52">
        <f>VLOOKUP(F276,$AH$8:$AK$14,2)</f>
        <v>1</v>
      </c>
      <c r="H276" s="54">
        <f>CHOOSE(G276,$AE$8,$AE$9,$AE$10,$AE$11,$AE$12,$AE$13,$AE$14)</f>
        <v>1</v>
      </c>
      <c r="I276" s="76">
        <f>IF(H276&gt;1,H276,$J$275)</f>
        <v>1</v>
      </c>
      <c r="J276" s="52"/>
      <c r="K276" s="55">
        <f>CHOOSE(I276,0,$AD$9,$AD$10,$AD$11,$AD$12,$AD$13,$AD$14)</f>
        <v>0</v>
      </c>
      <c r="M276" s="57"/>
      <c r="N276" s="61">
        <v>0</v>
      </c>
      <c r="O276" s="57">
        <f t="shared" si="83"/>
        <v>0</v>
      </c>
      <c r="P276" s="61">
        <v>1</v>
      </c>
      <c r="Q276" s="57">
        <f t="shared" si="89"/>
        <v>0</v>
      </c>
      <c r="R276" s="61">
        <v>1</v>
      </c>
      <c r="S276" s="59">
        <f t="shared" si="84"/>
        <v>0</v>
      </c>
      <c r="T276" s="64"/>
      <c r="U276" s="64"/>
      <c r="V276" s="64"/>
      <c r="W276" s="64"/>
      <c r="AN276" s="796"/>
    </row>
    <row r="277" spans="1:40" ht="34.5" hidden="1" customHeight="1" outlineLevel="1" x14ac:dyDescent="0.3">
      <c r="A277" s="41" t="s">
        <v>1267</v>
      </c>
      <c r="B277" s="242" t="s">
        <v>1781</v>
      </c>
      <c r="C277" s="46" t="s">
        <v>720</v>
      </c>
      <c r="D277" s="43" t="s">
        <v>1</v>
      </c>
      <c r="E277" s="50" t="s">
        <v>726</v>
      </c>
      <c r="F277" s="53" t="s">
        <v>866</v>
      </c>
      <c r="G277" s="52">
        <f>VLOOKUP(F277,$AH$8:$AK$14,2)</f>
        <v>1</v>
      </c>
      <c r="H277" s="54">
        <f>CHOOSE(G277,$AE$8,$AE$9,$AE$10,$AE$11,$AE$12,$AE$13,$AE$14)</f>
        <v>1</v>
      </c>
      <c r="I277" s="76">
        <f>IF(H277&gt;1,H277,$J$275)</f>
        <v>1</v>
      </c>
      <c r="J277" s="52"/>
      <c r="K277" s="55">
        <f>CHOOSE(I277,0,$AD$9,$AD$10,$AD$11,$AD$12,$AD$13,$AD$14)</f>
        <v>0</v>
      </c>
      <c r="M277" s="57"/>
      <c r="N277" s="61">
        <v>0</v>
      </c>
      <c r="O277" s="57">
        <f t="shared" si="83"/>
        <v>0</v>
      </c>
      <c r="P277" s="61">
        <v>1</v>
      </c>
      <c r="Q277" s="57">
        <f t="shared" si="89"/>
        <v>0</v>
      </c>
      <c r="R277" s="61">
        <v>1</v>
      </c>
      <c r="S277" s="59">
        <f t="shared" si="84"/>
        <v>0</v>
      </c>
      <c r="T277" s="64"/>
      <c r="U277" s="64"/>
      <c r="V277" s="64"/>
      <c r="W277" s="64"/>
      <c r="AN277" s="796"/>
    </row>
    <row r="278" spans="1:40" ht="65.25" hidden="1" customHeight="1" outlineLevel="1" x14ac:dyDescent="0.3">
      <c r="A278" s="41" t="s">
        <v>1268</v>
      </c>
      <c r="B278" s="242" t="s">
        <v>2043</v>
      </c>
      <c r="C278" s="46" t="s">
        <v>720</v>
      </c>
      <c r="D278" s="43" t="s">
        <v>1</v>
      </c>
      <c r="E278" s="50" t="s">
        <v>720</v>
      </c>
      <c r="F278" s="53" t="s">
        <v>866</v>
      </c>
      <c r="G278" s="52">
        <f>VLOOKUP(F278,$AH$8:$AK$14,2)</f>
        <v>1</v>
      </c>
      <c r="H278" s="54">
        <f>CHOOSE(G278,$AE$8,$AE$9,$AE$10,$AE$11,$AE$12,$AE$13,$AE$14)</f>
        <v>1</v>
      </c>
      <c r="I278" s="76">
        <f>IF(H278&gt;1,H278,$J$275)</f>
        <v>1</v>
      </c>
      <c r="J278" s="52"/>
      <c r="K278" s="55">
        <f>CHOOSE(I278,0,$AD$9,$AD$10,$AD$11,$AD$12,$AD$13,$AD$14)</f>
        <v>0</v>
      </c>
      <c r="M278" s="57"/>
      <c r="N278" s="61">
        <v>0</v>
      </c>
      <c r="O278" s="57">
        <f t="shared" si="83"/>
        <v>0</v>
      </c>
      <c r="P278" s="61">
        <v>1</v>
      </c>
      <c r="Q278" s="57">
        <f t="shared" si="89"/>
        <v>0</v>
      </c>
      <c r="R278" s="61">
        <v>0</v>
      </c>
      <c r="S278" s="59">
        <f t="shared" si="84"/>
        <v>0</v>
      </c>
      <c r="T278" s="64"/>
      <c r="U278" s="64"/>
      <c r="V278" s="64"/>
      <c r="W278" s="64"/>
      <c r="AN278" s="796"/>
    </row>
    <row r="279" spans="1:40" ht="65.25" hidden="1" customHeight="1" outlineLevel="1" x14ac:dyDescent="0.3">
      <c r="A279" s="279" t="s">
        <v>1269</v>
      </c>
      <c r="B279" s="280" t="s">
        <v>1782</v>
      </c>
      <c r="C279" s="281" t="s">
        <v>720</v>
      </c>
      <c r="D279" s="282" t="s">
        <v>1</v>
      </c>
      <c r="E279" s="283" t="s">
        <v>726</v>
      </c>
      <c r="F279" s="53" t="s">
        <v>866</v>
      </c>
      <c r="G279" s="285">
        <f>VLOOKUP(F279,$AH$8:$AK$14,2)</f>
        <v>1</v>
      </c>
      <c r="H279" s="286">
        <f>CHOOSE(G279,$AE$8,$AE$9,$AE$10,$AE$11,$AE$12,$AE$13,$AE$14)</f>
        <v>1</v>
      </c>
      <c r="I279" s="286">
        <f>IF(H279&gt;1,H279,$J$275)</f>
        <v>1</v>
      </c>
      <c r="J279" s="285"/>
      <c r="K279" s="287">
        <f>CHOOSE(I279,0,$AD$9,$AD$10,$AD$11,$AD$12,$AD$13,$AD$14)</f>
        <v>0</v>
      </c>
      <c r="L279" s="288"/>
      <c r="M279" s="289"/>
      <c r="N279" s="290">
        <v>0</v>
      </c>
      <c r="O279" s="289">
        <f t="shared" si="83"/>
        <v>0</v>
      </c>
      <c r="P279" s="290">
        <v>1</v>
      </c>
      <c r="Q279" s="289">
        <f t="shared" si="89"/>
        <v>0</v>
      </c>
      <c r="R279" s="290">
        <v>1</v>
      </c>
      <c r="S279" s="59">
        <f t="shared" si="84"/>
        <v>0</v>
      </c>
      <c r="T279" s="64"/>
      <c r="U279" s="64"/>
      <c r="V279" s="64"/>
      <c r="W279" s="64"/>
      <c r="AN279" s="797"/>
    </row>
    <row r="280" spans="1:40" ht="26.85" customHeight="1" collapsed="1" x14ac:dyDescent="0.3">
      <c r="A280" s="293" t="s">
        <v>2099</v>
      </c>
      <c r="B280" s="501" t="s">
        <v>1783</v>
      </c>
      <c r="C280" s="501"/>
      <c r="D280" s="501"/>
      <c r="E280" s="501"/>
      <c r="F280" s="501"/>
      <c r="G280" s="501"/>
      <c r="H280" s="501"/>
      <c r="I280" s="501"/>
      <c r="J280" s="501"/>
      <c r="K280" s="501"/>
      <c r="L280" s="501"/>
      <c r="M280" s="501"/>
      <c r="N280" s="501"/>
      <c r="O280" s="501"/>
      <c r="P280" s="501"/>
      <c r="Q280" s="501"/>
      <c r="R280" s="501"/>
      <c r="S280" s="501"/>
      <c r="T280" s="501"/>
      <c r="U280" s="501"/>
      <c r="V280" s="501"/>
      <c r="W280" s="501"/>
      <c r="X280" s="501"/>
      <c r="Y280" s="501"/>
      <c r="Z280" s="501"/>
      <c r="AA280" s="501"/>
      <c r="AB280" s="501"/>
      <c r="AC280" s="501"/>
      <c r="AD280" s="501"/>
      <c r="AE280" s="501"/>
      <c r="AF280" s="501"/>
      <c r="AG280" s="501"/>
      <c r="AH280" s="501"/>
      <c r="AI280" s="501"/>
      <c r="AJ280" s="501"/>
      <c r="AK280" s="501"/>
      <c r="AL280" s="501"/>
      <c r="AM280" s="501"/>
      <c r="AN280" s="501"/>
    </row>
    <row r="281" spans="1:40" ht="26.85" customHeight="1" x14ac:dyDescent="0.3">
      <c r="A281" s="291" t="s">
        <v>50</v>
      </c>
      <c r="B281" s="482" t="s">
        <v>633</v>
      </c>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c r="AE281" s="482"/>
      <c r="AF281" s="482"/>
      <c r="AG281" s="482"/>
      <c r="AH281" s="482"/>
      <c r="AI281" s="482"/>
      <c r="AJ281" s="482"/>
      <c r="AK281" s="482"/>
      <c r="AL281" s="482"/>
      <c r="AM281" s="482"/>
      <c r="AN281" s="482"/>
    </row>
    <row r="282" spans="1:40" ht="51" customHeight="1" x14ac:dyDescent="0.3">
      <c r="A282" s="276" t="s">
        <v>882</v>
      </c>
      <c r="B282" s="464" t="s">
        <v>1784</v>
      </c>
      <c r="C282" s="465"/>
      <c r="D282" s="465"/>
      <c r="E282" s="466"/>
      <c r="F282" s="261" t="s">
        <v>1074</v>
      </c>
      <c r="G282" s="262">
        <f>VLOOKUP(F282,$AL$8:$AM$14,2)</f>
        <v>1</v>
      </c>
      <c r="H282" s="277">
        <f>IF(G282&gt;1,0,ROUNDDOWN(AVERAGE(H283:H295),0))</f>
        <v>1</v>
      </c>
      <c r="I282" s="277"/>
      <c r="J282" s="262">
        <f>MAX(G282:H282)</f>
        <v>1</v>
      </c>
      <c r="K282" s="263">
        <f>CHOOSE(J282,0,$AD$9,$AD$10,$AD$11,$AD$12,$AD$13,$AD$14)</f>
        <v>0</v>
      </c>
      <c r="L282" s="235">
        <f>1/31</f>
        <v>3.2258064516129031E-2</v>
      </c>
      <c r="M282" s="265">
        <f>K282*L282</f>
        <v>0</v>
      </c>
      <c r="N282" s="236"/>
      <c r="O282" s="265">
        <f t="shared" si="83"/>
        <v>0</v>
      </c>
      <c r="P282" s="236"/>
      <c r="Q282" s="265">
        <f t="shared" si="89"/>
        <v>0</v>
      </c>
      <c r="R282" s="236"/>
      <c r="S282" s="59">
        <f t="shared" si="84"/>
        <v>0</v>
      </c>
      <c r="T282" s="64"/>
      <c r="U282" s="64"/>
      <c r="V282" s="64"/>
      <c r="W282" s="64"/>
      <c r="AN282" s="798"/>
    </row>
    <row r="283" spans="1:40" ht="47.65" hidden="1" customHeight="1" outlineLevel="1" x14ac:dyDescent="0.3">
      <c r="A283" s="41" t="s">
        <v>1270</v>
      </c>
      <c r="B283" s="294" t="s">
        <v>1785</v>
      </c>
      <c r="C283" s="45" t="s">
        <v>50</v>
      </c>
      <c r="D283" s="43" t="s">
        <v>165</v>
      </c>
      <c r="E283" s="50" t="s">
        <v>727</v>
      </c>
      <c r="F283" s="53" t="s">
        <v>866</v>
      </c>
      <c r="G283" s="52">
        <f t="shared" ref="G283:G295" si="90">VLOOKUP(F283,$AH$8:$AK$14,2)</f>
        <v>1</v>
      </c>
      <c r="H283" s="54">
        <f t="shared" ref="H283:H295" si="91">CHOOSE(G283,$AE$8,$AE$9,$AE$10,$AE$11,$AE$12,$AE$13,$AE$14)</f>
        <v>1</v>
      </c>
      <c r="I283" s="76">
        <f t="shared" ref="I283:I295" si="92">IF(H283&gt;1,H283,$J$282)</f>
        <v>1</v>
      </c>
      <c r="J283" s="52"/>
      <c r="K283" s="55">
        <f t="shared" ref="K283:K295" si="93">CHOOSE(I283,0,$AD$9,$AD$10,$AD$11,$AD$12,$AD$13,$AD$14)</f>
        <v>0</v>
      </c>
      <c r="M283" s="57"/>
      <c r="N283" s="61">
        <v>1</v>
      </c>
      <c r="O283" s="57">
        <f t="shared" si="83"/>
        <v>0</v>
      </c>
      <c r="P283" s="61">
        <v>1</v>
      </c>
      <c r="Q283" s="57">
        <f t="shared" si="89"/>
        <v>0</v>
      </c>
      <c r="R283" s="61">
        <v>1</v>
      </c>
      <c r="S283" s="59">
        <f t="shared" si="84"/>
        <v>0</v>
      </c>
      <c r="T283" s="64"/>
      <c r="U283" s="64"/>
      <c r="V283" s="64"/>
      <c r="W283" s="64"/>
      <c r="AN283" s="798"/>
    </row>
    <row r="284" spans="1:40" ht="47.65" hidden="1" customHeight="1" outlineLevel="1" x14ac:dyDescent="0.3">
      <c r="A284" s="41" t="s">
        <v>1271</v>
      </c>
      <c r="B284" s="294" t="s">
        <v>1786</v>
      </c>
      <c r="C284" s="45" t="s">
        <v>50</v>
      </c>
      <c r="D284" s="43" t="s">
        <v>165</v>
      </c>
      <c r="E284" s="50" t="s">
        <v>727</v>
      </c>
      <c r="F284" s="53" t="s">
        <v>866</v>
      </c>
      <c r="G284" s="52">
        <f t="shared" si="90"/>
        <v>1</v>
      </c>
      <c r="H284" s="54">
        <f t="shared" si="91"/>
        <v>1</v>
      </c>
      <c r="I284" s="76">
        <f t="shared" si="92"/>
        <v>1</v>
      </c>
      <c r="J284" s="52"/>
      <c r="K284" s="55">
        <f t="shared" si="93"/>
        <v>0</v>
      </c>
      <c r="M284" s="57"/>
      <c r="N284" s="61">
        <v>1</v>
      </c>
      <c r="O284" s="57">
        <f t="shared" si="83"/>
        <v>0</v>
      </c>
      <c r="P284" s="61">
        <v>1</v>
      </c>
      <c r="Q284" s="57">
        <f t="shared" si="89"/>
        <v>0</v>
      </c>
      <c r="R284" s="61">
        <v>1</v>
      </c>
      <c r="S284" s="59">
        <f t="shared" si="84"/>
        <v>0</v>
      </c>
      <c r="T284" s="64"/>
      <c r="U284" s="64"/>
      <c r="V284" s="64"/>
      <c r="W284" s="64"/>
      <c r="AN284" s="798"/>
    </row>
    <row r="285" spans="1:40" ht="47.65" hidden="1" customHeight="1" outlineLevel="1" x14ac:dyDescent="0.3">
      <c r="A285" s="41" t="s">
        <v>1272</v>
      </c>
      <c r="B285" s="242" t="s">
        <v>1787</v>
      </c>
      <c r="C285" s="45" t="s">
        <v>720</v>
      </c>
      <c r="D285" s="43" t="s">
        <v>165</v>
      </c>
      <c r="E285" s="50" t="s">
        <v>727</v>
      </c>
      <c r="F285" s="53" t="s">
        <v>866</v>
      </c>
      <c r="G285" s="52">
        <f t="shared" si="90"/>
        <v>1</v>
      </c>
      <c r="H285" s="54">
        <f t="shared" si="91"/>
        <v>1</v>
      </c>
      <c r="I285" s="76">
        <f t="shared" si="92"/>
        <v>1</v>
      </c>
      <c r="J285" s="52"/>
      <c r="K285" s="55">
        <f t="shared" si="93"/>
        <v>0</v>
      </c>
      <c r="M285" s="57"/>
      <c r="N285" s="61">
        <v>0</v>
      </c>
      <c r="O285" s="57">
        <f t="shared" si="83"/>
        <v>0</v>
      </c>
      <c r="P285" s="61">
        <v>1</v>
      </c>
      <c r="Q285" s="57">
        <f t="shared" si="89"/>
        <v>0</v>
      </c>
      <c r="R285" s="61">
        <v>1</v>
      </c>
      <c r="S285" s="59">
        <f t="shared" si="84"/>
        <v>0</v>
      </c>
      <c r="T285" s="64"/>
      <c r="U285" s="64"/>
      <c r="V285" s="64"/>
      <c r="W285" s="64"/>
      <c r="AN285" s="798"/>
    </row>
    <row r="286" spans="1:40" ht="34.5" hidden="1" customHeight="1" outlineLevel="1" x14ac:dyDescent="0.3">
      <c r="A286" s="41" t="s">
        <v>1273</v>
      </c>
      <c r="B286" s="242" t="s">
        <v>1788</v>
      </c>
      <c r="C286" s="45" t="s">
        <v>50</v>
      </c>
      <c r="D286" s="43" t="s">
        <v>720</v>
      </c>
      <c r="E286" s="50" t="s">
        <v>720</v>
      </c>
      <c r="F286" s="53" t="s">
        <v>866</v>
      </c>
      <c r="G286" s="52">
        <f t="shared" si="90"/>
        <v>1</v>
      </c>
      <c r="H286" s="54">
        <f t="shared" si="91"/>
        <v>1</v>
      </c>
      <c r="I286" s="76">
        <f t="shared" si="92"/>
        <v>1</v>
      </c>
      <c r="J286" s="52"/>
      <c r="K286" s="55">
        <f t="shared" si="93"/>
        <v>0</v>
      </c>
      <c r="M286" s="57"/>
      <c r="N286" s="61">
        <v>1</v>
      </c>
      <c r="O286" s="57">
        <f t="shared" si="83"/>
        <v>0</v>
      </c>
      <c r="P286" s="61">
        <v>0</v>
      </c>
      <c r="Q286" s="57">
        <f t="shared" si="89"/>
        <v>0</v>
      </c>
      <c r="R286" s="61">
        <v>0</v>
      </c>
      <c r="S286" s="59">
        <f t="shared" si="84"/>
        <v>0</v>
      </c>
      <c r="T286" s="64"/>
      <c r="U286" s="64"/>
      <c r="V286" s="64"/>
      <c r="W286" s="64"/>
      <c r="AN286" s="798"/>
    </row>
    <row r="287" spans="1:40" ht="60" hidden="1" customHeight="1" outlineLevel="1" x14ac:dyDescent="0.3">
      <c r="A287" s="41" t="s">
        <v>1274</v>
      </c>
      <c r="B287" s="242" t="s">
        <v>1789</v>
      </c>
      <c r="C287" s="45" t="s">
        <v>720</v>
      </c>
      <c r="D287" s="43" t="s">
        <v>165</v>
      </c>
      <c r="E287" s="50" t="s">
        <v>726</v>
      </c>
      <c r="F287" s="53" t="s">
        <v>866</v>
      </c>
      <c r="G287" s="52">
        <f t="shared" si="90"/>
        <v>1</v>
      </c>
      <c r="H287" s="54">
        <f t="shared" si="91"/>
        <v>1</v>
      </c>
      <c r="I287" s="76">
        <f t="shared" si="92"/>
        <v>1</v>
      </c>
      <c r="J287" s="52"/>
      <c r="K287" s="55">
        <f t="shared" si="93"/>
        <v>0</v>
      </c>
      <c r="M287" s="57"/>
      <c r="N287" s="61">
        <v>0</v>
      </c>
      <c r="O287" s="57">
        <f t="shared" si="83"/>
        <v>0</v>
      </c>
      <c r="P287" s="61">
        <v>1</v>
      </c>
      <c r="Q287" s="57">
        <f t="shared" si="89"/>
        <v>0</v>
      </c>
      <c r="R287" s="61">
        <v>1</v>
      </c>
      <c r="S287" s="59">
        <f t="shared" si="84"/>
        <v>0</v>
      </c>
      <c r="T287" s="64"/>
      <c r="U287" s="64"/>
      <c r="V287" s="64"/>
      <c r="W287" s="64"/>
      <c r="AN287" s="798"/>
    </row>
    <row r="288" spans="1:40" ht="47.65" hidden="1" customHeight="1" outlineLevel="1" x14ac:dyDescent="0.3">
      <c r="A288" s="41" t="s">
        <v>1275</v>
      </c>
      <c r="B288" s="242" t="s">
        <v>1790</v>
      </c>
      <c r="C288" s="45" t="s">
        <v>50</v>
      </c>
      <c r="D288" s="43" t="s">
        <v>720</v>
      </c>
      <c r="E288" s="50" t="s">
        <v>720</v>
      </c>
      <c r="F288" s="53" t="s">
        <v>866</v>
      </c>
      <c r="G288" s="52">
        <f t="shared" si="90"/>
        <v>1</v>
      </c>
      <c r="H288" s="54">
        <f t="shared" si="91"/>
        <v>1</v>
      </c>
      <c r="I288" s="76">
        <f t="shared" si="92"/>
        <v>1</v>
      </c>
      <c r="J288" s="52"/>
      <c r="K288" s="55">
        <f t="shared" si="93"/>
        <v>0</v>
      </c>
      <c r="M288" s="57"/>
      <c r="N288" s="61">
        <v>1</v>
      </c>
      <c r="O288" s="57">
        <f t="shared" si="83"/>
        <v>0</v>
      </c>
      <c r="P288" s="61">
        <v>0</v>
      </c>
      <c r="Q288" s="57">
        <f t="shared" si="89"/>
        <v>0</v>
      </c>
      <c r="R288" s="61">
        <v>0</v>
      </c>
      <c r="S288" s="59">
        <f t="shared" si="84"/>
        <v>0</v>
      </c>
      <c r="T288" s="64"/>
      <c r="U288" s="64"/>
      <c r="V288" s="64"/>
      <c r="W288" s="64"/>
      <c r="AN288" s="798"/>
    </row>
    <row r="289" spans="1:40" ht="34.5" hidden="1" customHeight="1" outlineLevel="1" x14ac:dyDescent="0.3">
      <c r="A289" s="41" t="s">
        <v>1276</v>
      </c>
      <c r="B289" s="242" t="s">
        <v>1791</v>
      </c>
      <c r="C289" s="45" t="s">
        <v>50</v>
      </c>
      <c r="D289" s="43" t="s">
        <v>720</v>
      </c>
      <c r="E289" s="50" t="s">
        <v>720</v>
      </c>
      <c r="F289" s="53" t="s">
        <v>866</v>
      </c>
      <c r="G289" s="52">
        <f t="shared" si="90"/>
        <v>1</v>
      </c>
      <c r="H289" s="54">
        <f t="shared" si="91"/>
        <v>1</v>
      </c>
      <c r="I289" s="76">
        <f t="shared" si="92"/>
        <v>1</v>
      </c>
      <c r="J289" s="52"/>
      <c r="K289" s="55">
        <f t="shared" si="93"/>
        <v>0</v>
      </c>
      <c r="M289" s="57"/>
      <c r="N289" s="61">
        <v>1</v>
      </c>
      <c r="O289" s="57">
        <f t="shared" si="83"/>
        <v>0</v>
      </c>
      <c r="P289" s="61">
        <v>0</v>
      </c>
      <c r="Q289" s="57">
        <f t="shared" si="89"/>
        <v>0</v>
      </c>
      <c r="R289" s="61">
        <v>0</v>
      </c>
      <c r="S289" s="59">
        <f t="shared" si="84"/>
        <v>0</v>
      </c>
      <c r="T289" s="64"/>
      <c r="U289" s="64"/>
      <c r="V289" s="64"/>
      <c r="W289" s="64"/>
      <c r="AN289" s="798"/>
    </row>
    <row r="290" spans="1:40" ht="34.5" hidden="1" customHeight="1" outlineLevel="1" x14ac:dyDescent="0.3">
      <c r="A290" s="41" t="s">
        <v>1277</v>
      </c>
      <c r="B290" s="242" t="s">
        <v>1792</v>
      </c>
      <c r="C290" s="45" t="s">
        <v>50</v>
      </c>
      <c r="D290" s="43" t="s">
        <v>165</v>
      </c>
      <c r="E290" s="50" t="s">
        <v>720</v>
      </c>
      <c r="F290" s="53" t="s">
        <v>866</v>
      </c>
      <c r="G290" s="52">
        <f t="shared" si="90"/>
        <v>1</v>
      </c>
      <c r="H290" s="54">
        <f t="shared" si="91"/>
        <v>1</v>
      </c>
      <c r="I290" s="76">
        <f t="shared" si="92"/>
        <v>1</v>
      </c>
      <c r="J290" s="52"/>
      <c r="K290" s="55">
        <f t="shared" si="93"/>
        <v>0</v>
      </c>
      <c r="M290" s="57"/>
      <c r="N290" s="61">
        <v>1</v>
      </c>
      <c r="O290" s="57">
        <f t="shared" si="83"/>
        <v>0</v>
      </c>
      <c r="P290" s="61">
        <v>1</v>
      </c>
      <c r="Q290" s="57">
        <f t="shared" si="89"/>
        <v>0</v>
      </c>
      <c r="R290" s="61">
        <v>0</v>
      </c>
      <c r="S290" s="59">
        <f t="shared" si="84"/>
        <v>0</v>
      </c>
      <c r="T290" s="64"/>
      <c r="U290" s="64"/>
      <c r="V290" s="64"/>
      <c r="W290" s="64"/>
      <c r="AN290" s="798"/>
    </row>
    <row r="291" spans="1:40" ht="34.5" hidden="1" customHeight="1" outlineLevel="1" x14ac:dyDescent="0.3">
      <c r="A291" s="41" t="s">
        <v>1278</v>
      </c>
      <c r="B291" s="242" t="s">
        <v>1793</v>
      </c>
      <c r="C291" s="45" t="s">
        <v>50</v>
      </c>
      <c r="D291" s="43" t="s">
        <v>165</v>
      </c>
      <c r="E291" s="50" t="s">
        <v>720</v>
      </c>
      <c r="F291" s="53" t="s">
        <v>866</v>
      </c>
      <c r="G291" s="52">
        <f t="shared" si="90"/>
        <v>1</v>
      </c>
      <c r="H291" s="54">
        <f t="shared" si="91"/>
        <v>1</v>
      </c>
      <c r="I291" s="76">
        <f t="shared" si="92"/>
        <v>1</v>
      </c>
      <c r="J291" s="52"/>
      <c r="K291" s="55">
        <f t="shared" si="93"/>
        <v>0</v>
      </c>
      <c r="M291" s="57"/>
      <c r="N291" s="61">
        <v>1</v>
      </c>
      <c r="O291" s="57">
        <f t="shared" si="83"/>
        <v>0</v>
      </c>
      <c r="P291" s="61">
        <v>1</v>
      </c>
      <c r="Q291" s="57">
        <f t="shared" si="89"/>
        <v>0</v>
      </c>
      <c r="R291" s="61">
        <v>0</v>
      </c>
      <c r="S291" s="59">
        <f t="shared" si="84"/>
        <v>0</v>
      </c>
      <c r="T291" s="64"/>
      <c r="U291" s="64"/>
      <c r="V291" s="64"/>
      <c r="W291" s="64"/>
      <c r="AN291" s="798"/>
    </row>
    <row r="292" spans="1:40" ht="44.25" hidden="1" customHeight="1" outlineLevel="1" x14ac:dyDescent="0.3">
      <c r="A292" s="41" t="s">
        <v>1279</v>
      </c>
      <c r="B292" s="242" t="s">
        <v>1794</v>
      </c>
      <c r="C292" s="45" t="s">
        <v>50</v>
      </c>
      <c r="D292" s="43" t="s">
        <v>165</v>
      </c>
      <c r="E292" s="50" t="s">
        <v>720</v>
      </c>
      <c r="F292" s="53" t="s">
        <v>866</v>
      </c>
      <c r="G292" s="52">
        <f t="shared" si="90"/>
        <v>1</v>
      </c>
      <c r="H292" s="54">
        <f t="shared" si="91"/>
        <v>1</v>
      </c>
      <c r="I292" s="76">
        <f t="shared" si="92"/>
        <v>1</v>
      </c>
      <c r="J292" s="52"/>
      <c r="K292" s="55">
        <f t="shared" si="93"/>
        <v>0</v>
      </c>
      <c r="M292" s="57"/>
      <c r="N292" s="61">
        <v>1</v>
      </c>
      <c r="O292" s="57">
        <f t="shared" si="83"/>
        <v>0</v>
      </c>
      <c r="P292" s="61">
        <v>1</v>
      </c>
      <c r="Q292" s="57">
        <f t="shared" si="89"/>
        <v>0</v>
      </c>
      <c r="R292" s="61">
        <v>0</v>
      </c>
      <c r="S292" s="59">
        <f t="shared" si="84"/>
        <v>0</v>
      </c>
      <c r="T292" s="64"/>
      <c r="U292" s="64"/>
      <c r="V292" s="64"/>
      <c r="W292" s="64"/>
      <c r="AN292" s="798"/>
    </row>
    <row r="293" spans="1:40" ht="47.65" hidden="1" customHeight="1" outlineLevel="1" x14ac:dyDescent="0.3">
      <c r="A293" s="41" t="s">
        <v>1280</v>
      </c>
      <c r="B293" s="242" t="s">
        <v>1795</v>
      </c>
      <c r="C293" s="45" t="s">
        <v>50</v>
      </c>
      <c r="D293" s="43" t="s">
        <v>165</v>
      </c>
      <c r="E293" s="50" t="s">
        <v>720</v>
      </c>
      <c r="F293" s="53" t="s">
        <v>866</v>
      </c>
      <c r="G293" s="52">
        <f t="shared" si="90"/>
        <v>1</v>
      </c>
      <c r="H293" s="54">
        <f t="shared" si="91"/>
        <v>1</v>
      </c>
      <c r="I293" s="76">
        <f t="shared" si="92"/>
        <v>1</v>
      </c>
      <c r="J293" s="52"/>
      <c r="K293" s="55">
        <f t="shared" si="93"/>
        <v>0</v>
      </c>
      <c r="M293" s="57"/>
      <c r="N293" s="61">
        <v>1</v>
      </c>
      <c r="O293" s="57">
        <f t="shared" si="83"/>
        <v>0</v>
      </c>
      <c r="P293" s="61">
        <v>1</v>
      </c>
      <c r="Q293" s="57">
        <f t="shared" si="89"/>
        <v>0</v>
      </c>
      <c r="R293" s="61">
        <v>0</v>
      </c>
      <c r="S293" s="59">
        <f t="shared" si="84"/>
        <v>0</v>
      </c>
      <c r="T293" s="64"/>
      <c r="U293" s="64"/>
      <c r="V293" s="64"/>
      <c r="W293" s="64"/>
      <c r="AN293" s="798"/>
    </row>
    <row r="294" spans="1:40" ht="60" hidden="1" customHeight="1" outlineLevel="1" x14ac:dyDescent="0.3">
      <c r="A294" s="41" t="s">
        <v>1281</v>
      </c>
      <c r="B294" s="242" t="s">
        <v>1796</v>
      </c>
      <c r="C294" s="45" t="s">
        <v>50</v>
      </c>
      <c r="D294" s="43" t="s">
        <v>720</v>
      </c>
      <c r="E294" s="50" t="s">
        <v>720</v>
      </c>
      <c r="F294" s="53" t="s">
        <v>866</v>
      </c>
      <c r="G294" s="52">
        <f t="shared" si="90"/>
        <v>1</v>
      </c>
      <c r="H294" s="54">
        <f t="shared" si="91"/>
        <v>1</v>
      </c>
      <c r="I294" s="76">
        <f t="shared" si="92"/>
        <v>1</v>
      </c>
      <c r="J294" s="52"/>
      <c r="K294" s="55">
        <f t="shared" si="93"/>
        <v>0</v>
      </c>
      <c r="M294" s="57"/>
      <c r="N294" s="61">
        <v>1</v>
      </c>
      <c r="O294" s="57">
        <f t="shared" si="83"/>
        <v>0</v>
      </c>
      <c r="P294" s="61">
        <v>0</v>
      </c>
      <c r="Q294" s="57">
        <f t="shared" si="89"/>
        <v>0</v>
      </c>
      <c r="R294" s="61">
        <v>0</v>
      </c>
      <c r="S294" s="59">
        <f t="shared" si="84"/>
        <v>0</v>
      </c>
      <c r="T294" s="64"/>
      <c r="U294" s="64"/>
      <c r="V294" s="64"/>
      <c r="W294" s="64"/>
      <c r="AN294" s="798"/>
    </row>
    <row r="295" spans="1:40" ht="34.5" hidden="1" customHeight="1" outlineLevel="1" x14ac:dyDescent="0.3">
      <c r="A295" s="279" t="s">
        <v>1282</v>
      </c>
      <c r="B295" s="280" t="s">
        <v>2044</v>
      </c>
      <c r="C295" s="292" t="s">
        <v>50</v>
      </c>
      <c r="D295" s="282" t="s">
        <v>720</v>
      </c>
      <c r="E295" s="283" t="s">
        <v>720</v>
      </c>
      <c r="F295" s="53" t="s">
        <v>866</v>
      </c>
      <c r="G295" s="285">
        <f t="shared" si="90"/>
        <v>1</v>
      </c>
      <c r="H295" s="286">
        <f t="shared" si="91"/>
        <v>1</v>
      </c>
      <c r="I295" s="286">
        <f t="shared" si="92"/>
        <v>1</v>
      </c>
      <c r="J295" s="285"/>
      <c r="K295" s="287">
        <f t="shared" si="93"/>
        <v>0</v>
      </c>
      <c r="L295" s="288"/>
      <c r="M295" s="289"/>
      <c r="N295" s="290">
        <v>1</v>
      </c>
      <c r="O295" s="289">
        <f t="shared" si="83"/>
        <v>0</v>
      </c>
      <c r="P295" s="290">
        <v>0</v>
      </c>
      <c r="Q295" s="289">
        <f t="shared" si="89"/>
        <v>0</v>
      </c>
      <c r="R295" s="290">
        <v>0</v>
      </c>
      <c r="S295" s="59">
        <f t="shared" si="84"/>
        <v>0</v>
      </c>
      <c r="T295" s="64"/>
      <c r="U295" s="64"/>
      <c r="V295" s="64"/>
      <c r="W295" s="64"/>
      <c r="AN295" s="799"/>
    </row>
    <row r="296" spans="1:40" ht="26.85" customHeight="1" collapsed="1" x14ac:dyDescent="0.3">
      <c r="A296" s="291" t="s">
        <v>54</v>
      </c>
      <c r="B296" s="482" t="s">
        <v>634</v>
      </c>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c r="AE296" s="482"/>
      <c r="AF296" s="482"/>
      <c r="AG296" s="482"/>
      <c r="AH296" s="482"/>
      <c r="AI296" s="482"/>
      <c r="AJ296" s="482"/>
      <c r="AK296" s="482"/>
      <c r="AL296" s="482"/>
      <c r="AM296" s="482"/>
      <c r="AN296" s="482"/>
    </row>
    <row r="297" spans="1:40" ht="26.85" customHeight="1" x14ac:dyDescent="0.3">
      <c r="A297" s="291" t="s">
        <v>55</v>
      </c>
      <c r="B297" s="482" t="s">
        <v>771</v>
      </c>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c r="AE297" s="482"/>
      <c r="AF297" s="482"/>
      <c r="AG297" s="482"/>
      <c r="AH297" s="482"/>
      <c r="AI297" s="482"/>
      <c r="AJ297" s="482"/>
      <c r="AK297" s="482"/>
      <c r="AL297" s="482"/>
      <c r="AM297" s="482"/>
      <c r="AN297" s="482"/>
    </row>
    <row r="298" spans="1:40" ht="80.25" customHeight="1" x14ac:dyDescent="0.3">
      <c r="A298" s="276" t="s">
        <v>883</v>
      </c>
      <c r="B298" s="464" t="s">
        <v>2133</v>
      </c>
      <c r="C298" s="465"/>
      <c r="D298" s="465"/>
      <c r="E298" s="466"/>
      <c r="F298" s="261" t="s">
        <v>1074</v>
      </c>
      <c r="G298" s="262">
        <f>VLOOKUP(F298,$AL$8:$AM$14,2)</f>
        <v>1</v>
      </c>
      <c r="H298" s="277">
        <f>IF(G298&gt;1,0,ROUNDDOWN(AVERAGE(H299:H303),0))</f>
        <v>1</v>
      </c>
      <c r="I298" s="277"/>
      <c r="J298" s="262">
        <f>MAX(G298:H298)</f>
        <v>1</v>
      </c>
      <c r="K298" s="263">
        <f>CHOOSE(J298,0,$AD$9,$AD$10,$AD$11,$AD$12,$AD$13,$AD$14)</f>
        <v>0</v>
      </c>
      <c r="L298" s="235">
        <f>1/31</f>
        <v>3.2258064516129031E-2</v>
      </c>
      <c r="M298" s="265">
        <f>K298*L298</f>
        <v>0</v>
      </c>
      <c r="N298" s="236"/>
      <c r="O298" s="265">
        <f t="shared" si="83"/>
        <v>0</v>
      </c>
      <c r="P298" s="236"/>
      <c r="Q298" s="265">
        <f t="shared" si="89"/>
        <v>0</v>
      </c>
      <c r="R298" s="236"/>
      <c r="S298" s="59">
        <f t="shared" si="84"/>
        <v>0</v>
      </c>
      <c r="T298" s="64"/>
      <c r="U298" s="64"/>
      <c r="V298" s="64"/>
      <c r="W298" s="64"/>
      <c r="AN298" s="798"/>
    </row>
    <row r="299" spans="1:40" ht="47.65" hidden="1" customHeight="1" outlineLevel="1" x14ac:dyDescent="0.3">
      <c r="A299" s="41" t="s">
        <v>1283</v>
      </c>
      <c r="B299" s="242" t="s">
        <v>1797</v>
      </c>
      <c r="C299" s="45" t="s">
        <v>55</v>
      </c>
      <c r="D299" s="43" t="s">
        <v>166</v>
      </c>
      <c r="E299" s="50" t="s">
        <v>722</v>
      </c>
      <c r="F299" s="53" t="s">
        <v>866</v>
      </c>
      <c r="G299" s="52">
        <f>VLOOKUP(F299,$AH$8:$AK$14,2)</f>
        <v>1</v>
      </c>
      <c r="H299" s="54">
        <f>CHOOSE(G299,$AE$8,$AE$9,$AE$10,$AE$11,$AE$12,$AE$13,$AE$14)</f>
        <v>1</v>
      </c>
      <c r="I299" s="76">
        <f>IF(H299&gt;1,H299,$J$298)</f>
        <v>1</v>
      </c>
      <c r="J299" s="52"/>
      <c r="K299" s="55">
        <f>CHOOSE(I299,0,$AD$9,$AD$10,$AD$11,$AD$12,$AD$13,$AD$14)</f>
        <v>0</v>
      </c>
      <c r="M299" s="57"/>
      <c r="N299" s="61">
        <v>1</v>
      </c>
      <c r="O299" s="57">
        <f t="shared" si="83"/>
        <v>0</v>
      </c>
      <c r="P299" s="61">
        <v>1</v>
      </c>
      <c r="Q299" s="57">
        <f t="shared" si="89"/>
        <v>0</v>
      </c>
      <c r="R299" s="61">
        <v>1</v>
      </c>
      <c r="S299" s="59">
        <f t="shared" si="84"/>
        <v>0</v>
      </c>
      <c r="T299" s="64"/>
      <c r="U299" s="64"/>
      <c r="V299" s="64"/>
      <c r="W299" s="64"/>
      <c r="AN299" s="798"/>
    </row>
    <row r="300" spans="1:40" ht="47.65" hidden="1" customHeight="1" outlineLevel="1" x14ac:dyDescent="0.3">
      <c r="A300" s="41" t="s">
        <v>1284</v>
      </c>
      <c r="B300" s="242" t="s">
        <v>1798</v>
      </c>
      <c r="C300" s="45" t="s">
        <v>55</v>
      </c>
      <c r="D300" s="43" t="s">
        <v>166</v>
      </c>
      <c r="E300" s="50" t="s">
        <v>720</v>
      </c>
      <c r="F300" s="53" t="s">
        <v>866</v>
      </c>
      <c r="G300" s="52">
        <f>VLOOKUP(F300,$AH$8:$AK$14,2)</f>
        <v>1</v>
      </c>
      <c r="H300" s="54">
        <f>CHOOSE(G300,$AE$8,$AE$9,$AE$10,$AE$11,$AE$12,$AE$13,$AE$14)</f>
        <v>1</v>
      </c>
      <c r="I300" s="76">
        <f>IF(H300&gt;1,H300,$J$298)</f>
        <v>1</v>
      </c>
      <c r="J300" s="52"/>
      <c r="K300" s="55">
        <f>CHOOSE(I300,0,$AD$9,$AD$10,$AD$11,$AD$12,$AD$13,$AD$14)</f>
        <v>0</v>
      </c>
      <c r="M300" s="57"/>
      <c r="N300" s="61">
        <v>1</v>
      </c>
      <c r="O300" s="57">
        <f t="shared" si="83"/>
        <v>0</v>
      </c>
      <c r="P300" s="61">
        <v>1</v>
      </c>
      <c r="Q300" s="57">
        <f t="shared" si="89"/>
        <v>0</v>
      </c>
      <c r="R300" s="61">
        <v>0</v>
      </c>
      <c r="S300" s="59">
        <f t="shared" si="84"/>
        <v>0</v>
      </c>
      <c r="T300" s="64"/>
      <c r="U300" s="64"/>
      <c r="V300" s="64"/>
      <c r="W300" s="64"/>
      <c r="AN300" s="798"/>
    </row>
    <row r="301" spans="1:40" ht="47.65" hidden="1" customHeight="1" outlineLevel="1" x14ac:dyDescent="0.3">
      <c r="A301" s="41" t="s">
        <v>1285</v>
      </c>
      <c r="B301" s="242" t="s">
        <v>1799</v>
      </c>
      <c r="C301" s="45" t="s">
        <v>55</v>
      </c>
      <c r="D301" s="43" t="s">
        <v>166</v>
      </c>
      <c r="E301" s="50" t="s">
        <v>722</v>
      </c>
      <c r="F301" s="53" t="s">
        <v>866</v>
      </c>
      <c r="G301" s="52">
        <f>VLOOKUP(F301,$AH$8:$AK$14,2)</f>
        <v>1</v>
      </c>
      <c r="H301" s="54">
        <f>CHOOSE(G301,$AE$8,$AE$9,$AE$10,$AE$11,$AE$12,$AE$13,$AE$14)</f>
        <v>1</v>
      </c>
      <c r="I301" s="76">
        <f>IF(H301&gt;1,H301,$J$298)</f>
        <v>1</v>
      </c>
      <c r="J301" s="52"/>
      <c r="K301" s="55">
        <f>CHOOSE(I301,0,$AD$9,$AD$10,$AD$11,$AD$12,$AD$13,$AD$14)</f>
        <v>0</v>
      </c>
      <c r="M301" s="57"/>
      <c r="N301" s="61">
        <v>1</v>
      </c>
      <c r="O301" s="57">
        <f t="shared" si="83"/>
        <v>0</v>
      </c>
      <c r="P301" s="61">
        <v>1</v>
      </c>
      <c r="Q301" s="57">
        <f t="shared" si="89"/>
        <v>0</v>
      </c>
      <c r="R301" s="61">
        <v>1</v>
      </c>
      <c r="S301" s="59">
        <f t="shared" si="84"/>
        <v>0</v>
      </c>
      <c r="T301" s="64"/>
      <c r="U301" s="64"/>
      <c r="V301" s="64"/>
      <c r="W301" s="64"/>
      <c r="AN301" s="798"/>
    </row>
    <row r="302" spans="1:40" ht="34.5" hidden="1" customHeight="1" outlineLevel="1" x14ac:dyDescent="0.3">
      <c r="A302" s="41" t="s">
        <v>1286</v>
      </c>
      <c r="B302" s="242" t="s">
        <v>1800</v>
      </c>
      <c r="C302" s="45" t="s">
        <v>55</v>
      </c>
      <c r="D302" s="43" t="s">
        <v>720</v>
      </c>
      <c r="E302" s="50" t="s">
        <v>722</v>
      </c>
      <c r="F302" s="53" t="s">
        <v>866</v>
      </c>
      <c r="G302" s="52">
        <f>VLOOKUP(F302,$AH$8:$AK$14,2)</f>
        <v>1</v>
      </c>
      <c r="H302" s="54">
        <f>CHOOSE(G302,$AE$8,$AE$9,$AE$10,$AE$11,$AE$12,$AE$13,$AE$14)</f>
        <v>1</v>
      </c>
      <c r="I302" s="76">
        <f>IF(H302&gt;1,H302,$J$298)</f>
        <v>1</v>
      </c>
      <c r="J302" s="52"/>
      <c r="K302" s="55">
        <f>CHOOSE(I302,0,$AD$9,$AD$10,$AD$11,$AD$12,$AD$13,$AD$14)</f>
        <v>0</v>
      </c>
      <c r="M302" s="57"/>
      <c r="N302" s="61">
        <v>1</v>
      </c>
      <c r="O302" s="57">
        <f t="shared" si="83"/>
        <v>0</v>
      </c>
      <c r="P302" s="61">
        <v>0</v>
      </c>
      <c r="Q302" s="57">
        <f t="shared" si="89"/>
        <v>0</v>
      </c>
      <c r="R302" s="61">
        <v>1</v>
      </c>
      <c r="S302" s="59">
        <f t="shared" si="84"/>
        <v>0</v>
      </c>
      <c r="T302" s="64"/>
      <c r="U302" s="64"/>
      <c r="V302" s="64"/>
      <c r="W302" s="64"/>
      <c r="AN302" s="798"/>
    </row>
    <row r="303" spans="1:40" ht="58.5" hidden="1" customHeight="1" outlineLevel="1" x14ac:dyDescent="0.3">
      <c r="A303" s="41" t="s">
        <v>1287</v>
      </c>
      <c r="B303" s="242" t="s">
        <v>1801</v>
      </c>
      <c r="C303" s="45" t="s">
        <v>55</v>
      </c>
      <c r="D303" s="43" t="s">
        <v>166</v>
      </c>
      <c r="E303" s="50" t="s">
        <v>722</v>
      </c>
      <c r="F303" s="53" t="s">
        <v>866</v>
      </c>
      <c r="G303" s="52">
        <f>VLOOKUP(F303,$AH$8:$AK$14,2)</f>
        <v>1</v>
      </c>
      <c r="H303" s="54">
        <f>CHOOSE(G303,$AE$8,$AE$9,$AE$10,$AE$11,$AE$12,$AE$13,$AE$14)</f>
        <v>1</v>
      </c>
      <c r="I303" s="76">
        <f>IF(H303&gt;1,H303,$J$298)</f>
        <v>1</v>
      </c>
      <c r="J303" s="52"/>
      <c r="K303" s="55">
        <f>CHOOSE(I303,0,$AD$9,$AD$10,$AD$11,$AD$12,$AD$13,$AD$14)</f>
        <v>0</v>
      </c>
      <c r="M303" s="57"/>
      <c r="N303" s="61">
        <v>1</v>
      </c>
      <c r="O303" s="57">
        <f t="shared" si="83"/>
        <v>0</v>
      </c>
      <c r="P303" s="61">
        <v>1</v>
      </c>
      <c r="Q303" s="57">
        <f t="shared" si="89"/>
        <v>0</v>
      </c>
      <c r="R303" s="61">
        <v>1</v>
      </c>
      <c r="S303" s="59">
        <f t="shared" si="84"/>
        <v>0</v>
      </c>
      <c r="T303" s="64"/>
      <c r="U303" s="64"/>
      <c r="V303" s="64"/>
      <c r="W303" s="64"/>
      <c r="AN303" s="798"/>
    </row>
    <row r="304" spans="1:40" ht="35.450000000000003" customHeight="1" collapsed="1" x14ac:dyDescent="0.3">
      <c r="A304" s="42" t="s">
        <v>885</v>
      </c>
      <c r="B304" s="464" t="s">
        <v>2074</v>
      </c>
      <c r="C304" s="465"/>
      <c r="D304" s="465"/>
      <c r="E304" s="466"/>
      <c r="F304" s="261" t="s">
        <v>1074</v>
      </c>
      <c r="G304" s="52">
        <f>VLOOKUP(F304,$AL$8:$AM$14,2)</f>
        <v>1</v>
      </c>
      <c r="H304" s="54">
        <f>IF(G304&gt;1,0,ROUNDDOWN(AVERAGE(H305:H306),0))</f>
        <v>1</v>
      </c>
      <c r="I304" s="76"/>
      <c r="J304" s="52">
        <f>MAX(G304:H304)</f>
        <v>1</v>
      </c>
      <c r="K304" s="55">
        <f>CHOOSE(J304,0,$AD$9,$AD$10,$AD$11,$AD$12,$AD$13,$AD$14)</f>
        <v>0</v>
      </c>
      <c r="L304" s="63">
        <f>1/31</f>
        <v>3.2258064516129031E-2</v>
      </c>
      <c r="M304" s="57">
        <f>K304*L304</f>
        <v>0</v>
      </c>
      <c r="O304" s="57">
        <f t="shared" si="83"/>
        <v>0</v>
      </c>
      <c r="Q304" s="57">
        <f t="shared" si="89"/>
        <v>0</v>
      </c>
      <c r="S304" s="59">
        <f t="shared" si="84"/>
        <v>0</v>
      </c>
      <c r="T304" s="64"/>
      <c r="U304" s="64"/>
      <c r="V304" s="64"/>
      <c r="W304" s="64"/>
      <c r="AN304" s="798"/>
    </row>
    <row r="305" spans="1:40" ht="70.5" hidden="1" customHeight="1" outlineLevel="1" x14ac:dyDescent="0.3">
      <c r="A305" s="41" t="s">
        <v>1288</v>
      </c>
      <c r="B305" s="242" t="s">
        <v>1802</v>
      </c>
      <c r="C305" s="46" t="s">
        <v>720</v>
      </c>
      <c r="D305" s="43" t="s">
        <v>744</v>
      </c>
      <c r="E305" s="50" t="s">
        <v>722</v>
      </c>
      <c r="F305" s="53" t="s">
        <v>866</v>
      </c>
      <c r="G305" s="52">
        <f>VLOOKUP(F305,$AH$8:$AK$14,2)</f>
        <v>1</v>
      </c>
      <c r="H305" s="54">
        <f>CHOOSE(G305,$AE$8,$AE$9,$AE$10,$AE$11,$AE$12,$AE$13,$AE$14)</f>
        <v>1</v>
      </c>
      <c r="I305" s="76">
        <f>IF(H305&gt;1,H305,$J$304)</f>
        <v>1</v>
      </c>
      <c r="J305" s="52"/>
      <c r="K305" s="55">
        <f>CHOOSE(I305,0,$AD$9,$AD$10,$AD$11,$AD$12,$AD$13,$AD$14)</f>
        <v>0</v>
      </c>
      <c r="M305" s="57"/>
      <c r="N305" s="61">
        <v>0</v>
      </c>
      <c r="O305" s="57">
        <f t="shared" si="83"/>
        <v>0</v>
      </c>
      <c r="P305" s="61">
        <v>1</v>
      </c>
      <c r="Q305" s="57">
        <f t="shared" si="89"/>
        <v>0</v>
      </c>
      <c r="R305" s="61">
        <v>1</v>
      </c>
      <c r="S305" s="59">
        <f t="shared" si="84"/>
        <v>0</v>
      </c>
      <c r="T305" s="64"/>
      <c r="U305" s="64"/>
      <c r="V305" s="64"/>
      <c r="W305" s="64"/>
      <c r="AN305" s="798"/>
    </row>
    <row r="306" spans="1:40" ht="46.5" hidden="1" customHeight="1" outlineLevel="1" x14ac:dyDescent="0.3">
      <c r="A306" s="41" t="s">
        <v>1289</v>
      </c>
      <c r="B306" s="280" t="s">
        <v>1803</v>
      </c>
      <c r="C306" s="281" t="s">
        <v>720</v>
      </c>
      <c r="D306" s="282" t="s">
        <v>744</v>
      </c>
      <c r="E306" s="283" t="s">
        <v>726</v>
      </c>
      <c r="F306" s="53" t="s">
        <v>866</v>
      </c>
      <c r="G306" s="285">
        <f>VLOOKUP(F306,$AH$8:$AK$14,2)</f>
        <v>1</v>
      </c>
      <c r="H306" s="286">
        <f>CHOOSE(G306,$AE$8,$AE$9,$AE$10,$AE$11,$AE$12,$AE$13,$AE$14)</f>
        <v>1</v>
      </c>
      <c r="I306" s="286">
        <f>IF(H306&gt;1,H306,$J$304)</f>
        <v>1</v>
      </c>
      <c r="J306" s="285"/>
      <c r="K306" s="287">
        <f>CHOOSE(I306,0,$AD$9,$AD$10,$AD$11,$AD$12,$AD$13,$AD$14)</f>
        <v>0</v>
      </c>
      <c r="L306" s="288"/>
      <c r="M306" s="289"/>
      <c r="N306" s="290">
        <v>0</v>
      </c>
      <c r="O306" s="289">
        <f t="shared" si="83"/>
        <v>0</v>
      </c>
      <c r="P306" s="290">
        <v>1</v>
      </c>
      <c r="Q306" s="289">
        <f t="shared" si="89"/>
        <v>0</v>
      </c>
      <c r="R306" s="290">
        <v>1</v>
      </c>
      <c r="S306" s="59">
        <f t="shared" si="84"/>
        <v>0</v>
      </c>
      <c r="T306" s="64"/>
      <c r="U306" s="64"/>
      <c r="V306" s="64"/>
      <c r="W306" s="64"/>
      <c r="AN306" s="799"/>
    </row>
    <row r="307" spans="1:40" ht="26.85" customHeight="1" collapsed="1" x14ac:dyDescent="0.3">
      <c r="A307" s="291" t="s">
        <v>56</v>
      </c>
      <c r="B307" s="482" t="s">
        <v>772</v>
      </c>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c r="AE307" s="482"/>
      <c r="AF307" s="482"/>
      <c r="AG307" s="482"/>
      <c r="AH307" s="482"/>
      <c r="AI307" s="482"/>
      <c r="AJ307" s="482"/>
      <c r="AK307" s="482"/>
      <c r="AL307" s="482"/>
      <c r="AM307" s="482"/>
      <c r="AN307" s="482"/>
    </row>
    <row r="308" spans="1:40" ht="36.950000000000003" customHeight="1" x14ac:dyDescent="0.3">
      <c r="A308" s="42" t="s">
        <v>892</v>
      </c>
      <c r="B308" s="464" t="s">
        <v>884</v>
      </c>
      <c r="C308" s="465"/>
      <c r="D308" s="465"/>
      <c r="E308" s="466"/>
      <c r="F308" s="261" t="s">
        <v>1074</v>
      </c>
      <c r="G308" s="262">
        <f>VLOOKUP(F308,$AL$8:$AM$14,2)</f>
        <v>1</v>
      </c>
      <c r="H308" s="277">
        <f>IF(G308&gt;1,0,ROUNDDOWN(AVERAGE(H309:H310),0))</f>
        <v>1</v>
      </c>
      <c r="I308" s="277"/>
      <c r="J308" s="262">
        <f>MAX(G308:H308)</f>
        <v>1</v>
      </c>
      <c r="K308" s="263">
        <f>CHOOSE(J308,0,$AD$9,$AD$10,$AD$11,$AD$12,$AD$13,$AD$14)</f>
        <v>0</v>
      </c>
      <c r="L308" s="235">
        <f>1/31</f>
        <v>3.2258064516129031E-2</v>
      </c>
      <c r="M308" s="265">
        <f>K308*L308</f>
        <v>0</v>
      </c>
      <c r="N308" s="236"/>
      <c r="O308" s="265">
        <f t="shared" si="83"/>
        <v>0</v>
      </c>
      <c r="P308" s="236"/>
      <c r="Q308" s="265">
        <f t="shared" si="89"/>
        <v>0</v>
      </c>
      <c r="R308" s="236"/>
      <c r="S308" s="59">
        <f t="shared" si="84"/>
        <v>0</v>
      </c>
      <c r="T308" s="64"/>
      <c r="U308" s="64"/>
      <c r="V308" s="64"/>
      <c r="W308" s="64"/>
      <c r="AN308" s="798"/>
    </row>
    <row r="309" spans="1:40" ht="59.25" hidden="1" customHeight="1" outlineLevel="1" x14ac:dyDescent="0.3">
      <c r="A309" s="41" t="s">
        <v>1290</v>
      </c>
      <c r="B309" s="242" t="s">
        <v>1804</v>
      </c>
      <c r="C309" s="45" t="s">
        <v>56</v>
      </c>
      <c r="D309" s="43" t="s">
        <v>720</v>
      </c>
      <c r="E309" s="50" t="s">
        <v>720</v>
      </c>
      <c r="F309" s="53" t="s">
        <v>866</v>
      </c>
      <c r="G309" s="52">
        <f>VLOOKUP(F309,$AH$8:$AK$14,2)</f>
        <v>1</v>
      </c>
      <c r="H309" s="54">
        <f>CHOOSE(G309,$AE$8,$AE$9,$AE$10,$AE$11,$AE$12,$AE$13,$AE$14)</f>
        <v>1</v>
      </c>
      <c r="I309" s="76">
        <f>IF(H309&gt;1,H309,$J$308)</f>
        <v>1</v>
      </c>
      <c r="J309" s="52"/>
      <c r="K309" s="55">
        <f>CHOOSE(I309,0,$AD$9,$AD$10,$AD$11,$AD$12,$AD$13,$AD$14)</f>
        <v>0</v>
      </c>
      <c r="M309" s="57"/>
      <c r="N309" s="61">
        <v>1</v>
      </c>
      <c r="O309" s="57">
        <f t="shared" si="83"/>
        <v>0</v>
      </c>
      <c r="P309" s="61">
        <v>0</v>
      </c>
      <c r="Q309" s="57">
        <f t="shared" si="89"/>
        <v>0</v>
      </c>
      <c r="R309" s="61">
        <v>0</v>
      </c>
      <c r="S309" s="59">
        <f t="shared" si="84"/>
        <v>0</v>
      </c>
      <c r="T309" s="64"/>
      <c r="U309" s="64"/>
      <c r="V309" s="64"/>
      <c r="W309" s="64"/>
      <c r="AN309" s="798"/>
    </row>
    <row r="310" spans="1:40" ht="36" hidden="1" customHeight="1" outlineLevel="1" x14ac:dyDescent="0.3">
      <c r="A310" s="41" t="s">
        <v>1291</v>
      </c>
      <c r="B310" s="242" t="s">
        <v>1805</v>
      </c>
      <c r="C310" s="45" t="s">
        <v>56</v>
      </c>
      <c r="D310" s="43" t="s">
        <v>720</v>
      </c>
      <c r="E310" s="50" t="s">
        <v>720</v>
      </c>
      <c r="F310" s="53" t="s">
        <v>866</v>
      </c>
      <c r="G310" s="52">
        <f>VLOOKUP(F310,$AH$8:$AK$14,2)</f>
        <v>1</v>
      </c>
      <c r="H310" s="54">
        <f>CHOOSE(G310,$AE$8,$AE$9,$AE$10,$AE$11,$AE$12,$AE$13,$AE$14)</f>
        <v>1</v>
      </c>
      <c r="I310" s="76">
        <f>IF(H310&gt;1,H310,$J$308)</f>
        <v>1</v>
      </c>
      <c r="J310" s="52"/>
      <c r="K310" s="55">
        <f>CHOOSE(I310,0,$AD$9,$AD$10,$AD$11,$AD$12,$AD$13,$AD$14)</f>
        <v>0</v>
      </c>
      <c r="M310" s="57"/>
      <c r="N310" s="61">
        <v>1</v>
      </c>
      <c r="O310" s="57">
        <f t="shared" si="83"/>
        <v>0</v>
      </c>
      <c r="P310" s="61">
        <v>0</v>
      </c>
      <c r="Q310" s="57">
        <f t="shared" si="89"/>
        <v>0</v>
      </c>
      <c r="R310" s="61">
        <v>0</v>
      </c>
      <c r="S310" s="59">
        <f t="shared" si="84"/>
        <v>0</v>
      </c>
      <c r="T310" s="64"/>
      <c r="U310" s="64"/>
      <c r="V310" s="64"/>
      <c r="W310" s="64"/>
      <c r="AN310" s="798"/>
    </row>
    <row r="311" spans="1:40" ht="63.75" customHeight="1" collapsed="1" x14ac:dyDescent="0.3">
      <c r="A311" s="42" t="s">
        <v>894</v>
      </c>
      <c r="B311" s="464" t="s">
        <v>1806</v>
      </c>
      <c r="C311" s="465"/>
      <c r="D311" s="465"/>
      <c r="E311" s="466"/>
      <c r="F311" s="261" t="s">
        <v>1074</v>
      </c>
      <c r="G311" s="52">
        <f>VLOOKUP(F311,$AL$8:$AM$14,2)</f>
        <v>1</v>
      </c>
      <c r="H311" s="54">
        <f>IF(G311&gt;1,0,ROUNDDOWN(AVERAGE(H312:H315),0))</f>
        <v>1</v>
      </c>
      <c r="I311" s="76"/>
      <c r="J311" s="52">
        <f>MAX(G311:H311)</f>
        <v>1</v>
      </c>
      <c r="K311" s="55">
        <f>CHOOSE(J311,0,$AD$9,$AD$10,$AD$11,$AD$12,$AD$13,$AD$14)</f>
        <v>0</v>
      </c>
      <c r="L311" s="63">
        <f>1/31</f>
        <v>3.2258064516129031E-2</v>
      </c>
      <c r="M311" s="57">
        <f>K311*L311</f>
        <v>0</v>
      </c>
      <c r="O311" s="57">
        <f t="shared" si="83"/>
        <v>0</v>
      </c>
      <c r="Q311" s="57">
        <f t="shared" si="89"/>
        <v>0</v>
      </c>
      <c r="S311" s="59">
        <f t="shared" si="84"/>
        <v>0</v>
      </c>
      <c r="T311" s="64"/>
      <c r="U311" s="64"/>
      <c r="V311" s="64"/>
      <c r="W311" s="64"/>
      <c r="AN311" s="798"/>
    </row>
    <row r="312" spans="1:40" ht="34.5" hidden="1" customHeight="1" outlineLevel="1" x14ac:dyDescent="0.3">
      <c r="A312" s="41" t="s">
        <v>1292</v>
      </c>
      <c r="B312" s="242" t="s">
        <v>1807</v>
      </c>
      <c r="C312" s="46" t="s">
        <v>720</v>
      </c>
      <c r="D312" s="43" t="s">
        <v>733</v>
      </c>
      <c r="E312" s="50" t="s">
        <v>728</v>
      </c>
      <c r="F312" s="53" t="s">
        <v>866</v>
      </c>
      <c r="G312" s="52">
        <f>VLOOKUP(F312,$AH$8:$AK$14,2)</f>
        <v>1</v>
      </c>
      <c r="H312" s="54">
        <f>CHOOSE(G312,$AE$8,$AE$9,$AE$10,$AE$11,$AE$12,$AE$13,$AE$14)</f>
        <v>1</v>
      </c>
      <c r="I312" s="76">
        <f>IF(H312&gt;1,H312,$J$311)</f>
        <v>1</v>
      </c>
      <c r="J312" s="52"/>
      <c r="K312" s="55">
        <f>CHOOSE(I312,0,$AD$9,$AD$10,$AD$11,$AD$12,$AD$13,$AD$14)</f>
        <v>0</v>
      </c>
      <c r="M312" s="57"/>
      <c r="N312" s="61">
        <v>0</v>
      </c>
      <c r="O312" s="57">
        <f t="shared" si="83"/>
        <v>0</v>
      </c>
      <c r="P312" s="61">
        <v>1</v>
      </c>
      <c r="Q312" s="57">
        <f t="shared" si="89"/>
        <v>0</v>
      </c>
      <c r="R312" s="61">
        <v>1</v>
      </c>
      <c r="S312" s="59">
        <f t="shared" si="84"/>
        <v>0</v>
      </c>
      <c r="T312" s="64"/>
      <c r="U312" s="64"/>
      <c r="V312" s="64"/>
      <c r="W312" s="64"/>
      <c r="AN312" s="798"/>
    </row>
    <row r="313" spans="1:40" ht="47.65" hidden="1" customHeight="1" outlineLevel="1" x14ac:dyDescent="0.3">
      <c r="A313" s="41" t="s">
        <v>1293</v>
      </c>
      <c r="B313" s="242" t="s">
        <v>1809</v>
      </c>
      <c r="C313" s="46" t="s">
        <v>720</v>
      </c>
      <c r="D313" s="43" t="s">
        <v>788</v>
      </c>
      <c r="E313" s="50" t="s">
        <v>728</v>
      </c>
      <c r="F313" s="53" t="s">
        <v>866</v>
      </c>
      <c r="G313" s="52">
        <f>VLOOKUP(F313,$AH$8:$AK$14,2)</f>
        <v>1</v>
      </c>
      <c r="H313" s="54">
        <f>CHOOSE(G313,$AE$8,$AE$9,$AE$10,$AE$11,$AE$12,$AE$13,$AE$14)</f>
        <v>1</v>
      </c>
      <c r="I313" s="76">
        <f>IF(H313&gt;1,H313,$J$311)</f>
        <v>1</v>
      </c>
      <c r="J313" s="52"/>
      <c r="K313" s="55">
        <f>CHOOSE(I313,0,$AD$9,$AD$10,$AD$11,$AD$12,$AD$13,$AD$14)</f>
        <v>0</v>
      </c>
      <c r="M313" s="57"/>
      <c r="N313" s="61">
        <v>0</v>
      </c>
      <c r="O313" s="57">
        <f t="shared" si="83"/>
        <v>0</v>
      </c>
      <c r="P313" s="61">
        <v>1</v>
      </c>
      <c r="Q313" s="57">
        <f t="shared" si="89"/>
        <v>0</v>
      </c>
      <c r="R313" s="61">
        <v>1</v>
      </c>
      <c r="S313" s="59">
        <f t="shared" si="84"/>
        <v>0</v>
      </c>
      <c r="T313" s="64"/>
      <c r="U313" s="64"/>
      <c r="V313" s="64"/>
      <c r="W313" s="64"/>
      <c r="AN313" s="798"/>
    </row>
    <row r="314" spans="1:40" ht="34.5" hidden="1" customHeight="1" outlineLevel="1" x14ac:dyDescent="0.3">
      <c r="A314" s="41" t="s">
        <v>1294</v>
      </c>
      <c r="B314" s="242" t="s">
        <v>2169</v>
      </c>
      <c r="C314" s="46" t="s">
        <v>720</v>
      </c>
      <c r="D314" s="43" t="s">
        <v>788</v>
      </c>
      <c r="E314" s="50" t="s">
        <v>728</v>
      </c>
      <c r="F314" s="53" t="s">
        <v>866</v>
      </c>
      <c r="G314" s="52">
        <f>VLOOKUP(F314,$AH$8:$AK$14,2)</f>
        <v>1</v>
      </c>
      <c r="H314" s="54">
        <f>CHOOSE(G314,$AE$8,$AE$9,$AE$10,$AE$11,$AE$12,$AE$13,$AE$14)</f>
        <v>1</v>
      </c>
      <c r="I314" s="76">
        <f>IF(H314&gt;1,H314,$J$311)</f>
        <v>1</v>
      </c>
      <c r="J314" s="52"/>
      <c r="K314" s="55">
        <f>CHOOSE(I314,0,$AD$9,$AD$10,$AD$11,$AD$12,$AD$13,$AD$14)</f>
        <v>0</v>
      </c>
      <c r="M314" s="57"/>
      <c r="N314" s="61">
        <v>0</v>
      </c>
      <c r="O314" s="57">
        <f t="shared" si="83"/>
        <v>0</v>
      </c>
      <c r="P314" s="61">
        <v>1</v>
      </c>
      <c r="Q314" s="57">
        <f t="shared" si="89"/>
        <v>0</v>
      </c>
      <c r="R314" s="61">
        <v>1</v>
      </c>
      <c r="S314" s="59">
        <f t="shared" si="84"/>
        <v>0</v>
      </c>
      <c r="T314" s="64"/>
      <c r="U314" s="64"/>
      <c r="V314" s="64"/>
      <c r="W314" s="64"/>
      <c r="AN314" s="798"/>
    </row>
    <row r="315" spans="1:40" ht="68.25" hidden="1" customHeight="1" outlineLevel="1" x14ac:dyDescent="0.3">
      <c r="A315" s="41" t="s">
        <v>1295</v>
      </c>
      <c r="B315" s="242" t="s">
        <v>1808</v>
      </c>
      <c r="C315" s="46" t="s">
        <v>720</v>
      </c>
      <c r="D315" s="43" t="s">
        <v>733</v>
      </c>
      <c r="E315" s="50" t="s">
        <v>726</v>
      </c>
      <c r="F315" s="53" t="s">
        <v>866</v>
      </c>
      <c r="G315" s="52">
        <f>VLOOKUP(F315,$AH$8:$AK$14,2)</f>
        <v>1</v>
      </c>
      <c r="H315" s="54">
        <f>CHOOSE(G315,$AE$8,$AE$9,$AE$10,$AE$11,$AE$12,$AE$13,$AE$14)</f>
        <v>1</v>
      </c>
      <c r="I315" s="76">
        <f>IF(H315&gt;1,H315,$J$311)</f>
        <v>1</v>
      </c>
      <c r="J315" s="52"/>
      <c r="K315" s="55">
        <f>CHOOSE(I315,0,$AD$9,$AD$10,$AD$11,$AD$12,$AD$13,$AD$14)</f>
        <v>0</v>
      </c>
      <c r="M315" s="57"/>
      <c r="N315" s="61">
        <v>0</v>
      </c>
      <c r="O315" s="57">
        <f t="shared" si="83"/>
        <v>0</v>
      </c>
      <c r="P315" s="61">
        <v>1</v>
      </c>
      <c r="Q315" s="57">
        <f t="shared" si="89"/>
        <v>0</v>
      </c>
      <c r="R315" s="61">
        <v>1</v>
      </c>
      <c r="S315" s="59">
        <f t="shared" si="84"/>
        <v>0</v>
      </c>
      <c r="T315" s="64"/>
      <c r="U315" s="64"/>
      <c r="V315" s="64"/>
      <c r="W315" s="64"/>
      <c r="AN315" s="798"/>
    </row>
    <row r="316" spans="1:40" ht="51" customHeight="1" collapsed="1" x14ac:dyDescent="0.3">
      <c r="A316" s="42" t="s">
        <v>895</v>
      </c>
      <c r="B316" s="464" t="s">
        <v>893</v>
      </c>
      <c r="C316" s="465"/>
      <c r="D316" s="465"/>
      <c r="E316" s="466"/>
      <c r="F316" s="261" t="s">
        <v>1074</v>
      </c>
      <c r="G316" s="52">
        <f>VLOOKUP(F316,$AL$8:$AM$14,2)</f>
        <v>1</v>
      </c>
      <c r="H316" s="54">
        <f>IF(G316&gt;1,0,ROUNDDOWN(AVERAGE(H317:H320),0))</f>
        <v>1</v>
      </c>
      <c r="I316" s="76"/>
      <c r="J316" s="52">
        <f>MAX(G316:H316)</f>
        <v>1</v>
      </c>
      <c r="K316" s="55">
        <f>CHOOSE(J316,0,$AD$9,$AD$10,$AD$11,$AD$12,$AD$13,$AD$14)</f>
        <v>0</v>
      </c>
      <c r="L316" s="63">
        <f>1/31</f>
        <v>3.2258064516129031E-2</v>
      </c>
      <c r="M316" s="57">
        <f>K316*L316</f>
        <v>0</v>
      </c>
      <c r="O316" s="57">
        <f t="shared" si="83"/>
        <v>0</v>
      </c>
      <c r="Q316" s="57">
        <f t="shared" si="89"/>
        <v>0</v>
      </c>
      <c r="S316" s="59">
        <f t="shared" si="84"/>
        <v>0</v>
      </c>
      <c r="T316" s="64"/>
      <c r="U316" s="64"/>
      <c r="V316" s="64"/>
      <c r="W316" s="64"/>
      <c r="AN316" s="798"/>
    </row>
    <row r="317" spans="1:40" ht="47.65" hidden="1" customHeight="1" outlineLevel="1" x14ac:dyDescent="0.3">
      <c r="A317" s="41" t="s">
        <v>1296</v>
      </c>
      <c r="B317" s="242" t="s">
        <v>2045</v>
      </c>
      <c r="C317" s="46" t="s">
        <v>720</v>
      </c>
      <c r="D317" s="43" t="s">
        <v>165</v>
      </c>
      <c r="E317" s="50" t="s">
        <v>731</v>
      </c>
      <c r="F317" s="53" t="s">
        <v>866</v>
      </c>
      <c r="G317" s="52">
        <f>VLOOKUP(F317,$AH$8:$AK$14,2)</f>
        <v>1</v>
      </c>
      <c r="H317" s="54">
        <f>CHOOSE(G317,$AE$8,$AE$9,$AE$10,$AE$11,$AE$12,$AE$13,$AE$14)</f>
        <v>1</v>
      </c>
      <c r="I317" s="76">
        <f>IF(H317&gt;1,H317,$J$316)</f>
        <v>1</v>
      </c>
      <c r="J317" s="52"/>
      <c r="K317" s="55">
        <f>CHOOSE(I317,0,$AD$9,$AD$10,$AD$11,$AD$12,$AD$13,$AD$14)</f>
        <v>0</v>
      </c>
      <c r="M317" s="57"/>
      <c r="O317" s="57">
        <f t="shared" si="83"/>
        <v>0</v>
      </c>
      <c r="P317" s="61">
        <v>1</v>
      </c>
      <c r="Q317" s="57">
        <f t="shared" si="89"/>
        <v>0</v>
      </c>
      <c r="R317" s="61">
        <v>1</v>
      </c>
      <c r="S317" s="59">
        <f t="shared" si="84"/>
        <v>0</v>
      </c>
      <c r="T317" s="64"/>
      <c r="U317" s="64"/>
      <c r="V317" s="64"/>
      <c r="W317" s="64"/>
      <c r="AN317" s="796"/>
    </row>
    <row r="318" spans="1:40" ht="46.5" hidden="1" customHeight="1" outlineLevel="1" x14ac:dyDescent="0.3">
      <c r="A318" s="41" t="s">
        <v>1297</v>
      </c>
      <c r="B318" s="242" t="s">
        <v>2046</v>
      </c>
      <c r="C318" s="46" t="s">
        <v>720</v>
      </c>
      <c r="D318" s="43" t="s">
        <v>165</v>
      </c>
      <c r="E318" s="50" t="s">
        <v>720</v>
      </c>
      <c r="F318" s="53" t="s">
        <v>866</v>
      </c>
      <c r="G318" s="52">
        <f>VLOOKUP(F318,$AH$8:$AK$14,2)</f>
        <v>1</v>
      </c>
      <c r="H318" s="54">
        <f>CHOOSE(G318,$AE$8,$AE$9,$AE$10,$AE$11,$AE$12,$AE$13,$AE$14)</f>
        <v>1</v>
      </c>
      <c r="I318" s="76">
        <f>IF(H318&gt;1,H318,$J$316)</f>
        <v>1</v>
      </c>
      <c r="J318" s="52"/>
      <c r="K318" s="55">
        <f>CHOOSE(I318,0,$AD$9,$AD$10,$AD$11,$AD$12,$AD$13,$AD$14)</f>
        <v>0</v>
      </c>
      <c r="M318" s="57"/>
      <c r="O318" s="57">
        <f t="shared" si="83"/>
        <v>0</v>
      </c>
      <c r="P318" s="61">
        <v>1</v>
      </c>
      <c r="Q318" s="57">
        <f t="shared" si="89"/>
        <v>0</v>
      </c>
      <c r="R318" s="61">
        <v>0</v>
      </c>
      <c r="S318" s="59">
        <f t="shared" si="84"/>
        <v>0</v>
      </c>
      <c r="T318" s="64"/>
      <c r="U318" s="64"/>
      <c r="V318" s="64"/>
      <c r="W318" s="64"/>
      <c r="AN318" s="796"/>
    </row>
    <row r="319" spans="1:40" ht="47.65" hidden="1" customHeight="1" outlineLevel="1" x14ac:dyDescent="0.3">
      <c r="A319" s="41" t="s">
        <v>1298</v>
      </c>
      <c r="B319" s="242" t="s">
        <v>2047</v>
      </c>
      <c r="C319" s="46" t="s">
        <v>720</v>
      </c>
      <c r="D319" s="43" t="s">
        <v>165</v>
      </c>
      <c r="E319" s="50" t="s">
        <v>731</v>
      </c>
      <c r="F319" s="53" t="s">
        <v>866</v>
      </c>
      <c r="G319" s="52">
        <f>VLOOKUP(F319,$AH$8:$AK$14,2)</f>
        <v>1</v>
      </c>
      <c r="H319" s="54">
        <f>CHOOSE(G319,$AE$8,$AE$9,$AE$10,$AE$11,$AE$12,$AE$13,$AE$14)</f>
        <v>1</v>
      </c>
      <c r="I319" s="76">
        <f>IF(H319&gt;1,H319,$J$316)</f>
        <v>1</v>
      </c>
      <c r="J319" s="52"/>
      <c r="K319" s="55">
        <f>CHOOSE(I319,0,$AD$9,$AD$10,$AD$11,$AD$12,$AD$13,$AD$14)</f>
        <v>0</v>
      </c>
      <c r="M319" s="57"/>
      <c r="O319" s="57">
        <f t="shared" si="83"/>
        <v>0</v>
      </c>
      <c r="P319" s="61">
        <v>1</v>
      </c>
      <c r="Q319" s="57">
        <f t="shared" si="89"/>
        <v>0</v>
      </c>
      <c r="R319" s="61">
        <v>1</v>
      </c>
      <c r="S319" s="59">
        <f t="shared" si="84"/>
        <v>0</v>
      </c>
      <c r="T319" s="64"/>
      <c r="U319" s="64"/>
      <c r="V319" s="64"/>
      <c r="W319" s="64"/>
      <c r="AN319" s="796"/>
    </row>
    <row r="320" spans="1:40" ht="47.65" hidden="1" customHeight="1" outlineLevel="1" x14ac:dyDescent="0.3">
      <c r="A320" s="279" t="s">
        <v>1299</v>
      </c>
      <c r="B320" s="280" t="s">
        <v>2048</v>
      </c>
      <c r="C320" s="281" t="s">
        <v>720</v>
      </c>
      <c r="D320" s="282" t="s">
        <v>746</v>
      </c>
      <c r="E320" s="283" t="s">
        <v>731</v>
      </c>
      <c r="F320" s="53" t="s">
        <v>866</v>
      </c>
      <c r="G320" s="285">
        <f>VLOOKUP(F320,$AH$8:$AK$14,2)</f>
        <v>1</v>
      </c>
      <c r="H320" s="286">
        <f>CHOOSE(G320,$AE$8,$AE$9,$AE$10,$AE$11,$AE$12,$AE$13,$AE$14)</f>
        <v>1</v>
      </c>
      <c r="I320" s="286">
        <f>IF(H320&gt;1,H320,$J$316)</f>
        <v>1</v>
      </c>
      <c r="J320" s="285"/>
      <c r="K320" s="287">
        <f>CHOOSE(I320,0,$AD$9,$AD$10,$AD$11,$AD$12,$AD$13,$AD$14)</f>
        <v>0</v>
      </c>
      <c r="L320" s="288"/>
      <c r="M320" s="289"/>
      <c r="N320" s="290"/>
      <c r="O320" s="289">
        <f t="shared" si="83"/>
        <v>0</v>
      </c>
      <c r="P320" s="290">
        <v>1</v>
      </c>
      <c r="Q320" s="289">
        <f t="shared" si="89"/>
        <v>0</v>
      </c>
      <c r="R320" s="290">
        <v>1</v>
      </c>
      <c r="S320" s="59">
        <f t="shared" si="84"/>
        <v>0</v>
      </c>
      <c r="T320" s="64"/>
      <c r="U320" s="64"/>
      <c r="V320" s="64"/>
      <c r="W320" s="64"/>
      <c r="AN320" s="797"/>
    </row>
    <row r="321" spans="1:40" ht="26.85" customHeight="1" collapsed="1" x14ac:dyDescent="0.3">
      <c r="A321" s="291" t="s">
        <v>63</v>
      </c>
      <c r="B321" s="482" t="s">
        <v>773</v>
      </c>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c r="AE321" s="482"/>
      <c r="AF321" s="482"/>
      <c r="AG321" s="482"/>
      <c r="AH321" s="482"/>
      <c r="AI321" s="482"/>
      <c r="AJ321" s="482"/>
      <c r="AK321" s="482"/>
      <c r="AL321" s="482"/>
      <c r="AM321" s="482"/>
      <c r="AN321" s="482"/>
    </row>
    <row r="322" spans="1:40" ht="129.4" customHeight="1" x14ac:dyDescent="0.3">
      <c r="A322" s="276" t="s">
        <v>896</v>
      </c>
      <c r="B322" s="477" t="s">
        <v>2170</v>
      </c>
      <c r="C322" s="478"/>
      <c r="D322" s="478"/>
      <c r="E322" s="479"/>
      <c r="F322" s="261" t="s">
        <v>1074</v>
      </c>
      <c r="G322" s="262">
        <f>VLOOKUP(F322,$AL$8:$AM$14,2)</f>
        <v>1</v>
      </c>
      <c r="H322" s="277">
        <f>IF(G322&gt;1,0,ROUNDDOWN(AVERAGE(H323:H332),0))</f>
        <v>1</v>
      </c>
      <c r="I322" s="277"/>
      <c r="J322" s="262">
        <f>MAX(G322:H322)</f>
        <v>1</v>
      </c>
      <c r="K322" s="263">
        <f>CHOOSE(J322,0,$AD$9,$AD$10,$AD$11,$AD$12,$AD$13,$AD$14)</f>
        <v>0</v>
      </c>
      <c r="L322" s="235">
        <f>1/31</f>
        <v>3.2258064516129031E-2</v>
      </c>
      <c r="M322" s="265">
        <f>K322*L322</f>
        <v>0</v>
      </c>
      <c r="N322" s="236"/>
      <c r="O322" s="265">
        <f t="shared" si="83"/>
        <v>0</v>
      </c>
      <c r="P322" s="236"/>
      <c r="Q322" s="265">
        <f t="shared" si="89"/>
        <v>0</v>
      </c>
      <c r="R322" s="236"/>
      <c r="S322" s="59">
        <f t="shared" si="84"/>
        <v>0</v>
      </c>
      <c r="T322" s="64"/>
      <c r="U322" s="64"/>
      <c r="V322" s="64"/>
      <c r="W322" s="64"/>
      <c r="AN322" s="798"/>
    </row>
    <row r="323" spans="1:40" ht="47.65" hidden="1" customHeight="1" outlineLevel="1" x14ac:dyDescent="0.3">
      <c r="A323" s="41" t="s">
        <v>1300</v>
      </c>
      <c r="B323" s="242" t="s">
        <v>1810</v>
      </c>
      <c r="C323" s="45" t="s">
        <v>168</v>
      </c>
      <c r="D323" s="43" t="s">
        <v>164</v>
      </c>
      <c r="E323" s="50" t="s">
        <v>727</v>
      </c>
      <c r="F323" s="53" t="s">
        <v>866</v>
      </c>
      <c r="G323" s="52">
        <f t="shared" ref="G323:G332" si="94">VLOOKUP(F323,$AH$8:$AK$14,2)</f>
        <v>1</v>
      </c>
      <c r="H323" s="54">
        <f t="shared" ref="H323:H332" si="95">CHOOSE(G323,$AE$8,$AE$9,$AE$10,$AE$11,$AE$12,$AE$13,$AE$14)</f>
        <v>1</v>
      </c>
      <c r="I323" s="76">
        <f t="shared" ref="I323:I332" si="96">IF(H323&gt;1,H323,$J$322)</f>
        <v>1</v>
      </c>
      <c r="J323" s="52"/>
      <c r="K323" s="55">
        <f t="shared" ref="K323:K332" si="97">CHOOSE(I323,0,$AD$9,$AD$10,$AD$11,$AD$12,$AD$13,$AD$14)</f>
        <v>0</v>
      </c>
      <c r="M323" s="57"/>
      <c r="N323" s="61">
        <v>1</v>
      </c>
      <c r="O323" s="57">
        <f t="shared" si="83"/>
        <v>0</v>
      </c>
      <c r="P323" s="61">
        <v>1</v>
      </c>
      <c r="Q323" s="57">
        <f t="shared" si="89"/>
        <v>0</v>
      </c>
      <c r="R323" s="61">
        <v>1</v>
      </c>
      <c r="S323" s="59">
        <f t="shared" si="84"/>
        <v>0</v>
      </c>
      <c r="T323" s="64"/>
      <c r="U323" s="64"/>
      <c r="V323" s="64"/>
      <c r="W323" s="64"/>
      <c r="AN323" s="798"/>
    </row>
    <row r="324" spans="1:40" ht="47.65" hidden="1" customHeight="1" outlineLevel="1" x14ac:dyDescent="0.3">
      <c r="A324" s="41" t="s">
        <v>1301</v>
      </c>
      <c r="B324" s="242" t="s">
        <v>1811</v>
      </c>
      <c r="C324" s="45" t="s">
        <v>168</v>
      </c>
      <c r="D324" s="43" t="s">
        <v>164</v>
      </c>
      <c r="E324" s="50" t="s">
        <v>731</v>
      </c>
      <c r="F324" s="53" t="s">
        <v>866</v>
      </c>
      <c r="G324" s="52">
        <f t="shared" si="94"/>
        <v>1</v>
      </c>
      <c r="H324" s="54">
        <f t="shared" si="95"/>
        <v>1</v>
      </c>
      <c r="I324" s="76">
        <f t="shared" si="96"/>
        <v>1</v>
      </c>
      <c r="J324" s="52"/>
      <c r="K324" s="55">
        <f t="shared" si="97"/>
        <v>0</v>
      </c>
      <c r="M324" s="57"/>
      <c r="N324" s="61">
        <v>1</v>
      </c>
      <c r="O324" s="57">
        <f t="shared" si="83"/>
        <v>0</v>
      </c>
      <c r="P324" s="61">
        <v>1</v>
      </c>
      <c r="Q324" s="57">
        <f t="shared" si="89"/>
        <v>0</v>
      </c>
      <c r="R324" s="61">
        <v>1</v>
      </c>
      <c r="S324" s="59">
        <f t="shared" si="84"/>
        <v>0</v>
      </c>
      <c r="T324" s="64"/>
      <c r="U324" s="64"/>
      <c r="V324" s="64"/>
      <c r="W324" s="64"/>
      <c r="AN324" s="798"/>
    </row>
    <row r="325" spans="1:40" ht="47.65" hidden="1" customHeight="1" outlineLevel="1" x14ac:dyDescent="0.3">
      <c r="A325" s="41" t="s">
        <v>1302</v>
      </c>
      <c r="B325" s="242" t="s">
        <v>2049</v>
      </c>
      <c r="C325" s="45" t="s">
        <v>168</v>
      </c>
      <c r="D325" s="43" t="s">
        <v>163</v>
      </c>
      <c r="E325" s="50" t="s">
        <v>729</v>
      </c>
      <c r="F325" s="53" t="s">
        <v>866</v>
      </c>
      <c r="G325" s="52">
        <f t="shared" si="94"/>
        <v>1</v>
      </c>
      <c r="H325" s="54">
        <f t="shared" si="95"/>
        <v>1</v>
      </c>
      <c r="I325" s="76">
        <f t="shared" si="96"/>
        <v>1</v>
      </c>
      <c r="J325" s="52"/>
      <c r="K325" s="55">
        <f t="shared" si="97"/>
        <v>0</v>
      </c>
      <c r="M325" s="57"/>
      <c r="N325" s="61">
        <v>1</v>
      </c>
      <c r="O325" s="57">
        <f t="shared" si="83"/>
        <v>0</v>
      </c>
      <c r="P325" s="61">
        <v>1</v>
      </c>
      <c r="Q325" s="57">
        <f t="shared" si="89"/>
        <v>0</v>
      </c>
      <c r="R325" s="61">
        <v>1</v>
      </c>
      <c r="S325" s="59">
        <f t="shared" si="84"/>
        <v>0</v>
      </c>
      <c r="T325" s="64"/>
      <c r="U325" s="64"/>
      <c r="V325" s="64"/>
      <c r="W325" s="64"/>
      <c r="AN325" s="798"/>
    </row>
    <row r="326" spans="1:40" ht="47.65" hidden="1" customHeight="1" outlineLevel="1" x14ac:dyDescent="0.3">
      <c r="A326" s="41" t="s">
        <v>1303</v>
      </c>
      <c r="B326" s="242" t="s">
        <v>2050</v>
      </c>
      <c r="C326" s="45" t="s">
        <v>168</v>
      </c>
      <c r="D326" s="43" t="s">
        <v>720</v>
      </c>
      <c r="E326" s="50" t="s">
        <v>720</v>
      </c>
      <c r="F326" s="53" t="s">
        <v>866</v>
      </c>
      <c r="G326" s="52">
        <f t="shared" si="94"/>
        <v>1</v>
      </c>
      <c r="H326" s="54">
        <f t="shared" si="95"/>
        <v>1</v>
      </c>
      <c r="I326" s="76">
        <f t="shared" si="96"/>
        <v>1</v>
      </c>
      <c r="J326" s="52"/>
      <c r="K326" s="55">
        <f t="shared" si="97"/>
        <v>0</v>
      </c>
      <c r="M326" s="57"/>
      <c r="N326" s="61">
        <v>1</v>
      </c>
      <c r="O326" s="57">
        <f t="shared" si="83"/>
        <v>0</v>
      </c>
      <c r="P326" s="61">
        <v>0</v>
      </c>
      <c r="Q326" s="57">
        <f t="shared" si="89"/>
        <v>0</v>
      </c>
      <c r="R326" s="61">
        <v>0</v>
      </c>
      <c r="S326" s="59">
        <f t="shared" si="84"/>
        <v>0</v>
      </c>
      <c r="T326" s="64"/>
      <c r="U326" s="64"/>
      <c r="V326" s="64"/>
      <c r="W326" s="64"/>
      <c r="AN326" s="798"/>
    </row>
    <row r="327" spans="1:40" ht="26.85" hidden="1" customHeight="1" outlineLevel="1" x14ac:dyDescent="0.3">
      <c r="A327" s="41" t="s">
        <v>1304</v>
      </c>
      <c r="B327" s="242" t="s">
        <v>2051</v>
      </c>
      <c r="C327" s="45" t="s">
        <v>168</v>
      </c>
      <c r="D327" s="43" t="s">
        <v>163</v>
      </c>
      <c r="E327" s="50" t="s">
        <v>729</v>
      </c>
      <c r="F327" s="53" t="s">
        <v>866</v>
      </c>
      <c r="G327" s="52">
        <f t="shared" si="94"/>
        <v>1</v>
      </c>
      <c r="H327" s="54">
        <f t="shared" si="95"/>
        <v>1</v>
      </c>
      <c r="I327" s="76">
        <f t="shared" si="96"/>
        <v>1</v>
      </c>
      <c r="J327" s="52"/>
      <c r="K327" s="55">
        <f t="shared" si="97"/>
        <v>0</v>
      </c>
      <c r="M327" s="57"/>
      <c r="N327" s="61">
        <v>1</v>
      </c>
      <c r="O327" s="57">
        <f t="shared" si="83"/>
        <v>0</v>
      </c>
      <c r="P327" s="61">
        <v>1</v>
      </c>
      <c r="Q327" s="57">
        <f t="shared" si="89"/>
        <v>0</v>
      </c>
      <c r="R327" s="61">
        <v>1</v>
      </c>
      <c r="S327" s="59">
        <f t="shared" si="84"/>
        <v>0</v>
      </c>
      <c r="T327" s="64"/>
      <c r="U327" s="64"/>
      <c r="V327" s="64"/>
      <c r="W327" s="64"/>
      <c r="AN327" s="798"/>
    </row>
    <row r="328" spans="1:40" ht="46.5" hidden="1" customHeight="1" outlineLevel="1" x14ac:dyDescent="0.3">
      <c r="A328" s="41" t="s">
        <v>1305</v>
      </c>
      <c r="B328" s="242" t="s">
        <v>1812</v>
      </c>
      <c r="C328" s="45" t="s">
        <v>168</v>
      </c>
      <c r="D328" s="43" t="s">
        <v>164</v>
      </c>
      <c r="E328" s="50" t="s">
        <v>729</v>
      </c>
      <c r="F328" s="53" t="s">
        <v>866</v>
      </c>
      <c r="G328" s="52">
        <f t="shared" si="94"/>
        <v>1</v>
      </c>
      <c r="H328" s="54">
        <f t="shared" si="95"/>
        <v>1</v>
      </c>
      <c r="I328" s="76">
        <f t="shared" si="96"/>
        <v>1</v>
      </c>
      <c r="J328" s="52"/>
      <c r="K328" s="55">
        <f t="shared" si="97"/>
        <v>0</v>
      </c>
      <c r="M328" s="57"/>
      <c r="N328" s="61">
        <v>1</v>
      </c>
      <c r="O328" s="57">
        <f t="shared" si="83"/>
        <v>0</v>
      </c>
      <c r="P328" s="61">
        <v>1</v>
      </c>
      <c r="Q328" s="57">
        <f t="shared" si="89"/>
        <v>0</v>
      </c>
      <c r="R328" s="61">
        <v>1</v>
      </c>
      <c r="S328" s="59">
        <f t="shared" si="84"/>
        <v>0</v>
      </c>
      <c r="T328" s="64"/>
      <c r="U328" s="64"/>
      <c r="V328" s="64"/>
      <c r="W328" s="64"/>
      <c r="AN328" s="798"/>
    </row>
    <row r="329" spans="1:40" ht="47.65" hidden="1" customHeight="1" outlineLevel="1" x14ac:dyDescent="0.3">
      <c r="A329" s="41" t="s">
        <v>1306</v>
      </c>
      <c r="B329" s="242" t="s">
        <v>1813</v>
      </c>
      <c r="C329" s="45" t="s">
        <v>168</v>
      </c>
      <c r="D329" s="43" t="s">
        <v>164</v>
      </c>
      <c r="E329" s="50" t="s">
        <v>729</v>
      </c>
      <c r="F329" s="53" t="s">
        <v>866</v>
      </c>
      <c r="G329" s="52">
        <f t="shared" si="94"/>
        <v>1</v>
      </c>
      <c r="H329" s="54">
        <f t="shared" si="95"/>
        <v>1</v>
      </c>
      <c r="I329" s="76">
        <f t="shared" si="96"/>
        <v>1</v>
      </c>
      <c r="J329" s="52"/>
      <c r="K329" s="55">
        <f t="shared" si="97"/>
        <v>0</v>
      </c>
      <c r="M329" s="57"/>
      <c r="N329" s="61">
        <v>1</v>
      </c>
      <c r="O329" s="57">
        <f t="shared" si="83"/>
        <v>0</v>
      </c>
      <c r="P329" s="61">
        <v>1</v>
      </c>
      <c r="Q329" s="57">
        <f t="shared" si="89"/>
        <v>0</v>
      </c>
      <c r="R329" s="61">
        <v>1</v>
      </c>
      <c r="S329" s="59">
        <f t="shared" si="84"/>
        <v>0</v>
      </c>
      <c r="T329" s="64"/>
      <c r="U329" s="64"/>
      <c r="V329" s="64"/>
      <c r="W329" s="64"/>
      <c r="AN329" s="798"/>
    </row>
    <row r="330" spans="1:40" ht="47.65" hidden="1" customHeight="1" outlineLevel="1" x14ac:dyDescent="0.3">
      <c r="A330" s="41" t="s">
        <v>1307</v>
      </c>
      <c r="B330" s="242" t="s">
        <v>1814</v>
      </c>
      <c r="C330" s="45" t="s">
        <v>168</v>
      </c>
      <c r="D330" s="43" t="s">
        <v>164</v>
      </c>
      <c r="E330" s="50" t="s">
        <v>720</v>
      </c>
      <c r="F330" s="53" t="s">
        <v>866</v>
      </c>
      <c r="G330" s="52">
        <f t="shared" si="94"/>
        <v>1</v>
      </c>
      <c r="H330" s="54">
        <f t="shared" si="95"/>
        <v>1</v>
      </c>
      <c r="I330" s="76">
        <f t="shared" si="96"/>
        <v>1</v>
      </c>
      <c r="J330" s="52"/>
      <c r="K330" s="55">
        <f t="shared" si="97"/>
        <v>0</v>
      </c>
      <c r="M330" s="57"/>
      <c r="N330" s="61">
        <v>1</v>
      </c>
      <c r="O330" s="57">
        <f t="shared" si="83"/>
        <v>0</v>
      </c>
      <c r="P330" s="61">
        <v>1</v>
      </c>
      <c r="Q330" s="57">
        <f t="shared" si="89"/>
        <v>0</v>
      </c>
      <c r="R330" s="61">
        <v>0</v>
      </c>
      <c r="S330" s="59">
        <f t="shared" si="84"/>
        <v>0</v>
      </c>
      <c r="T330" s="64"/>
      <c r="U330" s="64"/>
      <c r="V330" s="64"/>
      <c r="W330" s="64"/>
      <c r="AN330" s="798"/>
    </row>
    <row r="331" spans="1:40" ht="47.65" hidden="1" customHeight="1" outlineLevel="1" x14ac:dyDescent="0.3">
      <c r="A331" s="41" t="s">
        <v>1308</v>
      </c>
      <c r="B331" s="242" t="s">
        <v>1815</v>
      </c>
      <c r="C331" s="45" t="s">
        <v>169</v>
      </c>
      <c r="D331" s="43" t="s">
        <v>164</v>
      </c>
      <c r="E331" s="50" t="s">
        <v>729</v>
      </c>
      <c r="F331" s="53" t="s">
        <v>866</v>
      </c>
      <c r="G331" s="52">
        <f t="shared" si="94"/>
        <v>1</v>
      </c>
      <c r="H331" s="54">
        <f t="shared" si="95"/>
        <v>1</v>
      </c>
      <c r="I331" s="76">
        <f t="shared" si="96"/>
        <v>1</v>
      </c>
      <c r="J331" s="52"/>
      <c r="K331" s="55">
        <f t="shared" si="97"/>
        <v>0</v>
      </c>
      <c r="M331" s="57"/>
      <c r="N331" s="61">
        <v>1</v>
      </c>
      <c r="O331" s="57">
        <f t="shared" ref="O331:O394" si="98">N331*K331</f>
        <v>0</v>
      </c>
      <c r="P331" s="61">
        <v>1</v>
      </c>
      <c r="Q331" s="57">
        <f t="shared" si="89"/>
        <v>0</v>
      </c>
      <c r="R331" s="61">
        <v>1</v>
      </c>
      <c r="S331" s="59">
        <f t="shared" ref="S331:S394" si="99">R331*K331</f>
        <v>0</v>
      </c>
      <c r="T331" s="64"/>
      <c r="U331" s="64"/>
      <c r="V331" s="64"/>
      <c r="W331" s="64"/>
      <c r="AN331" s="798"/>
    </row>
    <row r="332" spans="1:40" ht="47.65" hidden="1" customHeight="1" outlineLevel="1" x14ac:dyDescent="0.3">
      <c r="A332" s="279" t="s">
        <v>1309</v>
      </c>
      <c r="B332" s="280" t="s">
        <v>2052</v>
      </c>
      <c r="C332" s="292" t="s">
        <v>169</v>
      </c>
      <c r="D332" s="282" t="s">
        <v>720</v>
      </c>
      <c r="E332" s="283" t="s">
        <v>720</v>
      </c>
      <c r="F332" s="53" t="s">
        <v>866</v>
      </c>
      <c r="G332" s="285">
        <f t="shared" si="94"/>
        <v>1</v>
      </c>
      <c r="H332" s="286">
        <f t="shared" si="95"/>
        <v>1</v>
      </c>
      <c r="I332" s="286">
        <f t="shared" si="96"/>
        <v>1</v>
      </c>
      <c r="J332" s="285"/>
      <c r="K332" s="287">
        <f t="shared" si="97"/>
        <v>0</v>
      </c>
      <c r="L332" s="288"/>
      <c r="M332" s="289"/>
      <c r="N332" s="290">
        <v>1</v>
      </c>
      <c r="O332" s="289">
        <f t="shared" si="98"/>
        <v>0</v>
      </c>
      <c r="P332" s="290">
        <v>0</v>
      </c>
      <c r="Q332" s="289">
        <f t="shared" ref="Q332:Q395" si="100">K332*P332</f>
        <v>0</v>
      </c>
      <c r="R332" s="290">
        <v>0</v>
      </c>
      <c r="S332" s="59">
        <f t="shared" si="99"/>
        <v>0</v>
      </c>
      <c r="T332" s="64"/>
      <c r="U332" s="64"/>
      <c r="V332" s="64"/>
      <c r="W332" s="64"/>
      <c r="AN332" s="799"/>
    </row>
    <row r="333" spans="1:40" ht="26.85" customHeight="1" collapsed="1" x14ac:dyDescent="0.3">
      <c r="A333" s="305" t="s">
        <v>64</v>
      </c>
      <c r="B333" s="467" t="s">
        <v>2134</v>
      </c>
      <c r="C333" s="467"/>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7"/>
      <c r="Z333" s="467"/>
      <c r="AA333" s="467"/>
      <c r="AB333" s="467"/>
      <c r="AC333" s="467"/>
      <c r="AD333" s="467"/>
      <c r="AE333" s="467"/>
      <c r="AF333" s="467"/>
      <c r="AG333" s="467"/>
      <c r="AH333" s="467"/>
      <c r="AI333" s="467"/>
      <c r="AJ333" s="467"/>
      <c r="AK333" s="467"/>
      <c r="AL333" s="467"/>
      <c r="AM333" s="467"/>
      <c r="AN333" s="467"/>
    </row>
    <row r="334" spans="1:40" ht="70.900000000000006" customHeight="1" x14ac:dyDescent="0.3">
      <c r="A334" s="297" t="s">
        <v>897</v>
      </c>
      <c r="B334" s="468" t="s">
        <v>2135</v>
      </c>
      <c r="C334" s="510"/>
      <c r="D334" s="510"/>
      <c r="E334" s="511"/>
      <c r="F334" s="261" t="s">
        <v>1074</v>
      </c>
      <c r="G334" s="299">
        <f>VLOOKUP(F334,$AL$8:$AM$14,2)</f>
        <v>1</v>
      </c>
      <c r="H334" s="300">
        <f>IF(G334&gt;1,0,ROUNDDOWN(AVERAGE(H335:H336),0))</f>
        <v>1</v>
      </c>
      <c r="I334" s="300"/>
      <c r="J334" s="299">
        <f>MAX(G334:H334)</f>
        <v>1</v>
      </c>
      <c r="K334" s="301">
        <f>CHOOSE(J334,0,$AD$9,$AD$10,$AD$11,$AD$12,$AD$13,$AD$14)</f>
        <v>0</v>
      </c>
      <c r="L334" s="302">
        <f>1/31</f>
        <v>3.2258064516129031E-2</v>
      </c>
      <c r="M334" s="303">
        <f>K334*L334</f>
        <v>0</v>
      </c>
      <c r="N334" s="304"/>
      <c r="O334" s="303">
        <f t="shared" si="98"/>
        <v>0</v>
      </c>
      <c r="P334" s="304"/>
      <c r="Q334" s="303">
        <f t="shared" si="100"/>
        <v>0</v>
      </c>
      <c r="R334" s="304"/>
      <c r="S334" s="59">
        <f t="shared" si="99"/>
        <v>0</v>
      </c>
      <c r="T334" s="64"/>
      <c r="U334" s="64"/>
      <c r="V334" s="64"/>
      <c r="W334" s="64"/>
      <c r="AN334" s="803"/>
    </row>
    <row r="335" spans="1:40" ht="58.5" hidden="1" customHeight="1" outlineLevel="1" x14ac:dyDescent="0.3">
      <c r="A335" s="41" t="s">
        <v>1310</v>
      </c>
      <c r="B335" s="44" t="s">
        <v>1816</v>
      </c>
      <c r="C335" s="45" t="s">
        <v>64</v>
      </c>
      <c r="D335" s="43" t="s">
        <v>164</v>
      </c>
      <c r="E335" s="50" t="s">
        <v>720</v>
      </c>
      <c r="F335" s="53" t="s">
        <v>866</v>
      </c>
      <c r="G335" s="52">
        <f>VLOOKUP(F335,$AH$8:$AK$14,2)</f>
        <v>1</v>
      </c>
      <c r="H335" s="54">
        <f>CHOOSE(G335,$AE$8,$AE$9,$AE$10,$AE$11,$AE$12,$AE$13,$AE$14)</f>
        <v>1</v>
      </c>
      <c r="I335" s="76">
        <f>IF(H335&gt;1,H335,$J$334)</f>
        <v>1</v>
      </c>
      <c r="J335" s="52"/>
      <c r="K335" s="55">
        <f>CHOOSE(I335,0,$AD$9,$AD$10,$AD$11,$AD$12,$AD$13,$AD$14)</f>
        <v>0</v>
      </c>
      <c r="M335" s="57"/>
      <c r="N335" s="61">
        <v>1</v>
      </c>
      <c r="O335" s="57">
        <f t="shared" si="98"/>
        <v>0</v>
      </c>
      <c r="P335" s="61">
        <v>1</v>
      </c>
      <c r="Q335" s="57">
        <f t="shared" si="100"/>
        <v>0</v>
      </c>
      <c r="R335" s="61">
        <v>0</v>
      </c>
      <c r="S335" s="59">
        <f t="shared" si="99"/>
        <v>0</v>
      </c>
      <c r="T335" s="64"/>
      <c r="U335" s="64"/>
      <c r="V335" s="64"/>
      <c r="W335" s="64"/>
      <c r="AN335" s="804"/>
    </row>
    <row r="336" spans="1:40" ht="47.65" hidden="1" customHeight="1" outlineLevel="1" x14ac:dyDescent="0.3">
      <c r="A336" s="279" t="s">
        <v>1311</v>
      </c>
      <c r="B336" s="306" t="s">
        <v>2053</v>
      </c>
      <c r="C336" s="292" t="s">
        <v>64</v>
      </c>
      <c r="D336" s="282" t="s">
        <v>164</v>
      </c>
      <c r="E336" s="283" t="s">
        <v>720</v>
      </c>
      <c r="F336" s="53" t="s">
        <v>866</v>
      </c>
      <c r="G336" s="285">
        <f>VLOOKUP(F336,$AH$8:$AK$14,2)</f>
        <v>1</v>
      </c>
      <c r="H336" s="286">
        <f>CHOOSE(G336,$AE$8,$AE$9,$AE$10,$AE$11,$AE$12,$AE$13,$AE$14)</f>
        <v>1</v>
      </c>
      <c r="I336" s="286">
        <f>IF(H336&gt;1,H336,$J$334)</f>
        <v>1</v>
      </c>
      <c r="J336" s="285"/>
      <c r="K336" s="287">
        <f>CHOOSE(I336,0,$AD$9,$AD$10,$AD$11,$AD$12,$AD$13,$AD$14)</f>
        <v>0</v>
      </c>
      <c r="L336" s="288"/>
      <c r="M336" s="289"/>
      <c r="N336" s="290">
        <v>1</v>
      </c>
      <c r="O336" s="289">
        <f t="shared" si="98"/>
        <v>0</v>
      </c>
      <c r="P336" s="290">
        <v>1</v>
      </c>
      <c r="Q336" s="289">
        <f t="shared" si="100"/>
        <v>0</v>
      </c>
      <c r="R336" s="290">
        <v>0</v>
      </c>
      <c r="S336" s="59">
        <f t="shared" si="99"/>
        <v>0</v>
      </c>
      <c r="T336" s="64"/>
      <c r="U336" s="64"/>
      <c r="V336" s="64"/>
      <c r="W336" s="64"/>
      <c r="AN336" s="799"/>
    </row>
    <row r="337" spans="1:40" ht="26.85" customHeight="1" collapsed="1" x14ac:dyDescent="0.3">
      <c r="A337" s="305" t="s">
        <v>67</v>
      </c>
      <c r="B337" s="467" t="s">
        <v>2056</v>
      </c>
      <c r="C337" s="467"/>
      <c r="D337" s="467"/>
      <c r="E337" s="467"/>
      <c r="F337" s="467"/>
      <c r="G337" s="467"/>
      <c r="H337" s="467"/>
      <c r="I337" s="467"/>
      <c r="J337" s="467"/>
      <c r="K337" s="467"/>
      <c r="L337" s="467"/>
      <c r="M337" s="467"/>
      <c r="N337" s="467"/>
      <c r="O337" s="467"/>
      <c r="P337" s="467"/>
      <c r="Q337" s="467"/>
      <c r="R337" s="467"/>
      <c r="S337" s="467"/>
      <c r="T337" s="467"/>
      <c r="U337" s="467"/>
      <c r="V337" s="467"/>
      <c r="W337" s="467"/>
      <c r="X337" s="467"/>
      <c r="Y337" s="467"/>
      <c r="Z337" s="467"/>
      <c r="AA337" s="467"/>
      <c r="AB337" s="467"/>
      <c r="AC337" s="467"/>
      <c r="AD337" s="467"/>
      <c r="AE337" s="467"/>
      <c r="AF337" s="467"/>
      <c r="AG337" s="467"/>
      <c r="AH337" s="467"/>
      <c r="AI337" s="467"/>
      <c r="AJ337" s="467"/>
      <c r="AK337" s="467"/>
      <c r="AL337" s="467"/>
      <c r="AM337" s="467"/>
      <c r="AN337" s="467"/>
    </row>
    <row r="338" spans="1:40" ht="26.85" customHeight="1" x14ac:dyDescent="0.3">
      <c r="A338" s="305" t="s">
        <v>68</v>
      </c>
      <c r="B338" s="467" t="s">
        <v>110</v>
      </c>
      <c r="C338" s="467"/>
      <c r="D338" s="467"/>
      <c r="E338" s="467"/>
      <c r="F338" s="467"/>
      <c r="G338" s="467"/>
      <c r="H338" s="467"/>
      <c r="I338" s="467"/>
      <c r="J338" s="467"/>
      <c r="K338" s="467"/>
      <c r="L338" s="467"/>
      <c r="M338" s="467"/>
      <c r="N338" s="467"/>
      <c r="O338" s="467"/>
      <c r="P338" s="467"/>
      <c r="Q338" s="467"/>
      <c r="R338" s="467"/>
      <c r="S338" s="467"/>
      <c r="T338" s="467"/>
      <c r="U338" s="467"/>
      <c r="V338" s="467"/>
      <c r="W338" s="467"/>
      <c r="X338" s="467"/>
      <c r="Y338" s="467"/>
      <c r="Z338" s="467"/>
      <c r="AA338" s="467"/>
      <c r="AB338" s="467"/>
      <c r="AC338" s="467"/>
      <c r="AD338" s="467"/>
      <c r="AE338" s="467"/>
      <c r="AF338" s="467"/>
      <c r="AG338" s="467"/>
      <c r="AH338" s="467"/>
      <c r="AI338" s="467"/>
      <c r="AJ338" s="467"/>
      <c r="AK338" s="467"/>
      <c r="AL338" s="467"/>
      <c r="AM338" s="467"/>
      <c r="AN338" s="467"/>
    </row>
    <row r="339" spans="1:40" ht="40.35" customHeight="1" x14ac:dyDescent="0.3">
      <c r="A339" s="297" t="s">
        <v>898</v>
      </c>
      <c r="B339" s="468" t="s">
        <v>1825</v>
      </c>
      <c r="C339" s="512"/>
      <c r="D339" s="512"/>
      <c r="E339" s="513"/>
      <c r="F339" s="261" t="s">
        <v>1074</v>
      </c>
      <c r="G339" s="299">
        <f>VLOOKUP(F339,$AL$8:$AM$14,2)</f>
        <v>1</v>
      </c>
      <c r="H339" s="300">
        <f>IF(G339&gt;1,0,H340)</f>
        <v>1</v>
      </c>
      <c r="I339" s="300"/>
      <c r="J339" s="299">
        <f>MAX(G339:H339)</f>
        <v>1</v>
      </c>
      <c r="K339" s="301">
        <f>CHOOSE(J339,0,$AD$9,$AD$10,$AD$11,$AD$12,$AD$13,$AD$14)</f>
        <v>0</v>
      </c>
      <c r="L339" s="302">
        <f>1/31</f>
        <v>3.2258064516129031E-2</v>
      </c>
      <c r="M339" s="303">
        <f>K339*L339</f>
        <v>0</v>
      </c>
      <c r="N339" s="304"/>
      <c r="O339" s="303">
        <f t="shared" si="98"/>
        <v>0</v>
      </c>
      <c r="P339" s="304"/>
      <c r="Q339" s="303">
        <f t="shared" si="100"/>
        <v>0</v>
      </c>
      <c r="R339" s="304"/>
      <c r="S339" s="59">
        <f t="shared" si="99"/>
        <v>0</v>
      </c>
      <c r="T339" s="64"/>
      <c r="U339" s="64"/>
      <c r="V339" s="64"/>
      <c r="W339" s="64"/>
      <c r="AN339" s="803"/>
    </row>
    <row r="340" spans="1:40" ht="42.75" hidden="1" customHeight="1" outlineLevel="1" x14ac:dyDescent="0.3">
      <c r="A340" s="279" t="s">
        <v>1312</v>
      </c>
      <c r="B340" s="280" t="s">
        <v>2054</v>
      </c>
      <c r="C340" s="281" t="s">
        <v>68</v>
      </c>
      <c r="D340" s="282" t="s">
        <v>25</v>
      </c>
      <c r="E340" s="283" t="s">
        <v>727</v>
      </c>
      <c r="F340" s="53" t="s">
        <v>866</v>
      </c>
      <c r="G340" s="285">
        <f>VLOOKUP(F340,$AH$8:$AK$14,2)</f>
        <v>1</v>
      </c>
      <c r="H340" s="286">
        <f>CHOOSE(G340,$AE$8,$AE$9,$AE$10,$AE$11,$AE$12,$AE$13,$AE$14)</f>
        <v>1</v>
      </c>
      <c r="I340" s="286">
        <f>IF(H340&gt;1,H340,$J$339)</f>
        <v>1</v>
      </c>
      <c r="J340" s="285"/>
      <c r="K340" s="287">
        <f>CHOOSE(I340,0,$AD$9,$AD$10,$AD$11,$AD$12,$AD$13,$AD$14)</f>
        <v>0</v>
      </c>
      <c r="L340" s="288"/>
      <c r="M340" s="289"/>
      <c r="N340" s="290">
        <v>1</v>
      </c>
      <c r="O340" s="289">
        <f t="shared" si="98"/>
        <v>0</v>
      </c>
      <c r="P340" s="290">
        <v>1</v>
      </c>
      <c r="Q340" s="289">
        <f t="shared" si="100"/>
        <v>0</v>
      </c>
      <c r="R340" s="290">
        <v>1</v>
      </c>
      <c r="S340" s="59">
        <f t="shared" si="99"/>
        <v>0</v>
      </c>
      <c r="T340" s="64"/>
      <c r="U340" s="64"/>
      <c r="V340" s="64"/>
      <c r="W340" s="64"/>
      <c r="AN340" s="799"/>
    </row>
    <row r="341" spans="1:40" ht="26.85" customHeight="1" collapsed="1" x14ac:dyDescent="0.3">
      <c r="A341" s="305" t="s">
        <v>69</v>
      </c>
      <c r="B341" s="467" t="s">
        <v>2055</v>
      </c>
      <c r="C341" s="467"/>
      <c r="D341" s="467"/>
      <c r="E341" s="467"/>
      <c r="F341" s="467"/>
      <c r="G341" s="467"/>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467"/>
      <c r="AK341" s="467"/>
      <c r="AL341" s="467"/>
      <c r="AM341" s="467"/>
      <c r="AN341" s="467"/>
    </row>
    <row r="342" spans="1:40" ht="147" customHeight="1" x14ac:dyDescent="0.3">
      <c r="A342" s="297" t="s">
        <v>899</v>
      </c>
      <c r="B342" s="468" t="s">
        <v>2136</v>
      </c>
      <c r="C342" s="510"/>
      <c r="D342" s="510"/>
      <c r="E342" s="511"/>
      <c r="F342" s="261" t="s">
        <v>1074</v>
      </c>
      <c r="G342" s="299">
        <f>VLOOKUP(F342,$AL$8:$AM$14,2)</f>
        <v>1</v>
      </c>
      <c r="H342" s="300">
        <f>IF(G342&gt;1,0,ROUNDDOWN(AVERAGE(H343:H350),0))</f>
        <v>1</v>
      </c>
      <c r="I342" s="300"/>
      <c r="J342" s="299">
        <f>MAX(G342:H342)</f>
        <v>1</v>
      </c>
      <c r="K342" s="301">
        <f>CHOOSE(J342,0,$AD$9,$AD$10,$AD$11,$AD$12,$AD$13,$AD$14)</f>
        <v>0</v>
      </c>
      <c r="L342" s="302">
        <f>1/31</f>
        <v>3.2258064516129031E-2</v>
      </c>
      <c r="M342" s="303">
        <f>K342*L342</f>
        <v>0</v>
      </c>
      <c r="N342" s="304"/>
      <c r="O342" s="303">
        <f t="shared" si="98"/>
        <v>0</v>
      </c>
      <c r="P342" s="304"/>
      <c r="Q342" s="303">
        <f t="shared" si="100"/>
        <v>0</v>
      </c>
      <c r="R342" s="304"/>
      <c r="S342" s="59">
        <f t="shared" si="99"/>
        <v>0</v>
      </c>
      <c r="T342" s="64"/>
      <c r="U342" s="64"/>
      <c r="V342" s="64"/>
      <c r="W342" s="64"/>
      <c r="AN342" s="803"/>
    </row>
    <row r="343" spans="1:40" ht="47.65" hidden="1" customHeight="1" outlineLevel="1" x14ac:dyDescent="0.3">
      <c r="A343" s="41" t="s">
        <v>1313</v>
      </c>
      <c r="B343" s="242" t="s">
        <v>1817</v>
      </c>
      <c r="C343" s="45" t="s">
        <v>69</v>
      </c>
      <c r="D343" s="43" t="s">
        <v>25</v>
      </c>
      <c r="E343" s="50" t="s">
        <v>727</v>
      </c>
      <c r="F343" s="53" t="s">
        <v>866</v>
      </c>
      <c r="G343" s="52">
        <f t="shared" ref="G343:G350" si="101">VLOOKUP(F343,$AH$8:$AK$14,2)</f>
        <v>1</v>
      </c>
      <c r="H343" s="54">
        <f t="shared" ref="H343:H350" si="102">CHOOSE(G343,$AE$8,$AE$9,$AE$10,$AE$11,$AE$12,$AE$13,$AE$14)</f>
        <v>1</v>
      </c>
      <c r="I343" s="76">
        <f t="shared" ref="I343:I350" si="103">IF(H343&gt;1,H343,$J$342)</f>
        <v>1</v>
      </c>
      <c r="J343" s="52"/>
      <c r="K343" s="55">
        <f t="shared" ref="K343:K350" si="104">CHOOSE(I343,0,$AD$9,$AD$10,$AD$11,$AD$12,$AD$13,$AD$14)</f>
        <v>0</v>
      </c>
      <c r="M343" s="57"/>
      <c r="N343" s="61">
        <v>1</v>
      </c>
      <c r="O343" s="57">
        <f t="shared" si="98"/>
        <v>0</v>
      </c>
      <c r="P343" s="61">
        <v>1</v>
      </c>
      <c r="Q343" s="57">
        <f t="shared" si="100"/>
        <v>0</v>
      </c>
      <c r="R343" s="61">
        <v>1</v>
      </c>
      <c r="S343" s="59">
        <f t="shared" si="99"/>
        <v>0</v>
      </c>
      <c r="T343" s="64"/>
      <c r="U343" s="64"/>
      <c r="V343" s="64"/>
      <c r="W343" s="64"/>
      <c r="AN343" s="804"/>
    </row>
    <row r="344" spans="1:40" ht="47.65" hidden="1" customHeight="1" outlineLevel="1" x14ac:dyDescent="0.3">
      <c r="A344" s="41" t="s">
        <v>1314</v>
      </c>
      <c r="B344" s="242" t="s">
        <v>1818</v>
      </c>
      <c r="C344" s="45" t="s">
        <v>69</v>
      </c>
      <c r="D344" s="43" t="s">
        <v>25</v>
      </c>
      <c r="E344" s="50" t="s">
        <v>720</v>
      </c>
      <c r="F344" s="53" t="s">
        <v>866</v>
      </c>
      <c r="G344" s="52">
        <f t="shared" si="101"/>
        <v>1</v>
      </c>
      <c r="H344" s="54">
        <f t="shared" si="102"/>
        <v>1</v>
      </c>
      <c r="I344" s="76">
        <f t="shared" si="103"/>
        <v>1</v>
      </c>
      <c r="J344" s="52"/>
      <c r="K344" s="55">
        <f t="shared" si="104"/>
        <v>0</v>
      </c>
      <c r="M344" s="57"/>
      <c r="N344" s="61">
        <v>1</v>
      </c>
      <c r="O344" s="57">
        <f t="shared" si="98"/>
        <v>0</v>
      </c>
      <c r="P344" s="61">
        <v>1</v>
      </c>
      <c r="Q344" s="57">
        <f t="shared" si="100"/>
        <v>0</v>
      </c>
      <c r="R344" s="61">
        <v>0</v>
      </c>
      <c r="S344" s="59">
        <f t="shared" si="99"/>
        <v>0</v>
      </c>
      <c r="T344" s="64"/>
      <c r="U344" s="64"/>
      <c r="V344" s="64"/>
      <c r="W344" s="64"/>
      <c r="AN344" s="804"/>
    </row>
    <row r="345" spans="1:40" ht="47.65" hidden="1" customHeight="1" outlineLevel="1" x14ac:dyDescent="0.3">
      <c r="A345" s="41" t="s">
        <v>1315</v>
      </c>
      <c r="B345" s="242" t="s">
        <v>1819</v>
      </c>
      <c r="C345" s="45" t="s">
        <v>69</v>
      </c>
      <c r="D345" s="43" t="s">
        <v>25</v>
      </c>
      <c r="E345" s="50" t="s">
        <v>720</v>
      </c>
      <c r="F345" s="53" t="s">
        <v>866</v>
      </c>
      <c r="G345" s="52">
        <f t="shared" si="101"/>
        <v>1</v>
      </c>
      <c r="H345" s="54">
        <f t="shared" si="102"/>
        <v>1</v>
      </c>
      <c r="I345" s="76">
        <f t="shared" si="103"/>
        <v>1</v>
      </c>
      <c r="J345" s="52"/>
      <c r="K345" s="55">
        <f t="shared" si="104"/>
        <v>0</v>
      </c>
      <c r="M345" s="57"/>
      <c r="N345" s="61">
        <v>1</v>
      </c>
      <c r="O345" s="57">
        <f t="shared" si="98"/>
        <v>0</v>
      </c>
      <c r="P345" s="61">
        <v>1</v>
      </c>
      <c r="Q345" s="57">
        <f t="shared" si="100"/>
        <v>0</v>
      </c>
      <c r="R345" s="61">
        <v>0</v>
      </c>
      <c r="S345" s="59">
        <f t="shared" si="99"/>
        <v>0</v>
      </c>
      <c r="T345" s="64"/>
      <c r="U345" s="64"/>
      <c r="V345" s="64"/>
      <c r="W345" s="64"/>
      <c r="AN345" s="804"/>
    </row>
    <row r="346" spans="1:40" ht="47.65" hidden="1" customHeight="1" outlineLevel="1" x14ac:dyDescent="0.3">
      <c r="A346" s="41" t="s">
        <v>1316</v>
      </c>
      <c r="B346" s="242" t="s">
        <v>1820</v>
      </c>
      <c r="C346" s="45" t="s">
        <v>69</v>
      </c>
      <c r="D346" s="43" t="s">
        <v>26</v>
      </c>
      <c r="E346" s="50" t="s">
        <v>720</v>
      </c>
      <c r="F346" s="53" t="s">
        <v>866</v>
      </c>
      <c r="G346" s="52">
        <f t="shared" si="101"/>
        <v>1</v>
      </c>
      <c r="H346" s="54">
        <f t="shared" si="102"/>
        <v>1</v>
      </c>
      <c r="I346" s="76">
        <f t="shared" si="103"/>
        <v>1</v>
      </c>
      <c r="J346" s="52"/>
      <c r="K346" s="55">
        <f t="shared" si="104"/>
        <v>0</v>
      </c>
      <c r="M346" s="57"/>
      <c r="N346" s="61">
        <v>1</v>
      </c>
      <c r="O346" s="57">
        <f t="shared" si="98"/>
        <v>0</v>
      </c>
      <c r="P346" s="61">
        <v>1</v>
      </c>
      <c r="Q346" s="57">
        <f t="shared" si="100"/>
        <v>0</v>
      </c>
      <c r="R346" s="61">
        <v>0</v>
      </c>
      <c r="S346" s="59">
        <f t="shared" si="99"/>
        <v>0</v>
      </c>
      <c r="T346" s="64"/>
      <c r="U346" s="64"/>
      <c r="V346" s="64"/>
      <c r="W346" s="64"/>
      <c r="AN346" s="804"/>
    </row>
    <row r="347" spans="1:40" ht="47.65" hidden="1" customHeight="1" outlineLevel="1" x14ac:dyDescent="0.3">
      <c r="A347" s="41" t="s">
        <v>1317</v>
      </c>
      <c r="B347" s="242" t="s">
        <v>1821</v>
      </c>
      <c r="C347" s="45" t="s">
        <v>69</v>
      </c>
      <c r="D347" s="43" t="s">
        <v>25</v>
      </c>
      <c r="E347" s="50" t="s">
        <v>720</v>
      </c>
      <c r="F347" s="53" t="s">
        <v>866</v>
      </c>
      <c r="G347" s="52">
        <f t="shared" si="101"/>
        <v>1</v>
      </c>
      <c r="H347" s="54">
        <f t="shared" si="102"/>
        <v>1</v>
      </c>
      <c r="I347" s="76">
        <f t="shared" si="103"/>
        <v>1</v>
      </c>
      <c r="J347" s="52"/>
      <c r="K347" s="55">
        <f t="shared" si="104"/>
        <v>0</v>
      </c>
      <c r="M347" s="57"/>
      <c r="N347" s="61">
        <v>1</v>
      </c>
      <c r="O347" s="57">
        <f t="shared" si="98"/>
        <v>0</v>
      </c>
      <c r="P347" s="61">
        <v>1</v>
      </c>
      <c r="Q347" s="57">
        <f t="shared" si="100"/>
        <v>0</v>
      </c>
      <c r="R347" s="61">
        <v>0</v>
      </c>
      <c r="S347" s="59">
        <f t="shared" si="99"/>
        <v>0</v>
      </c>
      <c r="T347" s="64"/>
      <c r="U347" s="64"/>
      <c r="V347" s="64"/>
      <c r="W347" s="64"/>
      <c r="AN347" s="804"/>
    </row>
    <row r="348" spans="1:40" ht="57.75" hidden="1" customHeight="1" outlineLevel="1" x14ac:dyDescent="0.3">
      <c r="A348" s="41" t="s">
        <v>1318</v>
      </c>
      <c r="B348" s="242" t="s">
        <v>1822</v>
      </c>
      <c r="C348" s="45" t="s">
        <v>69</v>
      </c>
      <c r="D348" s="43" t="s">
        <v>26</v>
      </c>
      <c r="E348" s="50" t="s">
        <v>720</v>
      </c>
      <c r="F348" s="53" t="s">
        <v>866</v>
      </c>
      <c r="G348" s="52">
        <f t="shared" si="101"/>
        <v>1</v>
      </c>
      <c r="H348" s="54">
        <f t="shared" si="102"/>
        <v>1</v>
      </c>
      <c r="I348" s="76">
        <f t="shared" si="103"/>
        <v>1</v>
      </c>
      <c r="J348" s="52"/>
      <c r="K348" s="55">
        <f t="shared" si="104"/>
        <v>0</v>
      </c>
      <c r="M348" s="57"/>
      <c r="N348" s="61">
        <v>1</v>
      </c>
      <c r="O348" s="57">
        <f t="shared" si="98"/>
        <v>0</v>
      </c>
      <c r="P348" s="61">
        <v>1</v>
      </c>
      <c r="Q348" s="57">
        <f t="shared" si="100"/>
        <v>0</v>
      </c>
      <c r="R348" s="61">
        <v>0</v>
      </c>
      <c r="S348" s="59">
        <f t="shared" si="99"/>
        <v>0</v>
      </c>
      <c r="T348" s="64"/>
      <c r="U348" s="64"/>
      <c r="V348" s="64"/>
      <c r="W348" s="64"/>
      <c r="AN348" s="804"/>
    </row>
    <row r="349" spans="1:40" ht="47.65" hidden="1" customHeight="1" outlineLevel="1" x14ac:dyDescent="0.3">
      <c r="A349" s="41" t="s">
        <v>1319</v>
      </c>
      <c r="B349" s="242" t="s">
        <v>1823</v>
      </c>
      <c r="C349" s="45" t="s">
        <v>69</v>
      </c>
      <c r="D349" s="43" t="s">
        <v>26</v>
      </c>
      <c r="E349" s="50" t="s">
        <v>720</v>
      </c>
      <c r="F349" s="53" t="s">
        <v>866</v>
      </c>
      <c r="G349" s="52">
        <f t="shared" si="101"/>
        <v>1</v>
      </c>
      <c r="H349" s="54">
        <f t="shared" si="102"/>
        <v>1</v>
      </c>
      <c r="I349" s="76">
        <f t="shared" si="103"/>
        <v>1</v>
      </c>
      <c r="J349" s="52"/>
      <c r="K349" s="55">
        <f t="shared" si="104"/>
        <v>0</v>
      </c>
      <c r="M349" s="57"/>
      <c r="N349" s="61">
        <v>1</v>
      </c>
      <c r="O349" s="57">
        <f t="shared" si="98"/>
        <v>0</v>
      </c>
      <c r="P349" s="61">
        <v>1</v>
      </c>
      <c r="Q349" s="57">
        <f t="shared" si="100"/>
        <v>0</v>
      </c>
      <c r="R349" s="61">
        <v>0</v>
      </c>
      <c r="S349" s="59">
        <f t="shared" si="99"/>
        <v>0</v>
      </c>
      <c r="T349" s="64"/>
      <c r="U349" s="64"/>
      <c r="V349" s="64"/>
      <c r="W349" s="64"/>
      <c r="AN349" s="804"/>
    </row>
    <row r="350" spans="1:40" ht="40.5" hidden="1" customHeight="1" outlineLevel="1" x14ac:dyDescent="0.3">
      <c r="A350" s="41" t="s">
        <v>1320</v>
      </c>
      <c r="B350" s="242" t="s">
        <v>1824</v>
      </c>
      <c r="C350" s="45" t="s">
        <v>720</v>
      </c>
      <c r="D350" s="43" t="s">
        <v>26</v>
      </c>
      <c r="E350" s="50" t="s">
        <v>720</v>
      </c>
      <c r="F350" s="53" t="s">
        <v>866</v>
      </c>
      <c r="G350" s="52">
        <f t="shared" si="101"/>
        <v>1</v>
      </c>
      <c r="H350" s="54">
        <f t="shared" si="102"/>
        <v>1</v>
      </c>
      <c r="I350" s="76">
        <f t="shared" si="103"/>
        <v>1</v>
      </c>
      <c r="J350" s="52"/>
      <c r="K350" s="55">
        <f t="shared" si="104"/>
        <v>0</v>
      </c>
      <c r="M350" s="57"/>
      <c r="N350" s="61">
        <v>0</v>
      </c>
      <c r="O350" s="57">
        <f t="shared" si="98"/>
        <v>0</v>
      </c>
      <c r="P350" s="61">
        <v>1</v>
      </c>
      <c r="Q350" s="57">
        <f t="shared" si="100"/>
        <v>0</v>
      </c>
      <c r="R350" s="61">
        <v>0</v>
      </c>
      <c r="S350" s="59">
        <f t="shared" si="99"/>
        <v>0</v>
      </c>
      <c r="T350" s="64"/>
      <c r="U350" s="64"/>
      <c r="V350" s="64"/>
      <c r="W350" s="64"/>
      <c r="AN350" s="804"/>
    </row>
    <row r="351" spans="1:40" ht="40.35" customHeight="1" collapsed="1" x14ac:dyDescent="0.3">
      <c r="A351" s="42" t="s">
        <v>900</v>
      </c>
      <c r="B351" s="464" t="s">
        <v>2089</v>
      </c>
      <c r="C351" s="465"/>
      <c r="D351" s="465"/>
      <c r="E351" s="466"/>
      <c r="F351" s="261" t="s">
        <v>1074</v>
      </c>
      <c r="G351" s="52">
        <f>VLOOKUP(F351,$AL$8:$AM$14,2)</f>
        <v>1</v>
      </c>
      <c r="H351" s="54">
        <f>IF(G351&gt;1,0,H352)</f>
        <v>1</v>
      </c>
      <c r="I351" s="76"/>
      <c r="J351" s="52">
        <f>MAX(G351:H351)</f>
        <v>1</v>
      </c>
      <c r="K351" s="55">
        <f>CHOOSE(J351,0,$AD$9,$AD$10,$AD$11,$AD$12,$AD$13,$AD$14)</f>
        <v>0</v>
      </c>
      <c r="L351" s="63">
        <f>1/31</f>
        <v>3.2258064516129031E-2</v>
      </c>
      <c r="M351" s="57">
        <f>K351*L351</f>
        <v>0</v>
      </c>
      <c r="O351" s="57">
        <f t="shared" si="98"/>
        <v>0</v>
      </c>
      <c r="Q351" s="57">
        <f t="shared" si="100"/>
        <v>0</v>
      </c>
      <c r="S351" s="59">
        <f t="shared" si="99"/>
        <v>0</v>
      </c>
      <c r="T351" s="64"/>
      <c r="U351" s="64"/>
      <c r="V351" s="64"/>
      <c r="W351" s="64"/>
      <c r="AN351" s="804"/>
    </row>
    <row r="352" spans="1:40" ht="47.65" hidden="1" customHeight="1" outlineLevel="1" x14ac:dyDescent="0.3">
      <c r="A352" s="41" t="s">
        <v>1321</v>
      </c>
      <c r="B352" s="242" t="s">
        <v>2171</v>
      </c>
      <c r="C352" s="45" t="s">
        <v>720</v>
      </c>
      <c r="D352" s="43" t="s">
        <v>25</v>
      </c>
      <c r="E352" s="50" t="s">
        <v>727</v>
      </c>
      <c r="F352" s="53" t="s">
        <v>866</v>
      </c>
      <c r="G352" s="52">
        <f>VLOOKUP(F352,$AH$8:$AK$14,2)</f>
        <v>1</v>
      </c>
      <c r="H352" s="54">
        <f>CHOOSE(G352,$AE$8,$AE$9,$AE$10,$AE$11,$AE$12,$AE$13,$AE$14)</f>
        <v>1</v>
      </c>
      <c r="I352" s="76">
        <f>IF(H352&gt;1,H352,$J$351)</f>
        <v>1</v>
      </c>
      <c r="J352" s="52"/>
      <c r="K352" s="55">
        <f>CHOOSE(I352,0,$AD$9,$AD$10,$AD$11,$AD$12,$AD$13,$AD$14)</f>
        <v>0</v>
      </c>
      <c r="M352" s="57"/>
      <c r="N352" s="61">
        <v>1</v>
      </c>
      <c r="O352" s="57">
        <f t="shared" si="98"/>
        <v>0</v>
      </c>
      <c r="P352" s="61">
        <v>1</v>
      </c>
      <c r="Q352" s="57">
        <f t="shared" si="100"/>
        <v>0</v>
      </c>
      <c r="R352" s="61">
        <v>1</v>
      </c>
      <c r="S352" s="59">
        <f t="shared" si="99"/>
        <v>0</v>
      </c>
      <c r="T352" s="64"/>
      <c r="U352" s="64"/>
      <c r="V352" s="64"/>
      <c r="W352" s="64"/>
      <c r="AN352" s="804"/>
    </row>
    <row r="353" spans="1:40" ht="117" customHeight="1" collapsed="1" x14ac:dyDescent="0.3">
      <c r="A353" s="42" t="s">
        <v>901</v>
      </c>
      <c r="B353" s="464" t="s">
        <v>2172</v>
      </c>
      <c r="C353" s="465"/>
      <c r="D353" s="465"/>
      <c r="E353" s="466"/>
      <c r="F353" s="261" t="s">
        <v>1074</v>
      </c>
      <c r="G353" s="52">
        <f>VLOOKUP(F353,$AL$8:$AM$14,2)</f>
        <v>1</v>
      </c>
      <c r="H353" s="54">
        <f>IF(G353&gt;1,0,ROUNDDOWN(AVERAGE(H354:H358),0))</f>
        <v>1</v>
      </c>
      <c r="I353" s="76"/>
      <c r="J353" s="52">
        <f>MAX(G353:H353)</f>
        <v>1</v>
      </c>
      <c r="K353" s="55">
        <f>CHOOSE(J353,0,$AD$9,$AD$10,$AD$11,$AD$12,$AD$13,$AD$14)</f>
        <v>0</v>
      </c>
      <c r="L353" s="63">
        <f>1/31</f>
        <v>3.2258064516129031E-2</v>
      </c>
      <c r="M353" s="57">
        <f>K353*L353</f>
        <v>0</v>
      </c>
      <c r="O353" s="57">
        <f t="shared" si="98"/>
        <v>0</v>
      </c>
      <c r="Q353" s="57">
        <f t="shared" si="100"/>
        <v>0</v>
      </c>
      <c r="S353" s="59">
        <f t="shared" si="99"/>
        <v>0</v>
      </c>
      <c r="T353" s="64"/>
      <c r="U353" s="64"/>
      <c r="V353" s="64"/>
      <c r="W353" s="64"/>
      <c r="AN353" s="804"/>
    </row>
    <row r="354" spans="1:40" ht="45" hidden="1" customHeight="1" outlineLevel="1" x14ac:dyDescent="0.3">
      <c r="A354" s="295" t="s">
        <v>1322</v>
      </c>
      <c r="B354" s="242" t="s">
        <v>1826</v>
      </c>
      <c r="C354" s="45" t="s">
        <v>69</v>
      </c>
      <c r="D354" s="43" t="s">
        <v>720</v>
      </c>
      <c r="E354" s="50" t="s">
        <v>720</v>
      </c>
      <c r="F354" s="53" t="s">
        <v>866</v>
      </c>
      <c r="G354" s="52">
        <f>VLOOKUP(F354,$AH$8:$AK$14,2)</f>
        <v>1</v>
      </c>
      <c r="H354" s="54">
        <f>CHOOSE(G354,$AE$8,$AE$9,$AE$10,$AE$11,$AE$12,$AE$13,$AE$14)</f>
        <v>1</v>
      </c>
      <c r="I354" s="76">
        <f>IF(H354&gt;1,H354,$J$353)</f>
        <v>1</v>
      </c>
      <c r="J354" s="52"/>
      <c r="K354" s="55">
        <f>CHOOSE(I354,0,$AD$9,$AD$10,$AD$11,$AD$12,$AD$13,$AD$14)</f>
        <v>0</v>
      </c>
      <c r="M354" s="57"/>
      <c r="N354" s="61">
        <v>1</v>
      </c>
      <c r="O354" s="57">
        <f t="shared" si="98"/>
        <v>0</v>
      </c>
      <c r="P354" s="61">
        <v>0</v>
      </c>
      <c r="Q354" s="57">
        <f t="shared" si="100"/>
        <v>0</v>
      </c>
      <c r="R354" s="61">
        <v>0</v>
      </c>
      <c r="S354" s="59">
        <f t="shared" si="99"/>
        <v>0</v>
      </c>
      <c r="T354" s="64"/>
      <c r="U354" s="64"/>
      <c r="V354" s="64"/>
      <c r="W354" s="64"/>
      <c r="AN354" s="801"/>
    </row>
    <row r="355" spans="1:40" ht="58.5" hidden="1" customHeight="1" outlineLevel="1" x14ac:dyDescent="0.3">
      <c r="A355" s="295" t="s">
        <v>1323</v>
      </c>
      <c r="B355" s="242" t="s">
        <v>1827</v>
      </c>
      <c r="C355" s="45" t="s">
        <v>69</v>
      </c>
      <c r="D355" s="43" t="s">
        <v>720</v>
      </c>
      <c r="E355" s="50" t="s">
        <v>720</v>
      </c>
      <c r="F355" s="53" t="s">
        <v>866</v>
      </c>
      <c r="G355" s="52">
        <f>VLOOKUP(F355,$AH$8:$AK$14,2)</f>
        <v>1</v>
      </c>
      <c r="H355" s="54">
        <f>CHOOSE(G355,$AE$8,$AE$9,$AE$10,$AE$11,$AE$12,$AE$13,$AE$14)</f>
        <v>1</v>
      </c>
      <c r="I355" s="76">
        <f>IF(H355&gt;1,H355,$J$353)</f>
        <v>1</v>
      </c>
      <c r="J355" s="52"/>
      <c r="K355" s="55">
        <f>CHOOSE(I355,0,$AD$9,$AD$10,$AD$11,$AD$12,$AD$13,$AD$14)</f>
        <v>0</v>
      </c>
      <c r="M355" s="57"/>
      <c r="N355" s="61">
        <v>1</v>
      </c>
      <c r="O355" s="57">
        <f t="shared" si="98"/>
        <v>0</v>
      </c>
      <c r="P355" s="61">
        <v>0</v>
      </c>
      <c r="Q355" s="57">
        <f t="shared" si="100"/>
        <v>0</v>
      </c>
      <c r="R355" s="61">
        <v>0</v>
      </c>
      <c r="S355" s="59">
        <f t="shared" si="99"/>
        <v>0</v>
      </c>
      <c r="T355" s="64"/>
      <c r="U355" s="64"/>
      <c r="V355" s="64"/>
      <c r="W355" s="64"/>
      <c r="AN355" s="801"/>
    </row>
    <row r="356" spans="1:40" ht="55.5" hidden="1" customHeight="1" outlineLevel="1" x14ac:dyDescent="0.3">
      <c r="A356" s="295" t="s">
        <v>1324</v>
      </c>
      <c r="B356" s="242" t="s">
        <v>1828</v>
      </c>
      <c r="C356" s="45" t="s">
        <v>69</v>
      </c>
      <c r="D356" s="43" t="s">
        <v>26</v>
      </c>
      <c r="E356" s="50" t="s">
        <v>720</v>
      </c>
      <c r="F356" s="53" t="s">
        <v>866</v>
      </c>
      <c r="G356" s="52">
        <f>VLOOKUP(F356,$AH$8:$AK$14,2)</f>
        <v>1</v>
      </c>
      <c r="H356" s="54">
        <f>CHOOSE(G356,$AE$8,$AE$9,$AE$10,$AE$11,$AE$12,$AE$13,$AE$14)</f>
        <v>1</v>
      </c>
      <c r="I356" s="76">
        <f>IF(H356&gt;1,H356,$J$353)</f>
        <v>1</v>
      </c>
      <c r="J356" s="52"/>
      <c r="K356" s="55">
        <f>CHOOSE(I356,0,$AD$9,$AD$10,$AD$11,$AD$12,$AD$13,$AD$14)</f>
        <v>0</v>
      </c>
      <c r="M356" s="57"/>
      <c r="N356" s="61">
        <v>1</v>
      </c>
      <c r="O356" s="57">
        <f t="shared" si="98"/>
        <v>0</v>
      </c>
      <c r="P356" s="61">
        <v>1</v>
      </c>
      <c r="Q356" s="57">
        <f t="shared" si="100"/>
        <v>0</v>
      </c>
      <c r="R356" s="61">
        <v>0</v>
      </c>
      <c r="S356" s="59">
        <f t="shared" si="99"/>
        <v>0</v>
      </c>
      <c r="T356" s="64"/>
      <c r="U356" s="64"/>
      <c r="V356" s="64"/>
      <c r="W356" s="64"/>
      <c r="AN356" s="801"/>
    </row>
    <row r="357" spans="1:40" ht="37.5" hidden="1" customHeight="1" outlineLevel="1" x14ac:dyDescent="0.3">
      <c r="A357" s="295" t="s">
        <v>1325</v>
      </c>
      <c r="B357" s="242" t="s">
        <v>1829</v>
      </c>
      <c r="C357" s="45" t="s">
        <v>720</v>
      </c>
      <c r="D357" s="43" t="s">
        <v>26</v>
      </c>
      <c r="E357" s="50" t="s">
        <v>720</v>
      </c>
      <c r="F357" s="53" t="s">
        <v>866</v>
      </c>
      <c r="G357" s="52">
        <f>VLOOKUP(F357,$AH$8:$AK$14,2)</f>
        <v>1</v>
      </c>
      <c r="H357" s="54">
        <f>CHOOSE(G357,$AE$8,$AE$9,$AE$10,$AE$11,$AE$12,$AE$13,$AE$14)</f>
        <v>1</v>
      </c>
      <c r="I357" s="76">
        <f>IF(H357&gt;1,H357,$J$353)</f>
        <v>1</v>
      </c>
      <c r="J357" s="52"/>
      <c r="K357" s="55">
        <f>CHOOSE(I357,0,$AD$9,$AD$10,$AD$11,$AD$12,$AD$13,$AD$14)</f>
        <v>0</v>
      </c>
      <c r="M357" s="57"/>
      <c r="N357" s="61">
        <v>0</v>
      </c>
      <c r="O357" s="57">
        <f t="shared" si="98"/>
        <v>0</v>
      </c>
      <c r="P357" s="61">
        <v>1</v>
      </c>
      <c r="Q357" s="57">
        <f t="shared" si="100"/>
        <v>0</v>
      </c>
      <c r="R357" s="61">
        <v>0</v>
      </c>
      <c r="S357" s="59">
        <f t="shared" si="99"/>
        <v>0</v>
      </c>
      <c r="T357" s="64"/>
      <c r="U357" s="64"/>
      <c r="V357" s="64"/>
      <c r="W357" s="64"/>
      <c r="AN357" s="801"/>
    </row>
    <row r="358" spans="1:40" ht="59.25" hidden="1" customHeight="1" outlineLevel="1" x14ac:dyDescent="0.3">
      <c r="A358" s="307" t="s">
        <v>1326</v>
      </c>
      <c r="B358" s="280" t="s">
        <v>1830</v>
      </c>
      <c r="C358" s="292" t="s">
        <v>720</v>
      </c>
      <c r="D358" s="282" t="s">
        <v>26</v>
      </c>
      <c r="E358" s="283" t="s">
        <v>720</v>
      </c>
      <c r="F358" s="53" t="s">
        <v>866</v>
      </c>
      <c r="G358" s="285">
        <f>VLOOKUP(F358,$AH$8:$AK$14,2)</f>
        <v>1</v>
      </c>
      <c r="H358" s="286">
        <f>CHOOSE(G358,$AE$8,$AE$9,$AE$10,$AE$11,$AE$12,$AE$13,$AE$14)</f>
        <v>1</v>
      </c>
      <c r="I358" s="286">
        <f>IF(H358&gt;1,H358,$J$353)</f>
        <v>1</v>
      </c>
      <c r="J358" s="285"/>
      <c r="K358" s="287">
        <f>CHOOSE(I358,0,$AD$9,$AD$10,$AD$11,$AD$12,$AD$13,$AD$14)</f>
        <v>0</v>
      </c>
      <c r="L358" s="288"/>
      <c r="M358" s="289"/>
      <c r="N358" s="290">
        <v>0</v>
      </c>
      <c r="O358" s="289">
        <f t="shared" si="98"/>
        <v>0</v>
      </c>
      <c r="P358" s="290">
        <v>1</v>
      </c>
      <c r="Q358" s="289">
        <f t="shared" si="100"/>
        <v>0</v>
      </c>
      <c r="R358" s="290">
        <v>0</v>
      </c>
      <c r="S358" s="59">
        <f t="shared" si="99"/>
        <v>0</v>
      </c>
      <c r="T358" s="64"/>
      <c r="U358" s="64"/>
      <c r="V358" s="64"/>
      <c r="W358" s="64"/>
      <c r="AN358" s="797"/>
    </row>
    <row r="359" spans="1:40" ht="26.85" customHeight="1" collapsed="1" x14ac:dyDescent="0.3">
      <c r="A359" s="305" t="s">
        <v>70</v>
      </c>
      <c r="B359" s="467" t="s">
        <v>774</v>
      </c>
      <c r="C359" s="467"/>
      <c r="D359" s="467"/>
      <c r="E359" s="467"/>
      <c r="F359" s="467"/>
      <c r="G359" s="467"/>
      <c r="H359" s="467"/>
      <c r="I359" s="467"/>
      <c r="J359" s="467"/>
      <c r="K359" s="467"/>
      <c r="L359" s="467"/>
      <c r="M359" s="467"/>
      <c r="N359" s="467"/>
      <c r="O359" s="467"/>
      <c r="P359" s="467"/>
      <c r="Q359" s="467"/>
      <c r="R359" s="467"/>
      <c r="S359" s="467"/>
      <c r="T359" s="467"/>
      <c r="U359" s="467"/>
      <c r="V359" s="467"/>
      <c r="W359" s="467"/>
      <c r="X359" s="467"/>
      <c r="Y359" s="467"/>
      <c r="Z359" s="467"/>
      <c r="AA359" s="467"/>
      <c r="AB359" s="467"/>
      <c r="AC359" s="467"/>
      <c r="AD359" s="467"/>
      <c r="AE359" s="467"/>
      <c r="AF359" s="467"/>
      <c r="AG359" s="467"/>
      <c r="AH359" s="467"/>
      <c r="AI359" s="467"/>
      <c r="AJ359" s="467"/>
      <c r="AK359" s="467"/>
      <c r="AL359" s="467"/>
      <c r="AM359" s="467"/>
      <c r="AN359" s="467"/>
    </row>
    <row r="360" spans="1:40" ht="161.25" customHeight="1" x14ac:dyDescent="0.3">
      <c r="A360" s="297" t="s">
        <v>902</v>
      </c>
      <c r="B360" s="468" t="s">
        <v>2090</v>
      </c>
      <c r="C360" s="469"/>
      <c r="D360" s="469"/>
      <c r="E360" s="470"/>
      <c r="F360" s="261" t="s">
        <v>1074</v>
      </c>
      <c r="G360" s="299">
        <f>VLOOKUP(F360,$AL$8:$AM$14,2)</f>
        <v>1</v>
      </c>
      <c r="H360" s="300">
        <f>IF(G360&gt;1,0,ROUNDDOWN(AVERAGE(H361:H371),0))</f>
        <v>1</v>
      </c>
      <c r="I360" s="300"/>
      <c r="J360" s="299">
        <f>MAX(G360:H360)</f>
        <v>1</v>
      </c>
      <c r="K360" s="301">
        <f>CHOOSE(J360,0,$AD$9,$AD$10,$AD$11,$AD$12,$AD$13,$AD$14)</f>
        <v>0</v>
      </c>
      <c r="L360" s="302">
        <f>1/31</f>
        <v>3.2258064516129031E-2</v>
      </c>
      <c r="M360" s="303">
        <f>K360*L360</f>
        <v>0</v>
      </c>
      <c r="N360" s="304"/>
      <c r="O360" s="303">
        <f t="shared" si="98"/>
        <v>0</v>
      </c>
      <c r="P360" s="304"/>
      <c r="Q360" s="303">
        <f t="shared" si="100"/>
        <v>0</v>
      </c>
      <c r="R360" s="304"/>
      <c r="S360" s="59">
        <f t="shared" si="99"/>
        <v>0</v>
      </c>
      <c r="T360" s="64"/>
      <c r="U360" s="64"/>
      <c r="V360" s="64"/>
      <c r="W360" s="64"/>
      <c r="AN360" s="803"/>
    </row>
    <row r="361" spans="1:40" ht="47.65" hidden="1" customHeight="1" outlineLevel="1" x14ac:dyDescent="0.3">
      <c r="A361" s="295" t="s">
        <v>1335</v>
      </c>
      <c r="B361" s="242" t="s">
        <v>1831</v>
      </c>
      <c r="C361" s="45" t="s">
        <v>70</v>
      </c>
      <c r="D361" s="43" t="s">
        <v>27</v>
      </c>
      <c r="E361" s="50" t="s">
        <v>720</v>
      </c>
      <c r="F361" s="53" t="s">
        <v>866</v>
      </c>
      <c r="G361" s="52">
        <f t="shared" ref="G361:G371" si="105">VLOOKUP(F361,$AH$8:$AK$14,2)</f>
        <v>1</v>
      </c>
      <c r="H361" s="54">
        <f t="shared" ref="H361:H371" si="106">CHOOSE(G361,$AE$8,$AE$9,$AE$10,$AE$11,$AE$12,$AE$13,$AE$14)</f>
        <v>1</v>
      </c>
      <c r="I361" s="76">
        <f t="shared" ref="I361:I371" si="107">IF(H361&gt;1,H361,$J$360)</f>
        <v>1</v>
      </c>
      <c r="J361" s="52"/>
      <c r="K361" s="55">
        <f t="shared" ref="K361:K371" si="108">CHOOSE(I361,0,$AD$9,$AD$10,$AD$11,$AD$12,$AD$13,$AD$14)</f>
        <v>0</v>
      </c>
      <c r="M361" s="57"/>
      <c r="N361" s="61">
        <v>1</v>
      </c>
      <c r="O361" s="57">
        <f t="shared" si="98"/>
        <v>0</v>
      </c>
      <c r="P361" s="61">
        <v>1</v>
      </c>
      <c r="Q361" s="57">
        <f t="shared" si="100"/>
        <v>0</v>
      </c>
      <c r="R361" s="61">
        <v>0</v>
      </c>
      <c r="S361" s="59">
        <f t="shared" si="99"/>
        <v>0</v>
      </c>
      <c r="T361" s="64"/>
      <c r="U361" s="64"/>
      <c r="V361" s="64"/>
      <c r="W361" s="64"/>
      <c r="AN361" s="804"/>
    </row>
    <row r="362" spans="1:40" ht="34.5" hidden="1" customHeight="1" outlineLevel="1" x14ac:dyDescent="0.3">
      <c r="A362" s="295" t="s">
        <v>1336</v>
      </c>
      <c r="B362" s="242" t="s">
        <v>1832</v>
      </c>
      <c r="C362" s="45" t="s">
        <v>720</v>
      </c>
      <c r="D362" s="43" t="s">
        <v>27</v>
      </c>
      <c r="E362" s="50" t="s">
        <v>720</v>
      </c>
      <c r="F362" s="53" t="s">
        <v>866</v>
      </c>
      <c r="G362" s="52">
        <f t="shared" si="105"/>
        <v>1</v>
      </c>
      <c r="H362" s="54">
        <f t="shared" si="106"/>
        <v>1</v>
      </c>
      <c r="I362" s="76">
        <f t="shared" si="107"/>
        <v>1</v>
      </c>
      <c r="J362" s="52"/>
      <c r="K362" s="55">
        <f t="shared" si="108"/>
        <v>0</v>
      </c>
      <c r="M362" s="57"/>
      <c r="N362" s="61">
        <v>0</v>
      </c>
      <c r="O362" s="57">
        <f t="shared" si="98"/>
        <v>0</v>
      </c>
      <c r="P362" s="61">
        <v>1</v>
      </c>
      <c r="Q362" s="57">
        <f t="shared" si="100"/>
        <v>0</v>
      </c>
      <c r="R362" s="61">
        <v>0</v>
      </c>
      <c r="S362" s="59">
        <f t="shared" si="99"/>
        <v>0</v>
      </c>
      <c r="T362" s="64"/>
      <c r="U362" s="64"/>
      <c r="V362" s="64"/>
      <c r="W362" s="64"/>
      <c r="AN362" s="804"/>
    </row>
    <row r="363" spans="1:40" ht="47.25" hidden="1" customHeight="1" outlineLevel="1" x14ac:dyDescent="0.3">
      <c r="A363" s="295" t="s">
        <v>1337</v>
      </c>
      <c r="B363" s="242" t="s">
        <v>1833</v>
      </c>
      <c r="C363" s="45" t="s">
        <v>70</v>
      </c>
      <c r="D363" s="43" t="s">
        <v>27</v>
      </c>
      <c r="E363" s="50" t="s">
        <v>720</v>
      </c>
      <c r="F363" s="53" t="s">
        <v>866</v>
      </c>
      <c r="G363" s="52">
        <f t="shared" si="105"/>
        <v>1</v>
      </c>
      <c r="H363" s="54">
        <f t="shared" si="106"/>
        <v>1</v>
      </c>
      <c r="I363" s="76">
        <f t="shared" si="107"/>
        <v>1</v>
      </c>
      <c r="J363" s="52"/>
      <c r="K363" s="55">
        <f t="shared" si="108"/>
        <v>0</v>
      </c>
      <c r="M363" s="57"/>
      <c r="N363" s="61">
        <v>1</v>
      </c>
      <c r="O363" s="57">
        <f t="shared" si="98"/>
        <v>0</v>
      </c>
      <c r="P363" s="61">
        <v>1</v>
      </c>
      <c r="Q363" s="57">
        <f t="shared" si="100"/>
        <v>0</v>
      </c>
      <c r="R363" s="61">
        <v>0</v>
      </c>
      <c r="S363" s="59">
        <f t="shared" si="99"/>
        <v>0</v>
      </c>
      <c r="T363" s="64"/>
      <c r="U363" s="64"/>
      <c r="V363" s="64"/>
      <c r="W363" s="64"/>
      <c r="AN363" s="804"/>
    </row>
    <row r="364" spans="1:40" ht="47.65" hidden="1" customHeight="1" outlineLevel="1" x14ac:dyDescent="0.3">
      <c r="A364" s="295" t="s">
        <v>1338</v>
      </c>
      <c r="B364" s="242" t="s">
        <v>1834</v>
      </c>
      <c r="C364" s="45" t="s">
        <v>70</v>
      </c>
      <c r="D364" s="43" t="s">
        <v>27</v>
      </c>
      <c r="E364" s="50" t="s">
        <v>720</v>
      </c>
      <c r="F364" s="53" t="s">
        <v>866</v>
      </c>
      <c r="G364" s="52">
        <f t="shared" si="105"/>
        <v>1</v>
      </c>
      <c r="H364" s="54">
        <f t="shared" si="106"/>
        <v>1</v>
      </c>
      <c r="I364" s="76">
        <f t="shared" si="107"/>
        <v>1</v>
      </c>
      <c r="J364" s="52"/>
      <c r="K364" s="55">
        <f t="shared" si="108"/>
        <v>0</v>
      </c>
      <c r="M364" s="57"/>
      <c r="N364" s="61">
        <v>1</v>
      </c>
      <c r="O364" s="57">
        <f t="shared" si="98"/>
        <v>0</v>
      </c>
      <c r="P364" s="61">
        <v>1</v>
      </c>
      <c r="Q364" s="57">
        <f t="shared" si="100"/>
        <v>0</v>
      </c>
      <c r="R364" s="61">
        <v>0</v>
      </c>
      <c r="S364" s="59">
        <f t="shared" si="99"/>
        <v>0</v>
      </c>
      <c r="T364" s="64"/>
      <c r="U364" s="64"/>
      <c r="V364" s="64"/>
      <c r="W364" s="64"/>
      <c r="AN364" s="804"/>
    </row>
    <row r="365" spans="1:40" ht="34.5" hidden="1" customHeight="1" outlineLevel="1" x14ac:dyDescent="0.3">
      <c r="A365" s="295" t="s">
        <v>1339</v>
      </c>
      <c r="B365" s="242" t="s">
        <v>1835</v>
      </c>
      <c r="C365" s="45" t="s">
        <v>70</v>
      </c>
      <c r="D365" s="43" t="s">
        <v>27</v>
      </c>
      <c r="E365" s="50" t="s">
        <v>720</v>
      </c>
      <c r="F365" s="53" t="s">
        <v>866</v>
      </c>
      <c r="G365" s="52">
        <f t="shared" si="105"/>
        <v>1</v>
      </c>
      <c r="H365" s="54">
        <f t="shared" si="106"/>
        <v>1</v>
      </c>
      <c r="I365" s="76">
        <f t="shared" si="107"/>
        <v>1</v>
      </c>
      <c r="J365" s="52"/>
      <c r="K365" s="55">
        <f t="shared" si="108"/>
        <v>0</v>
      </c>
      <c r="M365" s="57"/>
      <c r="N365" s="61">
        <v>1</v>
      </c>
      <c r="O365" s="57">
        <f t="shared" si="98"/>
        <v>0</v>
      </c>
      <c r="P365" s="61">
        <v>1</v>
      </c>
      <c r="Q365" s="57">
        <f t="shared" si="100"/>
        <v>0</v>
      </c>
      <c r="R365" s="61">
        <v>0</v>
      </c>
      <c r="S365" s="59">
        <f t="shared" si="99"/>
        <v>0</v>
      </c>
      <c r="T365" s="64"/>
      <c r="U365" s="64"/>
      <c r="V365" s="64"/>
      <c r="W365" s="64"/>
      <c r="AN365" s="804"/>
    </row>
    <row r="366" spans="1:40" ht="47.65" hidden="1" customHeight="1" outlineLevel="1" x14ac:dyDescent="0.3">
      <c r="A366" s="295" t="s">
        <v>1340</v>
      </c>
      <c r="B366" s="242" t="s">
        <v>1836</v>
      </c>
      <c r="C366" s="45" t="s">
        <v>70</v>
      </c>
      <c r="D366" s="43" t="s">
        <v>27</v>
      </c>
      <c r="E366" s="50" t="s">
        <v>720</v>
      </c>
      <c r="F366" s="53" t="s">
        <v>866</v>
      </c>
      <c r="G366" s="52">
        <f t="shared" si="105"/>
        <v>1</v>
      </c>
      <c r="H366" s="54">
        <f t="shared" si="106"/>
        <v>1</v>
      </c>
      <c r="I366" s="76">
        <f t="shared" si="107"/>
        <v>1</v>
      </c>
      <c r="J366" s="52"/>
      <c r="K366" s="55">
        <f t="shared" si="108"/>
        <v>0</v>
      </c>
      <c r="M366" s="57"/>
      <c r="N366" s="61">
        <v>1</v>
      </c>
      <c r="O366" s="57">
        <f t="shared" si="98"/>
        <v>0</v>
      </c>
      <c r="P366" s="61">
        <v>1</v>
      </c>
      <c r="Q366" s="57">
        <f t="shared" si="100"/>
        <v>0</v>
      </c>
      <c r="R366" s="61">
        <v>0</v>
      </c>
      <c r="S366" s="59">
        <f t="shared" si="99"/>
        <v>0</v>
      </c>
      <c r="T366" s="64"/>
      <c r="U366" s="64"/>
      <c r="V366" s="64"/>
      <c r="W366" s="64"/>
      <c r="AN366" s="804"/>
    </row>
    <row r="367" spans="1:40" ht="47.65" hidden="1" customHeight="1" outlineLevel="1" x14ac:dyDescent="0.3">
      <c r="A367" s="295" t="s">
        <v>1341</v>
      </c>
      <c r="B367" s="242" t="s">
        <v>1837</v>
      </c>
      <c r="C367" s="45" t="s">
        <v>70</v>
      </c>
      <c r="D367" s="43" t="s">
        <v>27</v>
      </c>
      <c r="E367" s="50" t="s">
        <v>720</v>
      </c>
      <c r="F367" s="53" t="s">
        <v>866</v>
      </c>
      <c r="G367" s="52">
        <f t="shared" si="105"/>
        <v>1</v>
      </c>
      <c r="H367" s="54">
        <f t="shared" si="106"/>
        <v>1</v>
      </c>
      <c r="I367" s="76">
        <f t="shared" si="107"/>
        <v>1</v>
      </c>
      <c r="J367" s="52"/>
      <c r="K367" s="55">
        <f t="shared" si="108"/>
        <v>0</v>
      </c>
      <c r="M367" s="57"/>
      <c r="N367" s="61">
        <v>1</v>
      </c>
      <c r="O367" s="57">
        <f t="shared" si="98"/>
        <v>0</v>
      </c>
      <c r="P367" s="61">
        <v>1</v>
      </c>
      <c r="Q367" s="57">
        <f t="shared" si="100"/>
        <v>0</v>
      </c>
      <c r="R367" s="61">
        <v>0</v>
      </c>
      <c r="S367" s="59">
        <f t="shared" si="99"/>
        <v>0</v>
      </c>
      <c r="T367" s="64"/>
      <c r="U367" s="64"/>
      <c r="V367" s="64"/>
      <c r="W367" s="64"/>
      <c r="AN367" s="804"/>
    </row>
    <row r="368" spans="1:40" ht="47.25" hidden="1" customHeight="1" outlineLevel="1" x14ac:dyDescent="0.3">
      <c r="A368" s="295" t="s">
        <v>1342</v>
      </c>
      <c r="B368" s="242" t="s">
        <v>1838</v>
      </c>
      <c r="C368" s="45" t="s">
        <v>720</v>
      </c>
      <c r="D368" s="43" t="s">
        <v>27</v>
      </c>
      <c r="E368" s="50" t="s">
        <v>720</v>
      </c>
      <c r="F368" s="53" t="s">
        <v>866</v>
      </c>
      <c r="G368" s="52">
        <f t="shared" si="105"/>
        <v>1</v>
      </c>
      <c r="H368" s="54">
        <f t="shared" si="106"/>
        <v>1</v>
      </c>
      <c r="I368" s="76">
        <f t="shared" si="107"/>
        <v>1</v>
      </c>
      <c r="J368" s="52"/>
      <c r="K368" s="55">
        <f t="shared" si="108"/>
        <v>0</v>
      </c>
      <c r="M368" s="57"/>
      <c r="N368" s="61">
        <v>0</v>
      </c>
      <c r="O368" s="57">
        <f t="shared" si="98"/>
        <v>0</v>
      </c>
      <c r="P368" s="61">
        <v>1</v>
      </c>
      <c r="Q368" s="57">
        <f t="shared" si="100"/>
        <v>0</v>
      </c>
      <c r="R368" s="61">
        <v>0</v>
      </c>
      <c r="S368" s="59">
        <f t="shared" si="99"/>
        <v>0</v>
      </c>
      <c r="T368" s="64"/>
      <c r="U368" s="64"/>
      <c r="V368" s="64"/>
      <c r="W368" s="64"/>
      <c r="AN368" s="804"/>
    </row>
    <row r="369" spans="1:40" ht="45.75" hidden="1" customHeight="1" outlineLevel="1" x14ac:dyDescent="0.3">
      <c r="A369" s="295" t="s">
        <v>1343</v>
      </c>
      <c r="B369" s="242" t="s">
        <v>1839</v>
      </c>
      <c r="C369" s="45" t="s">
        <v>70</v>
      </c>
      <c r="D369" s="43" t="s">
        <v>720</v>
      </c>
      <c r="E369" s="50" t="s">
        <v>720</v>
      </c>
      <c r="F369" s="53" t="s">
        <v>866</v>
      </c>
      <c r="G369" s="52">
        <f t="shared" si="105"/>
        <v>1</v>
      </c>
      <c r="H369" s="54">
        <f t="shared" si="106"/>
        <v>1</v>
      </c>
      <c r="I369" s="76">
        <f t="shared" si="107"/>
        <v>1</v>
      </c>
      <c r="J369" s="52"/>
      <c r="K369" s="55">
        <f t="shared" si="108"/>
        <v>0</v>
      </c>
      <c r="M369" s="57"/>
      <c r="N369" s="61">
        <v>1</v>
      </c>
      <c r="O369" s="57">
        <f t="shared" si="98"/>
        <v>0</v>
      </c>
      <c r="P369" s="61">
        <v>0</v>
      </c>
      <c r="Q369" s="57">
        <f t="shared" si="100"/>
        <v>0</v>
      </c>
      <c r="R369" s="61">
        <v>0</v>
      </c>
      <c r="S369" s="59">
        <f t="shared" si="99"/>
        <v>0</v>
      </c>
      <c r="T369" s="64"/>
      <c r="U369" s="64"/>
      <c r="V369" s="64"/>
      <c r="W369" s="64"/>
      <c r="AN369" s="804"/>
    </row>
    <row r="370" spans="1:40" ht="34.5" hidden="1" customHeight="1" outlineLevel="1" x14ac:dyDescent="0.3">
      <c r="A370" s="295" t="s">
        <v>1344</v>
      </c>
      <c r="B370" s="242" t="s">
        <v>1840</v>
      </c>
      <c r="C370" s="45" t="s">
        <v>70</v>
      </c>
      <c r="D370" s="43" t="s">
        <v>720</v>
      </c>
      <c r="E370" s="50" t="s">
        <v>720</v>
      </c>
      <c r="F370" s="53" t="s">
        <v>866</v>
      </c>
      <c r="G370" s="52">
        <f t="shared" si="105"/>
        <v>1</v>
      </c>
      <c r="H370" s="54">
        <f t="shared" si="106"/>
        <v>1</v>
      </c>
      <c r="I370" s="76">
        <f t="shared" si="107"/>
        <v>1</v>
      </c>
      <c r="J370" s="52"/>
      <c r="K370" s="55">
        <f t="shared" si="108"/>
        <v>0</v>
      </c>
      <c r="M370" s="57"/>
      <c r="N370" s="61">
        <v>1</v>
      </c>
      <c r="O370" s="57">
        <f t="shared" si="98"/>
        <v>0</v>
      </c>
      <c r="P370" s="61">
        <v>0</v>
      </c>
      <c r="Q370" s="57">
        <f t="shared" si="100"/>
        <v>0</v>
      </c>
      <c r="R370" s="61">
        <v>0</v>
      </c>
      <c r="S370" s="59">
        <f t="shared" si="99"/>
        <v>0</v>
      </c>
      <c r="T370" s="64"/>
      <c r="U370" s="64"/>
      <c r="V370" s="64"/>
      <c r="W370" s="64"/>
      <c r="AN370" s="804"/>
    </row>
    <row r="371" spans="1:40" ht="47.65" hidden="1" customHeight="1" outlineLevel="1" x14ac:dyDescent="0.3">
      <c r="A371" s="307" t="s">
        <v>1345</v>
      </c>
      <c r="B371" s="280" t="s">
        <v>1841</v>
      </c>
      <c r="C371" s="292" t="s">
        <v>70</v>
      </c>
      <c r="D371" s="282" t="s">
        <v>27</v>
      </c>
      <c r="E371" s="283" t="s">
        <v>720</v>
      </c>
      <c r="F371" s="53" t="s">
        <v>866</v>
      </c>
      <c r="G371" s="285">
        <f t="shared" si="105"/>
        <v>1</v>
      </c>
      <c r="H371" s="286">
        <f t="shared" si="106"/>
        <v>1</v>
      </c>
      <c r="I371" s="286">
        <f t="shared" si="107"/>
        <v>1</v>
      </c>
      <c r="J371" s="285"/>
      <c r="K371" s="287">
        <f t="shared" si="108"/>
        <v>0</v>
      </c>
      <c r="L371" s="288"/>
      <c r="M371" s="289"/>
      <c r="N371" s="290">
        <v>1</v>
      </c>
      <c r="O371" s="289">
        <f t="shared" si="98"/>
        <v>0</v>
      </c>
      <c r="P371" s="290">
        <v>1</v>
      </c>
      <c r="Q371" s="289">
        <f t="shared" si="100"/>
        <v>0</v>
      </c>
      <c r="R371" s="290">
        <v>0</v>
      </c>
      <c r="S371" s="59">
        <f t="shared" si="99"/>
        <v>0</v>
      </c>
      <c r="T371" s="64"/>
      <c r="U371" s="64"/>
      <c r="V371" s="64"/>
      <c r="W371" s="64"/>
      <c r="AN371" s="799"/>
    </row>
    <row r="372" spans="1:40" ht="26.85" customHeight="1" collapsed="1" x14ac:dyDescent="0.3">
      <c r="A372" s="305" t="s">
        <v>71</v>
      </c>
      <c r="B372" s="467" t="s">
        <v>775</v>
      </c>
      <c r="C372" s="467"/>
      <c r="D372" s="467"/>
      <c r="E372" s="467"/>
      <c r="F372" s="467"/>
      <c r="G372" s="467"/>
      <c r="H372" s="467"/>
      <c r="I372" s="467"/>
      <c r="J372" s="467"/>
      <c r="K372" s="467"/>
      <c r="L372" s="467"/>
      <c r="M372" s="467"/>
      <c r="N372" s="467"/>
      <c r="O372" s="467"/>
      <c r="P372" s="467"/>
      <c r="Q372" s="467"/>
      <c r="R372" s="467"/>
      <c r="S372" s="467"/>
      <c r="T372" s="467"/>
      <c r="U372" s="467"/>
      <c r="V372" s="467"/>
      <c r="W372" s="467"/>
      <c r="X372" s="467"/>
      <c r="Y372" s="467"/>
      <c r="Z372" s="467"/>
      <c r="AA372" s="467"/>
      <c r="AB372" s="467"/>
      <c r="AC372" s="467"/>
      <c r="AD372" s="467"/>
      <c r="AE372" s="467"/>
      <c r="AF372" s="467"/>
      <c r="AG372" s="467"/>
      <c r="AH372" s="467"/>
      <c r="AI372" s="467"/>
      <c r="AJ372" s="467"/>
      <c r="AK372" s="467"/>
      <c r="AL372" s="467"/>
      <c r="AM372" s="467"/>
      <c r="AN372" s="467"/>
    </row>
    <row r="373" spans="1:40" ht="140.25" customHeight="1" x14ac:dyDescent="0.3">
      <c r="A373" s="297" t="s">
        <v>903</v>
      </c>
      <c r="B373" s="468" t="s">
        <v>2173</v>
      </c>
      <c r="C373" s="469"/>
      <c r="D373" s="469"/>
      <c r="E373" s="470"/>
      <c r="F373" s="261" t="s">
        <v>1074</v>
      </c>
      <c r="G373" s="299">
        <f>VLOOKUP(F373,$AL$8:$AM$14,2)</f>
        <v>1</v>
      </c>
      <c r="H373" s="300">
        <f>IF(G373&gt;1,0,ROUNDDOWN(AVERAGE(H374:H379),0))</f>
        <v>1</v>
      </c>
      <c r="I373" s="300"/>
      <c r="J373" s="299">
        <f>MAX(G373:H373)</f>
        <v>1</v>
      </c>
      <c r="K373" s="301">
        <f>CHOOSE(J373,0,$AD$9,$AD$10,$AD$11,$AD$12,$AD$13,$AD$14)</f>
        <v>0</v>
      </c>
      <c r="L373" s="302">
        <f>1/31</f>
        <v>3.2258064516129031E-2</v>
      </c>
      <c r="M373" s="303">
        <f>K373*L373</f>
        <v>0</v>
      </c>
      <c r="N373" s="304"/>
      <c r="O373" s="303">
        <f t="shared" si="98"/>
        <v>0</v>
      </c>
      <c r="P373" s="304"/>
      <c r="Q373" s="303">
        <f t="shared" si="100"/>
        <v>0</v>
      </c>
      <c r="R373" s="304"/>
      <c r="S373" s="59">
        <f t="shared" si="99"/>
        <v>0</v>
      </c>
      <c r="T373" s="64"/>
      <c r="U373" s="64"/>
      <c r="V373" s="64"/>
      <c r="W373" s="64"/>
      <c r="AN373" s="803"/>
    </row>
    <row r="374" spans="1:40" ht="47.65" hidden="1" customHeight="1" outlineLevel="1" x14ac:dyDescent="0.3">
      <c r="A374" s="295" t="s">
        <v>1346</v>
      </c>
      <c r="B374" s="242" t="s">
        <v>1842</v>
      </c>
      <c r="C374" s="45" t="s">
        <v>71</v>
      </c>
      <c r="D374" s="43" t="s">
        <v>720</v>
      </c>
      <c r="E374" s="50" t="s">
        <v>720</v>
      </c>
      <c r="F374" s="53" t="s">
        <v>866</v>
      </c>
      <c r="G374" s="52">
        <f t="shared" ref="G374:G379" si="109">VLOOKUP(F374,$AH$8:$AK$14,2)</f>
        <v>1</v>
      </c>
      <c r="H374" s="54">
        <f t="shared" ref="H374:H379" si="110">CHOOSE(G374,$AE$8,$AE$9,$AE$10,$AE$11,$AE$12,$AE$13,$AE$14)</f>
        <v>1</v>
      </c>
      <c r="I374" s="76">
        <f t="shared" ref="I374:I379" si="111">IF(H374&gt;1,H374,$J$373)</f>
        <v>1</v>
      </c>
      <c r="J374" s="52"/>
      <c r="K374" s="55">
        <f t="shared" ref="K374:K379" si="112">CHOOSE(I374,0,$AD$9,$AD$10,$AD$11,$AD$12,$AD$13,$AD$14)</f>
        <v>0</v>
      </c>
      <c r="M374" s="57"/>
      <c r="N374" s="61">
        <v>1</v>
      </c>
      <c r="O374" s="57">
        <f t="shared" si="98"/>
        <v>0</v>
      </c>
      <c r="P374" s="61">
        <v>0</v>
      </c>
      <c r="Q374" s="57">
        <f t="shared" si="100"/>
        <v>0</v>
      </c>
      <c r="R374" s="61">
        <v>0</v>
      </c>
      <c r="S374" s="59">
        <f t="shared" si="99"/>
        <v>0</v>
      </c>
      <c r="T374" s="64"/>
      <c r="U374" s="64"/>
      <c r="V374" s="64"/>
      <c r="W374" s="64"/>
      <c r="AN374" s="804"/>
    </row>
    <row r="375" spans="1:40" ht="47.65" hidden="1" customHeight="1" outlineLevel="1" x14ac:dyDescent="0.3">
      <c r="A375" s="295" t="s">
        <v>1347</v>
      </c>
      <c r="B375" s="242" t="s">
        <v>1843</v>
      </c>
      <c r="C375" s="45" t="s">
        <v>71</v>
      </c>
      <c r="D375" s="43" t="s">
        <v>720</v>
      </c>
      <c r="E375" s="50" t="s">
        <v>720</v>
      </c>
      <c r="F375" s="53" t="s">
        <v>866</v>
      </c>
      <c r="G375" s="52">
        <f t="shared" si="109"/>
        <v>1</v>
      </c>
      <c r="H375" s="54">
        <f t="shared" si="110"/>
        <v>1</v>
      </c>
      <c r="I375" s="76">
        <f t="shared" si="111"/>
        <v>1</v>
      </c>
      <c r="J375" s="52"/>
      <c r="K375" s="55">
        <f t="shared" si="112"/>
        <v>0</v>
      </c>
      <c r="M375" s="57"/>
      <c r="N375" s="61">
        <v>1</v>
      </c>
      <c r="O375" s="57">
        <f t="shared" si="98"/>
        <v>0</v>
      </c>
      <c r="P375" s="61">
        <v>0</v>
      </c>
      <c r="Q375" s="57">
        <f t="shared" si="100"/>
        <v>0</v>
      </c>
      <c r="R375" s="61">
        <v>0</v>
      </c>
      <c r="S375" s="59">
        <f t="shared" si="99"/>
        <v>0</v>
      </c>
      <c r="T375" s="64"/>
      <c r="U375" s="64"/>
      <c r="V375" s="64"/>
      <c r="W375" s="64"/>
      <c r="AN375" s="804"/>
    </row>
    <row r="376" spans="1:40" ht="46.5" hidden="1" customHeight="1" outlineLevel="1" x14ac:dyDescent="0.3">
      <c r="A376" s="295" t="s">
        <v>1348</v>
      </c>
      <c r="B376" s="242" t="s">
        <v>1844</v>
      </c>
      <c r="C376" s="45" t="s">
        <v>71</v>
      </c>
      <c r="D376" s="43" t="s">
        <v>720</v>
      </c>
      <c r="E376" s="50" t="s">
        <v>720</v>
      </c>
      <c r="F376" s="53" t="s">
        <v>866</v>
      </c>
      <c r="G376" s="52">
        <f t="shared" si="109"/>
        <v>1</v>
      </c>
      <c r="H376" s="54">
        <f t="shared" si="110"/>
        <v>1</v>
      </c>
      <c r="I376" s="76">
        <f t="shared" si="111"/>
        <v>1</v>
      </c>
      <c r="J376" s="52"/>
      <c r="K376" s="55">
        <f t="shared" si="112"/>
        <v>0</v>
      </c>
      <c r="M376" s="57"/>
      <c r="N376" s="61">
        <v>1</v>
      </c>
      <c r="O376" s="57">
        <f t="shared" si="98"/>
        <v>0</v>
      </c>
      <c r="P376" s="61">
        <v>0</v>
      </c>
      <c r="Q376" s="57">
        <f t="shared" si="100"/>
        <v>0</v>
      </c>
      <c r="R376" s="61">
        <v>0</v>
      </c>
      <c r="S376" s="59">
        <f t="shared" si="99"/>
        <v>0</v>
      </c>
      <c r="T376" s="64"/>
      <c r="U376" s="64"/>
      <c r="V376" s="64"/>
      <c r="W376" s="64"/>
      <c r="AN376" s="804"/>
    </row>
    <row r="377" spans="1:40" ht="47.65" hidden="1" customHeight="1" outlineLevel="1" x14ac:dyDescent="0.3">
      <c r="A377" s="295" t="s">
        <v>1349</v>
      </c>
      <c r="B377" s="242" t="s">
        <v>1845</v>
      </c>
      <c r="C377" s="45" t="s">
        <v>71</v>
      </c>
      <c r="D377" s="43" t="s">
        <v>720</v>
      </c>
      <c r="E377" s="50" t="s">
        <v>720</v>
      </c>
      <c r="F377" s="53" t="s">
        <v>866</v>
      </c>
      <c r="G377" s="52">
        <f t="shared" si="109"/>
        <v>1</v>
      </c>
      <c r="H377" s="54">
        <f t="shared" si="110"/>
        <v>1</v>
      </c>
      <c r="I377" s="76">
        <f t="shared" si="111"/>
        <v>1</v>
      </c>
      <c r="J377" s="52"/>
      <c r="K377" s="55">
        <f t="shared" si="112"/>
        <v>0</v>
      </c>
      <c r="M377" s="57"/>
      <c r="N377" s="61">
        <v>1</v>
      </c>
      <c r="O377" s="57">
        <f t="shared" si="98"/>
        <v>0</v>
      </c>
      <c r="P377" s="61">
        <v>0</v>
      </c>
      <c r="Q377" s="57">
        <f t="shared" si="100"/>
        <v>0</v>
      </c>
      <c r="R377" s="61">
        <v>0</v>
      </c>
      <c r="S377" s="59">
        <f t="shared" si="99"/>
        <v>0</v>
      </c>
      <c r="T377" s="64"/>
      <c r="U377" s="64"/>
      <c r="V377" s="64"/>
      <c r="W377" s="64"/>
      <c r="AN377" s="804"/>
    </row>
    <row r="378" spans="1:40" ht="34.5" hidden="1" customHeight="1" outlineLevel="1" x14ac:dyDescent="0.3">
      <c r="A378" s="295" t="s">
        <v>1350</v>
      </c>
      <c r="B378" s="242" t="s">
        <v>1846</v>
      </c>
      <c r="C378" s="45" t="s">
        <v>71</v>
      </c>
      <c r="D378" s="43" t="s">
        <v>720</v>
      </c>
      <c r="E378" s="50" t="s">
        <v>720</v>
      </c>
      <c r="F378" s="53" t="s">
        <v>866</v>
      </c>
      <c r="G378" s="52">
        <f t="shared" si="109"/>
        <v>1</v>
      </c>
      <c r="H378" s="54">
        <f t="shared" si="110"/>
        <v>1</v>
      </c>
      <c r="I378" s="76">
        <f t="shared" si="111"/>
        <v>1</v>
      </c>
      <c r="J378" s="52"/>
      <c r="K378" s="55">
        <f t="shared" si="112"/>
        <v>0</v>
      </c>
      <c r="M378" s="57"/>
      <c r="N378" s="61">
        <v>1</v>
      </c>
      <c r="O378" s="57">
        <f t="shared" si="98"/>
        <v>0</v>
      </c>
      <c r="P378" s="61">
        <v>0</v>
      </c>
      <c r="Q378" s="57">
        <f t="shared" si="100"/>
        <v>0</v>
      </c>
      <c r="R378" s="61">
        <v>0</v>
      </c>
      <c r="S378" s="59">
        <f t="shared" si="99"/>
        <v>0</v>
      </c>
      <c r="T378" s="64"/>
      <c r="U378" s="64"/>
      <c r="V378" s="64"/>
      <c r="W378" s="64"/>
      <c r="AN378" s="804"/>
    </row>
    <row r="379" spans="1:40" ht="46.5" hidden="1" customHeight="1" outlineLevel="1" x14ac:dyDescent="0.3">
      <c r="A379" s="307" t="s">
        <v>1351</v>
      </c>
      <c r="B379" s="280" t="s">
        <v>1847</v>
      </c>
      <c r="C379" s="292" t="s">
        <v>71</v>
      </c>
      <c r="D379" s="282" t="s">
        <v>720</v>
      </c>
      <c r="E379" s="283" t="s">
        <v>720</v>
      </c>
      <c r="F379" s="53" t="s">
        <v>866</v>
      </c>
      <c r="G379" s="285">
        <f t="shared" si="109"/>
        <v>1</v>
      </c>
      <c r="H379" s="286">
        <f t="shared" si="110"/>
        <v>1</v>
      </c>
      <c r="I379" s="286">
        <f t="shared" si="111"/>
        <v>1</v>
      </c>
      <c r="J379" s="285"/>
      <c r="K379" s="287">
        <f t="shared" si="112"/>
        <v>0</v>
      </c>
      <c r="L379" s="288"/>
      <c r="M379" s="289"/>
      <c r="N379" s="290">
        <v>1</v>
      </c>
      <c r="O379" s="289">
        <f t="shared" si="98"/>
        <v>0</v>
      </c>
      <c r="P379" s="290">
        <v>0</v>
      </c>
      <c r="Q379" s="289">
        <f t="shared" si="100"/>
        <v>0</v>
      </c>
      <c r="R379" s="290">
        <v>0</v>
      </c>
      <c r="S379" s="59">
        <f t="shared" si="99"/>
        <v>0</v>
      </c>
      <c r="T379" s="64"/>
      <c r="U379" s="64"/>
      <c r="V379" s="64"/>
      <c r="W379" s="64"/>
      <c r="AN379" s="799"/>
    </row>
    <row r="380" spans="1:40" ht="26.85" customHeight="1" collapsed="1" x14ac:dyDescent="0.3">
      <c r="A380" s="305" t="s">
        <v>170</v>
      </c>
      <c r="B380" s="467" t="s">
        <v>776</v>
      </c>
      <c r="C380" s="467"/>
      <c r="D380" s="467"/>
      <c r="E380" s="467"/>
      <c r="F380" s="467"/>
      <c r="G380" s="467"/>
      <c r="H380" s="467"/>
      <c r="I380" s="467"/>
      <c r="J380" s="467"/>
      <c r="K380" s="467"/>
      <c r="L380" s="467"/>
      <c r="M380" s="467"/>
      <c r="N380" s="467"/>
      <c r="O380" s="467"/>
      <c r="P380" s="467"/>
      <c r="Q380" s="467"/>
      <c r="R380" s="467"/>
      <c r="S380" s="467"/>
      <c r="T380" s="467"/>
      <c r="U380" s="467"/>
      <c r="V380" s="467"/>
      <c r="W380" s="467"/>
      <c r="X380" s="467"/>
      <c r="Y380" s="467"/>
      <c r="Z380" s="467"/>
      <c r="AA380" s="467"/>
      <c r="AB380" s="467"/>
      <c r="AC380" s="467"/>
      <c r="AD380" s="467"/>
      <c r="AE380" s="467"/>
      <c r="AF380" s="467"/>
      <c r="AG380" s="467"/>
      <c r="AH380" s="467"/>
      <c r="AI380" s="467"/>
      <c r="AJ380" s="467"/>
      <c r="AK380" s="467"/>
      <c r="AL380" s="467"/>
      <c r="AM380" s="467"/>
      <c r="AN380" s="467"/>
    </row>
    <row r="381" spans="1:40" ht="84.75" customHeight="1" x14ac:dyDescent="0.3">
      <c r="A381" s="297" t="s">
        <v>904</v>
      </c>
      <c r="B381" s="468" t="s">
        <v>2174</v>
      </c>
      <c r="C381" s="469"/>
      <c r="D381" s="469"/>
      <c r="E381" s="470"/>
      <c r="F381" s="261" t="s">
        <v>1074</v>
      </c>
      <c r="G381" s="299">
        <f>VLOOKUP(F381,$AL$8:$AM$14,2)</f>
        <v>1</v>
      </c>
      <c r="H381" s="300">
        <f>IF(G381&gt;1,0,ROUNDDOWN(AVERAGE(H382:H389),0))</f>
        <v>1</v>
      </c>
      <c r="I381" s="300"/>
      <c r="J381" s="299">
        <f>MAX(G381:H381)</f>
        <v>1</v>
      </c>
      <c r="K381" s="301">
        <f>CHOOSE(J381,0,$AD$9,$AD$10,$AD$11,$AD$12,$AD$13,$AD$14)</f>
        <v>0</v>
      </c>
      <c r="L381" s="302">
        <f>1/31</f>
        <v>3.2258064516129031E-2</v>
      </c>
      <c r="M381" s="303">
        <f>K381*L381</f>
        <v>0</v>
      </c>
      <c r="N381" s="304"/>
      <c r="O381" s="303">
        <f t="shared" si="98"/>
        <v>0</v>
      </c>
      <c r="P381" s="304"/>
      <c r="Q381" s="303">
        <f t="shared" si="100"/>
        <v>0</v>
      </c>
      <c r="R381" s="304"/>
      <c r="S381" s="59">
        <f t="shared" si="99"/>
        <v>0</v>
      </c>
      <c r="T381" s="64"/>
      <c r="U381" s="64"/>
      <c r="V381" s="64"/>
      <c r="W381" s="64"/>
      <c r="AN381" s="803"/>
    </row>
    <row r="382" spans="1:40" ht="44.25" hidden="1" customHeight="1" outlineLevel="1" x14ac:dyDescent="0.3">
      <c r="A382" s="295" t="s">
        <v>1352</v>
      </c>
      <c r="B382" s="242" t="s">
        <v>1848</v>
      </c>
      <c r="C382" s="45" t="s">
        <v>170</v>
      </c>
      <c r="D382" s="43" t="s">
        <v>28</v>
      </c>
      <c r="E382" s="50" t="s">
        <v>720</v>
      </c>
      <c r="F382" s="53" t="s">
        <v>866</v>
      </c>
      <c r="G382" s="52">
        <f t="shared" ref="G382:G389" si="113">VLOOKUP(F382,$AH$8:$AK$14,2)</f>
        <v>1</v>
      </c>
      <c r="H382" s="54">
        <f t="shared" ref="H382:H389" si="114">CHOOSE(G382,$AE$8,$AE$9,$AE$10,$AE$11,$AE$12,$AE$13,$AE$14)</f>
        <v>1</v>
      </c>
      <c r="I382" s="76">
        <f t="shared" ref="I382:I389" si="115">IF(H382&gt;1,H382,$J$381)</f>
        <v>1</v>
      </c>
      <c r="J382" s="52"/>
      <c r="K382" s="55">
        <f t="shared" ref="K382:K389" si="116">CHOOSE(I382,0,$AD$9,$AD$10,$AD$11,$AD$12,$AD$13,$AD$14)</f>
        <v>0</v>
      </c>
      <c r="M382" s="57"/>
      <c r="N382" s="61">
        <v>1</v>
      </c>
      <c r="O382" s="57">
        <f t="shared" si="98"/>
        <v>0</v>
      </c>
      <c r="P382" s="61">
        <v>1</v>
      </c>
      <c r="Q382" s="57">
        <f t="shared" si="100"/>
        <v>0</v>
      </c>
      <c r="R382" s="61">
        <v>0</v>
      </c>
      <c r="S382" s="59">
        <f t="shared" si="99"/>
        <v>0</v>
      </c>
      <c r="T382" s="64"/>
      <c r="U382" s="64"/>
      <c r="V382" s="64"/>
      <c r="W382" s="64"/>
      <c r="AN382" s="804"/>
    </row>
    <row r="383" spans="1:40" ht="47.65" hidden="1" customHeight="1" outlineLevel="1" x14ac:dyDescent="0.3">
      <c r="A383" s="295" t="s">
        <v>1353</v>
      </c>
      <c r="B383" s="242" t="s">
        <v>1849</v>
      </c>
      <c r="C383" s="45" t="s">
        <v>170</v>
      </c>
      <c r="D383" s="43" t="s">
        <v>28</v>
      </c>
      <c r="E383" s="50" t="s">
        <v>720</v>
      </c>
      <c r="F383" s="53" t="s">
        <v>866</v>
      </c>
      <c r="G383" s="52">
        <f t="shared" si="113"/>
        <v>1</v>
      </c>
      <c r="H383" s="54">
        <f t="shared" si="114"/>
        <v>1</v>
      </c>
      <c r="I383" s="76">
        <f t="shared" si="115"/>
        <v>1</v>
      </c>
      <c r="J383" s="52"/>
      <c r="K383" s="55">
        <f t="shared" si="116"/>
        <v>0</v>
      </c>
      <c r="M383" s="57"/>
      <c r="N383" s="61">
        <v>1</v>
      </c>
      <c r="O383" s="57">
        <f t="shared" si="98"/>
        <v>0</v>
      </c>
      <c r="P383" s="61">
        <v>1</v>
      </c>
      <c r="Q383" s="57">
        <f t="shared" si="100"/>
        <v>0</v>
      </c>
      <c r="R383" s="61">
        <v>0</v>
      </c>
      <c r="S383" s="59">
        <f t="shared" si="99"/>
        <v>0</v>
      </c>
      <c r="T383" s="64"/>
      <c r="U383" s="64"/>
      <c r="V383" s="64"/>
      <c r="W383" s="64"/>
      <c r="AN383" s="804"/>
    </row>
    <row r="384" spans="1:40" ht="47.65" hidden="1" customHeight="1" outlineLevel="1" x14ac:dyDescent="0.3">
      <c r="A384" s="295" t="s">
        <v>1354</v>
      </c>
      <c r="B384" s="242" t="s">
        <v>1850</v>
      </c>
      <c r="C384" s="45" t="s">
        <v>720</v>
      </c>
      <c r="D384" s="43" t="s">
        <v>28</v>
      </c>
      <c r="E384" s="50" t="s">
        <v>720</v>
      </c>
      <c r="F384" s="53" t="s">
        <v>866</v>
      </c>
      <c r="G384" s="52">
        <f t="shared" si="113"/>
        <v>1</v>
      </c>
      <c r="H384" s="54">
        <f t="shared" si="114"/>
        <v>1</v>
      </c>
      <c r="I384" s="76">
        <f t="shared" si="115"/>
        <v>1</v>
      </c>
      <c r="J384" s="52"/>
      <c r="K384" s="55">
        <f t="shared" si="116"/>
        <v>0</v>
      </c>
      <c r="M384" s="57"/>
      <c r="N384" s="61">
        <v>0</v>
      </c>
      <c r="O384" s="57">
        <f t="shared" si="98"/>
        <v>0</v>
      </c>
      <c r="P384" s="61">
        <v>1</v>
      </c>
      <c r="Q384" s="57">
        <f t="shared" si="100"/>
        <v>0</v>
      </c>
      <c r="R384" s="61">
        <v>0</v>
      </c>
      <c r="S384" s="59">
        <f t="shared" si="99"/>
        <v>0</v>
      </c>
      <c r="T384" s="64"/>
      <c r="U384" s="64"/>
      <c r="V384" s="64"/>
      <c r="W384" s="64"/>
      <c r="AN384" s="804"/>
    </row>
    <row r="385" spans="1:40" ht="47.65" hidden="1" customHeight="1" outlineLevel="1" x14ac:dyDescent="0.3">
      <c r="A385" s="295" t="s">
        <v>1355</v>
      </c>
      <c r="B385" s="242" t="s">
        <v>1851</v>
      </c>
      <c r="C385" s="45" t="s">
        <v>720</v>
      </c>
      <c r="D385" s="43" t="s">
        <v>28</v>
      </c>
      <c r="E385" s="50" t="s">
        <v>720</v>
      </c>
      <c r="F385" s="53" t="s">
        <v>866</v>
      </c>
      <c r="G385" s="52">
        <f t="shared" si="113"/>
        <v>1</v>
      </c>
      <c r="H385" s="54">
        <f t="shared" si="114"/>
        <v>1</v>
      </c>
      <c r="I385" s="76">
        <f t="shared" si="115"/>
        <v>1</v>
      </c>
      <c r="J385" s="52"/>
      <c r="K385" s="55">
        <f t="shared" si="116"/>
        <v>0</v>
      </c>
      <c r="M385" s="57"/>
      <c r="N385" s="61">
        <v>0</v>
      </c>
      <c r="O385" s="57">
        <f t="shared" si="98"/>
        <v>0</v>
      </c>
      <c r="P385" s="61">
        <v>1</v>
      </c>
      <c r="Q385" s="57">
        <f t="shared" si="100"/>
        <v>0</v>
      </c>
      <c r="R385" s="61">
        <v>0</v>
      </c>
      <c r="S385" s="59">
        <f t="shared" si="99"/>
        <v>0</v>
      </c>
      <c r="T385" s="64"/>
      <c r="U385" s="64"/>
      <c r="V385" s="64"/>
      <c r="W385" s="64"/>
      <c r="AN385" s="804"/>
    </row>
    <row r="386" spans="1:40" ht="36" hidden="1" customHeight="1" outlineLevel="1" x14ac:dyDescent="0.3">
      <c r="A386" s="295" t="s">
        <v>1356</v>
      </c>
      <c r="B386" s="242" t="s">
        <v>1852</v>
      </c>
      <c r="C386" s="45" t="s">
        <v>720</v>
      </c>
      <c r="D386" s="43" t="s">
        <v>28</v>
      </c>
      <c r="E386" s="50" t="s">
        <v>720</v>
      </c>
      <c r="F386" s="53" t="s">
        <v>866</v>
      </c>
      <c r="G386" s="52">
        <f t="shared" si="113"/>
        <v>1</v>
      </c>
      <c r="H386" s="54">
        <f t="shared" si="114"/>
        <v>1</v>
      </c>
      <c r="I386" s="76">
        <f t="shared" si="115"/>
        <v>1</v>
      </c>
      <c r="J386" s="52"/>
      <c r="K386" s="55">
        <f t="shared" si="116"/>
        <v>0</v>
      </c>
      <c r="M386" s="57"/>
      <c r="N386" s="61">
        <v>0</v>
      </c>
      <c r="O386" s="57">
        <f t="shared" si="98"/>
        <v>0</v>
      </c>
      <c r="P386" s="61">
        <v>1</v>
      </c>
      <c r="Q386" s="57">
        <f t="shared" si="100"/>
        <v>0</v>
      </c>
      <c r="R386" s="61">
        <v>0</v>
      </c>
      <c r="S386" s="59">
        <f t="shared" si="99"/>
        <v>0</v>
      </c>
      <c r="T386" s="64"/>
      <c r="U386" s="64"/>
      <c r="V386" s="64"/>
      <c r="W386" s="64"/>
      <c r="AN386" s="804"/>
    </row>
    <row r="387" spans="1:40" ht="47.65" hidden="1" customHeight="1" outlineLevel="1" x14ac:dyDescent="0.3">
      <c r="A387" s="295" t="s">
        <v>1357</v>
      </c>
      <c r="B387" s="242" t="s">
        <v>1853</v>
      </c>
      <c r="C387" s="45" t="s">
        <v>170</v>
      </c>
      <c r="D387" s="43" t="s">
        <v>28</v>
      </c>
      <c r="E387" s="50" t="s">
        <v>720</v>
      </c>
      <c r="F387" s="53" t="s">
        <v>866</v>
      </c>
      <c r="G387" s="52">
        <f t="shared" si="113"/>
        <v>1</v>
      </c>
      <c r="H387" s="54">
        <f t="shared" si="114"/>
        <v>1</v>
      </c>
      <c r="I387" s="76">
        <f t="shared" si="115"/>
        <v>1</v>
      </c>
      <c r="J387" s="52"/>
      <c r="K387" s="55">
        <f t="shared" si="116"/>
        <v>0</v>
      </c>
      <c r="M387" s="57"/>
      <c r="N387" s="61">
        <v>1</v>
      </c>
      <c r="O387" s="57">
        <f t="shared" si="98"/>
        <v>0</v>
      </c>
      <c r="P387" s="61">
        <v>1</v>
      </c>
      <c r="Q387" s="57">
        <f t="shared" si="100"/>
        <v>0</v>
      </c>
      <c r="R387" s="61">
        <v>0</v>
      </c>
      <c r="S387" s="59">
        <f t="shared" si="99"/>
        <v>0</v>
      </c>
      <c r="T387" s="64"/>
      <c r="U387" s="64"/>
      <c r="V387" s="64"/>
      <c r="W387" s="64"/>
      <c r="AN387" s="804"/>
    </row>
    <row r="388" spans="1:40" ht="47.65" hidden="1" customHeight="1" outlineLevel="1" x14ac:dyDescent="0.3">
      <c r="A388" s="295" t="s">
        <v>1358</v>
      </c>
      <c r="B388" s="242" t="s">
        <v>1854</v>
      </c>
      <c r="C388" s="45" t="s">
        <v>170</v>
      </c>
      <c r="D388" s="43" t="s">
        <v>720</v>
      </c>
      <c r="E388" s="50" t="s">
        <v>720</v>
      </c>
      <c r="F388" s="53" t="s">
        <v>866</v>
      </c>
      <c r="G388" s="52">
        <f t="shared" si="113"/>
        <v>1</v>
      </c>
      <c r="H388" s="54">
        <f t="shared" si="114"/>
        <v>1</v>
      </c>
      <c r="I388" s="76">
        <f t="shared" si="115"/>
        <v>1</v>
      </c>
      <c r="J388" s="52"/>
      <c r="K388" s="55">
        <f t="shared" si="116"/>
        <v>0</v>
      </c>
      <c r="M388" s="57"/>
      <c r="N388" s="61">
        <v>1</v>
      </c>
      <c r="O388" s="57">
        <f t="shared" si="98"/>
        <v>0</v>
      </c>
      <c r="P388" s="61">
        <v>1</v>
      </c>
      <c r="Q388" s="57">
        <f t="shared" si="100"/>
        <v>0</v>
      </c>
      <c r="R388" s="61">
        <v>0</v>
      </c>
      <c r="S388" s="59">
        <f t="shared" si="99"/>
        <v>0</v>
      </c>
      <c r="T388" s="64"/>
      <c r="U388" s="64"/>
      <c r="V388" s="64"/>
      <c r="W388" s="64"/>
      <c r="AN388" s="804"/>
    </row>
    <row r="389" spans="1:40" ht="47.65" hidden="1" customHeight="1" outlineLevel="1" x14ac:dyDescent="0.3">
      <c r="A389" s="307" t="s">
        <v>1359</v>
      </c>
      <c r="B389" s="280" t="s">
        <v>1855</v>
      </c>
      <c r="C389" s="292" t="s">
        <v>170</v>
      </c>
      <c r="D389" s="282" t="s">
        <v>28</v>
      </c>
      <c r="E389" s="283" t="s">
        <v>720</v>
      </c>
      <c r="F389" s="53" t="s">
        <v>866</v>
      </c>
      <c r="G389" s="285">
        <f t="shared" si="113"/>
        <v>1</v>
      </c>
      <c r="H389" s="286">
        <f t="shared" si="114"/>
        <v>1</v>
      </c>
      <c r="I389" s="286">
        <f t="shared" si="115"/>
        <v>1</v>
      </c>
      <c r="J389" s="285"/>
      <c r="K389" s="287">
        <f t="shared" si="116"/>
        <v>0</v>
      </c>
      <c r="L389" s="288"/>
      <c r="M389" s="289"/>
      <c r="N389" s="290">
        <v>1</v>
      </c>
      <c r="O389" s="289">
        <f t="shared" si="98"/>
        <v>0</v>
      </c>
      <c r="P389" s="290">
        <v>1</v>
      </c>
      <c r="Q389" s="289">
        <f t="shared" si="100"/>
        <v>0</v>
      </c>
      <c r="R389" s="290">
        <v>0</v>
      </c>
      <c r="S389" s="59">
        <f t="shared" si="99"/>
        <v>0</v>
      </c>
      <c r="T389" s="64"/>
      <c r="U389" s="64"/>
      <c r="V389" s="64"/>
      <c r="W389" s="64"/>
      <c r="AN389" s="799"/>
    </row>
    <row r="390" spans="1:40" ht="26.85" customHeight="1" collapsed="1" x14ac:dyDescent="0.3">
      <c r="A390" s="305" t="s">
        <v>171</v>
      </c>
      <c r="B390" s="467" t="s">
        <v>777</v>
      </c>
      <c r="C390" s="467"/>
      <c r="D390" s="467"/>
      <c r="E390" s="467"/>
      <c r="F390" s="467"/>
      <c r="G390" s="467"/>
      <c r="H390" s="467"/>
      <c r="I390" s="467"/>
      <c r="J390" s="467"/>
      <c r="K390" s="467"/>
      <c r="L390" s="467"/>
      <c r="M390" s="467"/>
      <c r="N390" s="467"/>
      <c r="O390" s="467"/>
      <c r="P390" s="467"/>
      <c r="Q390" s="467"/>
      <c r="R390" s="467"/>
      <c r="S390" s="467"/>
      <c r="T390" s="467"/>
      <c r="U390" s="467"/>
      <c r="V390" s="467"/>
      <c r="W390" s="467"/>
      <c r="X390" s="467"/>
      <c r="Y390" s="467"/>
      <c r="Z390" s="467"/>
      <c r="AA390" s="467"/>
      <c r="AB390" s="467"/>
      <c r="AC390" s="467"/>
      <c r="AD390" s="467"/>
      <c r="AE390" s="467"/>
      <c r="AF390" s="467"/>
      <c r="AG390" s="467"/>
      <c r="AH390" s="467"/>
      <c r="AI390" s="467"/>
      <c r="AJ390" s="467"/>
      <c r="AK390" s="467"/>
      <c r="AL390" s="467"/>
      <c r="AM390" s="467"/>
      <c r="AN390" s="467"/>
    </row>
    <row r="391" spans="1:40" ht="70.5" customHeight="1" x14ac:dyDescent="0.3">
      <c r="A391" s="297" t="s">
        <v>905</v>
      </c>
      <c r="B391" s="468" t="s">
        <v>2154</v>
      </c>
      <c r="C391" s="469"/>
      <c r="D391" s="469"/>
      <c r="E391" s="470"/>
      <c r="F391" s="261" t="s">
        <v>1074</v>
      </c>
      <c r="G391" s="299">
        <f>VLOOKUP(F391,$AL$8:$AM$14,2)</f>
        <v>1</v>
      </c>
      <c r="H391" s="300">
        <f>IF(G391&gt;1,0,ROUNDDOWN(AVERAGE(H392:H400),0))</f>
        <v>1</v>
      </c>
      <c r="I391" s="300"/>
      <c r="J391" s="299">
        <f>MAX(G391:H391)</f>
        <v>1</v>
      </c>
      <c r="K391" s="301">
        <f>CHOOSE(J391,0,$AD$9,$AD$10,$AD$11,$AD$12,$AD$13,$AD$14)</f>
        <v>0</v>
      </c>
      <c r="L391" s="302">
        <f>1/31</f>
        <v>3.2258064516129031E-2</v>
      </c>
      <c r="M391" s="303">
        <f>K391*L391</f>
        <v>0</v>
      </c>
      <c r="N391" s="304"/>
      <c r="O391" s="303">
        <f t="shared" si="98"/>
        <v>0</v>
      </c>
      <c r="P391" s="304"/>
      <c r="Q391" s="303">
        <f t="shared" si="100"/>
        <v>0</v>
      </c>
      <c r="R391" s="304"/>
      <c r="S391" s="59">
        <f t="shared" si="99"/>
        <v>0</v>
      </c>
      <c r="T391" s="64"/>
      <c r="U391" s="64"/>
      <c r="V391" s="64"/>
      <c r="W391" s="64"/>
      <c r="AN391" s="803"/>
    </row>
    <row r="392" spans="1:40" ht="60.75" hidden="1" customHeight="1" outlineLevel="1" x14ac:dyDescent="0.3">
      <c r="A392" s="295" t="s">
        <v>1360</v>
      </c>
      <c r="B392" s="242" t="s">
        <v>1856</v>
      </c>
      <c r="C392" s="45" t="s">
        <v>171</v>
      </c>
      <c r="D392" s="43" t="s">
        <v>29</v>
      </c>
      <c r="E392" s="50" t="s">
        <v>720</v>
      </c>
      <c r="F392" s="53" t="s">
        <v>866</v>
      </c>
      <c r="G392" s="52">
        <f t="shared" ref="G392:G400" si="117">VLOOKUP(F392,$AH$8:$AK$14,2)</f>
        <v>1</v>
      </c>
      <c r="H392" s="54">
        <f t="shared" ref="H392:H400" si="118">CHOOSE(G392,$AE$8,$AE$9,$AE$10,$AE$11,$AE$12,$AE$13,$AE$14)</f>
        <v>1</v>
      </c>
      <c r="I392" s="76">
        <f t="shared" ref="I392:I400" si="119">IF(H392&gt;1,H392,$J$391)</f>
        <v>1</v>
      </c>
      <c r="J392" s="52"/>
      <c r="K392" s="55">
        <f t="shared" ref="K392:K400" si="120">CHOOSE(I392,0,$AD$9,$AD$10,$AD$11,$AD$12,$AD$13,$AD$14)</f>
        <v>0</v>
      </c>
      <c r="N392" s="61">
        <v>1</v>
      </c>
      <c r="O392" s="57">
        <f t="shared" si="98"/>
        <v>0</v>
      </c>
      <c r="P392" s="61">
        <v>1</v>
      </c>
      <c r="Q392" s="57">
        <f t="shared" si="100"/>
        <v>0</v>
      </c>
      <c r="R392" s="61">
        <v>0</v>
      </c>
      <c r="S392" s="59">
        <f t="shared" si="99"/>
        <v>0</v>
      </c>
      <c r="T392" s="64"/>
      <c r="U392" s="64"/>
      <c r="V392" s="64"/>
      <c r="W392" s="64"/>
      <c r="AN392" s="804"/>
    </row>
    <row r="393" spans="1:40" ht="48.75" hidden="1" customHeight="1" outlineLevel="1" x14ac:dyDescent="0.3">
      <c r="A393" s="295" t="s">
        <v>1361</v>
      </c>
      <c r="B393" s="242" t="s">
        <v>1857</v>
      </c>
      <c r="C393" s="45" t="s">
        <v>720</v>
      </c>
      <c r="D393" s="43" t="s">
        <v>29</v>
      </c>
      <c r="E393" s="50" t="s">
        <v>720</v>
      </c>
      <c r="F393" s="53" t="s">
        <v>866</v>
      </c>
      <c r="G393" s="52">
        <f t="shared" si="117"/>
        <v>1</v>
      </c>
      <c r="H393" s="54">
        <f t="shared" si="118"/>
        <v>1</v>
      </c>
      <c r="I393" s="76">
        <f t="shared" si="119"/>
        <v>1</v>
      </c>
      <c r="J393" s="52"/>
      <c r="K393" s="55">
        <f t="shared" si="120"/>
        <v>0</v>
      </c>
      <c r="M393" s="57"/>
      <c r="N393" s="61">
        <v>0</v>
      </c>
      <c r="O393" s="57">
        <f t="shared" si="98"/>
        <v>0</v>
      </c>
      <c r="P393" s="61">
        <v>1</v>
      </c>
      <c r="Q393" s="57">
        <f t="shared" si="100"/>
        <v>0</v>
      </c>
      <c r="R393" s="61">
        <v>0</v>
      </c>
      <c r="S393" s="59">
        <f t="shared" si="99"/>
        <v>0</v>
      </c>
      <c r="T393" s="64"/>
      <c r="U393" s="64"/>
      <c r="V393" s="64"/>
      <c r="W393" s="64"/>
      <c r="AN393" s="804"/>
    </row>
    <row r="394" spans="1:40" ht="47.65" hidden="1" customHeight="1" outlineLevel="1" x14ac:dyDescent="0.3">
      <c r="A394" s="295" t="s">
        <v>1362</v>
      </c>
      <c r="B394" s="242" t="s">
        <v>1858</v>
      </c>
      <c r="C394" s="45" t="s">
        <v>720</v>
      </c>
      <c r="D394" s="43" t="s">
        <v>29</v>
      </c>
      <c r="E394" s="50" t="s">
        <v>720</v>
      </c>
      <c r="F394" s="53" t="s">
        <v>866</v>
      </c>
      <c r="G394" s="52">
        <f t="shared" si="117"/>
        <v>1</v>
      </c>
      <c r="H394" s="54">
        <f t="shared" si="118"/>
        <v>1</v>
      </c>
      <c r="I394" s="76">
        <f t="shared" si="119"/>
        <v>1</v>
      </c>
      <c r="J394" s="52"/>
      <c r="K394" s="55">
        <f t="shared" si="120"/>
        <v>0</v>
      </c>
      <c r="M394" s="57"/>
      <c r="N394" s="61">
        <v>0</v>
      </c>
      <c r="O394" s="57">
        <f t="shared" si="98"/>
        <v>0</v>
      </c>
      <c r="P394" s="61">
        <v>1</v>
      </c>
      <c r="Q394" s="57">
        <f t="shared" si="100"/>
        <v>0</v>
      </c>
      <c r="R394" s="61">
        <v>0</v>
      </c>
      <c r="S394" s="59">
        <f t="shared" si="99"/>
        <v>0</v>
      </c>
      <c r="T394" s="64"/>
      <c r="U394" s="64"/>
      <c r="V394" s="64"/>
      <c r="W394" s="64"/>
      <c r="AN394" s="804"/>
    </row>
    <row r="395" spans="1:40" ht="71.25" hidden="1" customHeight="1" outlineLevel="1" x14ac:dyDescent="0.3">
      <c r="A395" s="295" t="s">
        <v>1363</v>
      </c>
      <c r="B395" s="365" t="s">
        <v>2175</v>
      </c>
      <c r="C395" s="45" t="s">
        <v>720</v>
      </c>
      <c r="D395" s="43" t="s">
        <v>29</v>
      </c>
      <c r="E395" s="50" t="s">
        <v>720</v>
      </c>
      <c r="F395" s="53" t="s">
        <v>866</v>
      </c>
      <c r="G395" s="52">
        <f t="shared" si="117"/>
        <v>1</v>
      </c>
      <c r="H395" s="54">
        <f t="shared" si="118"/>
        <v>1</v>
      </c>
      <c r="I395" s="76">
        <f t="shared" si="119"/>
        <v>1</v>
      </c>
      <c r="J395" s="52"/>
      <c r="K395" s="55">
        <f t="shared" si="120"/>
        <v>0</v>
      </c>
      <c r="M395" s="57"/>
      <c r="N395" s="61">
        <v>0</v>
      </c>
      <c r="O395" s="57">
        <f t="shared" ref="O395:O458" si="121">N395*K395</f>
        <v>0</v>
      </c>
      <c r="P395" s="61">
        <v>1</v>
      </c>
      <c r="Q395" s="57">
        <f t="shared" si="100"/>
        <v>0</v>
      </c>
      <c r="R395" s="61">
        <v>0</v>
      </c>
      <c r="S395" s="59">
        <f t="shared" ref="S395:S458" si="122">R395*K395</f>
        <v>0</v>
      </c>
      <c r="T395" s="64"/>
      <c r="U395" s="64"/>
      <c r="V395" s="64"/>
      <c r="W395" s="64"/>
      <c r="AN395" s="804"/>
    </row>
    <row r="396" spans="1:40" ht="45" hidden="1" customHeight="1" outlineLevel="1" x14ac:dyDescent="0.3">
      <c r="A396" s="295" t="s">
        <v>1364</v>
      </c>
      <c r="B396" s="242" t="s">
        <v>1859</v>
      </c>
      <c r="C396" s="45" t="s">
        <v>171</v>
      </c>
      <c r="D396" s="43" t="s">
        <v>720</v>
      </c>
      <c r="E396" s="50" t="s">
        <v>720</v>
      </c>
      <c r="F396" s="53" t="s">
        <v>866</v>
      </c>
      <c r="G396" s="52">
        <f t="shared" si="117"/>
        <v>1</v>
      </c>
      <c r="H396" s="54">
        <f t="shared" si="118"/>
        <v>1</v>
      </c>
      <c r="I396" s="76">
        <f t="shared" si="119"/>
        <v>1</v>
      </c>
      <c r="J396" s="52"/>
      <c r="K396" s="55">
        <f t="shared" si="120"/>
        <v>0</v>
      </c>
      <c r="M396" s="57"/>
      <c r="N396" s="61">
        <v>1</v>
      </c>
      <c r="O396" s="57">
        <f t="shared" si="121"/>
        <v>0</v>
      </c>
      <c r="P396" s="61">
        <v>0</v>
      </c>
      <c r="Q396" s="57">
        <f t="shared" ref="Q396:Q459" si="123">K396*P396</f>
        <v>0</v>
      </c>
      <c r="R396" s="61">
        <v>0</v>
      </c>
      <c r="S396" s="59">
        <f t="shared" si="122"/>
        <v>0</v>
      </c>
      <c r="T396" s="64"/>
      <c r="U396" s="64"/>
      <c r="V396" s="64"/>
      <c r="W396" s="64"/>
      <c r="AN396" s="804"/>
    </row>
    <row r="397" spans="1:40" ht="47.65" hidden="1" customHeight="1" outlineLevel="1" x14ac:dyDescent="0.3">
      <c r="A397" s="295" t="s">
        <v>1365</v>
      </c>
      <c r="B397" s="242" t="s">
        <v>1860</v>
      </c>
      <c r="C397" s="45" t="s">
        <v>171</v>
      </c>
      <c r="D397" s="43" t="s">
        <v>29</v>
      </c>
      <c r="E397" s="50" t="s">
        <v>720</v>
      </c>
      <c r="F397" s="53" t="s">
        <v>866</v>
      </c>
      <c r="G397" s="52">
        <f t="shared" si="117"/>
        <v>1</v>
      </c>
      <c r="H397" s="54">
        <f t="shared" si="118"/>
        <v>1</v>
      </c>
      <c r="I397" s="76">
        <f t="shared" si="119"/>
        <v>1</v>
      </c>
      <c r="J397" s="52"/>
      <c r="K397" s="55">
        <f t="shared" si="120"/>
        <v>0</v>
      </c>
      <c r="M397" s="57"/>
      <c r="N397" s="61">
        <v>1</v>
      </c>
      <c r="O397" s="57">
        <f t="shared" si="121"/>
        <v>0</v>
      </c>
      <c r="P397" s="61">
        <v>1</v>
      </c>
      <c r="Q397" s="57">
        <f t="shared" si="123"/>
        <v>0</v>
      </c>
      <c r="R397" s="61">
        <v>0</v>
      </c>
      <c r="S397" s="59">
        <f t="shared" si="122"/>
        <v>0</v>
      </c>
      <c r="T397" s="64"/>
      <c r="U397" s="64"/>
      <c r="V397" s="64"/>
      <c r="W397" s="64"/>
      <c r="AN397" s="804"/>
    </row>
    <row r="398" spans="1:40" ht="47.65" hidden="1" customHeight="1" outlineLevel="1" x14ac:dyDescent="0.3">
      <c r="A398" s="295" t="s">
        <v>1366</v>
      </c>
      <c r="B398" s="242" t="s">
        <v>1863</v>
      </c>
      <c r="C398" s="45" t="s">
        <v>171</v>
      </c>
      <c r="D398" s="43" t="s">
        <v>29</v>
      </c>
      <c r="E398" s="50" t="s">
        <v>720</v>
      </c>
      <c r="F398" s="53" t="s">
        <v>866</v>
      </c>
      <c r="G398" s="52">
        <f t="shared" si="117"/>
        <v>1</v>
      </c>
      <c r="H398" s="54">
        <f t="shared" si="118"/>
        <v>1</v>
      </c>
      <c r="I398" s="76">
        <f t="shared" si="119"/>
        <v>1</v>
      </c>
      <c r="J398" s="52"/>
      <c r="K398" s="55">
        <f t="shared" si="120"/>
        <v>0</v>
      </c>
      <c r="M398" s="57"/>
      <c r="N398" s="61">
        <v>1</v>
      </c>
      <c r="O398" s="57">
        <f t="shared" si="121"/>
        <v>0</v>
      </c>
      <c r="P398" s="61">
        <v>1</v>
      </c>
      <c r="Q398" s="57">
        <f t="shared" si="123"/>
        <v>0</v>
      </c>
      <c r="R398" s="61">
        <v>0</v>
      </c>
      <c r="S398" s="59">
        <f t="shared" si="122"/>
        <v>0</v>
      </c>
      <c r="T398" s="64"/>
      <c r="U398" s="64"/>
      <c r="V398" s="64"/>
      <c r="W398" s="64"/>
      <c r="AN398" s="804"/>
    </row>
    <row r="399" spans="1:40" ht="37.5" hidden="1" customHeight="1" outlineLevel="1" x14ac:dyDescent="0.3">
      <c r="A399" s="295" t="s">
        <v>1367</v>
      </c>
      <c r="B399" s="242" t="s">
        <v>1861</v>
      </c>
      <c r="C399" s="45" t="s">
        <v>171</v>
      </c>
      <c r="D399" s="43" t="s">
        <v>720</v>
      </c>
      <c r="E399" s="50" t="s">
        <v>720</v>
      </c>
      <c r="F399" s="53" t="s">
        <v>866</v>
      </c>
      <c r="G399" s="52">
        <f t="shared" si="117"/>
        <v>1</v>
      </c>
      <c r="H399" s="54">
        <f t="shared" si="118"/>
        <v>1</v>
      </c>
      <c r="I399" s="76">
        <f t="shared" si="119"/>
        <v>1</v>
      </c>
      <c r="J399" s="52"/>
      <c r="K399" s="55">
        <f t="shared" si="120"/>
        <v>0</v>
      </c>
      <c r="M399" s="57"/>
      <c r="N399" s="61">
        <v>1</v>
      </c>
      <c r="O399" s="57">
        <f t="shared" si="121"/>
        <v>0</v>
      </c>
      <c r="P399" s="61">
        <v>0</v>
      </c>
      <c r="Q399" s="57">
        <f t="shared" si="123"/>
        <v>0</v>
      </c>
      <c r="R399" s="61">
        <v>0</v>
      </c>
      <c r="S399" s="59">
        <f t="shared" si="122"/>
        <v>0</v>
      </c>
      <c r="T399" s="64"/>
      <c r="U399" s="64"/>
      <c r="V399" s="64"/>
      <c r="W399" s="64"/>
      <c r="AN399" s="804"/>
    </row>
    <row r="400" spans="1:40" ht="47.25" hidden="1" customHeight="1" outlineLevel="1" x14ac:dyDescent="0.3">
      <c r="A400" s="307" t="s">
        <v>1368</v>
      </c>
      <c r="B400" s="280" t="s">
        <v>1862</v>
      </c>
      <c r="C400" s="292" t="s">
        <v>171</v>
      </c>
      <c r="D400" s="282" t="s">
        <v>720</v>
      </c>
      <c r="E400" s="283" t="s">
        <v>720</v>
      </c>
      <c r="F400" s="53" t="s">
        <v>866</v>
      </c>
      <c r="G400" s="285">
        <f t="shared" si="117"/>
        <v>1</v>
      </c>
      <c r="H400" s="286">
        <f t="shared" si="118"/>
        <v>1</v>
      </c>
      <c r="I400" s="286">
        <f t="shared" si="119"/>
        <v>1</v>
      </c>
      <c r="J400" s="285"/>
      <c r="K400" s="287">
        <f t="shared" si="120"/>
        <v>0</v>
      </c>
      <c r="L400" s="288"/>
      <c r="M400" s="289"/>
      <c r="N400" s="290">
        <v>1</v>
      </c>
      <c r="O400" s="289">
        <f t="shared" si="121"/>
        <v>0</v>
      </c>
      <c r="P400" s="290">
        <v>0</v>
      </c>
      <c r="Q400" s="289">
        <f t="shared" si="123"/>
        <v>0</v>
      </c>
      <c r="R400" s="290">
        <v>0</v>
      </c>
      <c r="S400" s="59">
        <f t="shared" si="122"/>
        <v>0</v>
      </c>
      <c r="T400" s="64"/>
      <c r="U400" s="64"/>
      <c r="V400" s="64"/>
      <c r="W400" s="64"/>
      <c r="AN400" s="799"/>
    </row>
    <row r="401" spans="1:40" ht="26.85" customHeight="1" collapsed="1" x14ac:dyDescent="0.3">
      <c r="A401" s="305" t="s">
        <v>72</v>
      </c>
      <c r="B401" s="467" t="s">
        <v>635</v>
      </c>
      <c r="C401" s="467"/>
      <c r="D401" s="467"/>
      <c r="E401" s="467"/>
      <c r="F401" s="467"/>
      <c r="G401" s="467"/>
      <c r="H401" s="467"/>
      <c r="I401" s="467"/>
      <c r="J401" s="467"/>
      <c r="K401" s="467"/>
      <c r="L401" s="467"/>
      <c r="M401" s="467"/>
      <c r="N401" s="467"/>
      <c r="O401" s="467"/>
      <c r="P401" s="467"/>
      <c r="Q401" s="467"/>
      <c r="R401" s="467"/>
      <c r="S401" s="467"/>
      <c r="T401" s="467"/>
      <c r="U401" s="467"/>
      <c r="V401" s="467"/>
      <c r="W401" s="467"/>
      <c r="X401" s="467"/>
      <c r="Y401" s="467"/>
      <c r="Z401" s="467"/>
      <c r="AA401" s="467"/>
      <c r="AB401" s="467"/>
      <c r="AC401" s="467"/>
      <c r="AD401" s="467"/>
      <c r="AE401" s="467"/>
      <c r="AF401" s="467"/>
      <c r="AG401" s="467"/>
      <c r="AH401" s="467"/>
      <c r="AI401" s="467"/>
      <c r="AJ401" s="467"/>
      <c r="AK401" s="467"/>
      <c r="AL401" s="467"/>
      <c r="AM401" s="467"/>
      <c r="AN401" s="467"/>
    </row>
    <row r="402" spans="1:40" ht="26.85" customHeight="1" x14ac:dyDescent="0.3">
      <c r="A402" s="305" t="s">
        <v>172</v>
      </c>
      <c r="B402" s="467" t="s">
        <v>110</v>
      </c>
      <c r="C402" s="467"/>
      <c r="D402" s="467"/>
      <c r="E402" s="467"/>
      <c r="F402" s="467"/>
      <c r="G402" s="467"/>
      <c r="H402" s="467"/>
      <c r="I402" s="467"/>
      <c r="J402" s="467"/>
      <c r="K402" s="467"/>
      <c r="L402" s="467"/>
      <c r="M402" s="467"/>
      <c r="N402" s="467"/>
      <c r="O402" s="467"/>
      <c r="P402" s="467"/>
      <c r="Q402" s="467"/>
      <c r="R402" s="467"/>
      <c r="S402" s="467"/>
      <c r="T402" s="467"/>
      <c r="U402" s="467"/>
      <c r="V402" s="467"/>
      <c r="W402" s="467"/>
      <c r="X402" s="467"/>
      <c r="Y402" s="467"/>
      <c r="Z402" s="467"/>
      <c r="AA402" s="467"/>
      <c r="AB402" s="467"/>
      <c r="AC402" s="467"/>
      <c r="AD402" s="467"/>
      <c r="AE402" s="467"/>
      <c r="AF402" s="467"/>
      <c r="AG402" s="467"/>
      <c r="AH402" s="467"/>
      <c r="AI402" s="467"/>
      <c r="AJ402" s="467"/>
      <c r="AK402" s="467"/>
      <c r="AL402" s="467"/>
      <c r="AM402" s="467"/>
      <c r="AN402" s="467"/>
    </row>
    <row r="403" spans="1:40" ht="100.5" customHeight="1" x14ac:dyDescent="0.3">
      <c r="A403" s="297" t="s">
        <v>906</v>
      </c>
      <c r="B403" s="468" t="s">
        <v>2105</v>
      </c>
      <c r="C403" s="469"/>
      <c r="D403" s="469"/>
      <c r="E403" s="470"/>
      <c r="F403" s="261" t="s">
        <v>1074</v>
      </c>
      <c r="G403" s="299">
        <f>VLOOKUP(F403,$AL$8:$AM$14,2)</f>
        <v>1</v>
      </c>
      <c r="H403" s="300">
        <f>IF(G403&gt;1,0,ROUNDDOWN(AVERAGE(H404:H413),0))</f>
        <v>1</v>
      </c>
      <c r="I403" s="300"/>
      <c r="J403" s="299">
        <f>MAX(G403:H403)</f>
        <v>1</v>
      </c>
      <c r="K403" s="301">
        <f>CHOOSE(J403,0,$AD$9,$AD$10,$AD$11,$AD$12,$AD$13,$AD$14)</f>
        <v>0</v>
      </c>
      <c r="L403" s="302">
        <f>1/31</f>
        <v>3.2258064516129031E-2</v>
      </c>
      <c r="M403" s="303">
        <f>K403*L403</f>
        <v>0</v>
      </c>
      <c r="N403" s="304"/>
      <c r="O403" s="303">
        <f t="shared" si="121"/>
        <v>0</v>
      </c>
      <c r="P403" s="304"/>
      <c r="Q403" s="303">
        <f t="shared" si="123"/>
        <v>0</v>
      </c>
      <c r="R403" s="304"/>
      <c r="S403" s="59">
        <f t="shared" si="122"/>
        <v>0</v>
      </c>
      <c r="T403" s="64"/>
      <c r="U403" s="64"/>
      <c r="V403" s="64"/>
      <c r="W403" s="64"/>
      <c r="AN403" s="803"/>
    </row>
    <row r="404" spans="1:40" ht="47.65" hidden="1" customHeight="1" outlineLevel="1" x14ac:dyDescent="0.3">
      <c r="A404" s="295" t="s">
        <v>1369</v>
      </c>
      <c r="B404" s="242" t="s">
        <v>1864</v>
      </c>
      <c r="C404" s="45" t="s">
        <v>172</v>
      </c>
      <c r="D404" s="43" t="s">
        <v>808</v>
      </c>
      <c r="E404" s="50" t="s">
        <v>726</v>
      </c>
      <c r="F404" s="53" t="s">
        <v>866</v>
      </c>
      <c r="G404" s="52">
        <f t="shared" ref="G404:G413" si="124">VLOOKUP(F404,$AH$8:$AK$14,2)</f>
        <v>1</v>
      </c>
      <c r="H404" s="54">
        <f t="shared" ref="H404:H413" si="125">CHOOSE(G404,$AE$8,$AE$9,$AE$10,$AE$11,$AE$12,$AE$13,$AE$14)</f>
        <v>1</v>
      </c>
      <c r="I404" s="76">
        <f t="shared" ref="I404:I413" si="126">IF(H404&gt;1,H404,$J$403)</f>
        <v>1</v>
      </c>
      <c r="J404" s="52"/>
      <c r="K404" s="55">
        <f t="shared" ref="K404:K413" si="127">CHOOSE(I404,0,$AD$9,$AD$10,$AD$11,$AD$12,$AD$13,$AD$14)</f>
        <v>0</v>
      </c>
      <c r="M404" s="57"/>
      <c r="N404" s="61">
        <v>1</v>
      </c>
      <c r="O404" s="57">
        <f t="shared" si="121"/>
        <v>0</v>
      </c>
      <c r="P404" s="61">
        <v>1</v>
      </c>
      <c r="Q404" s="57">
        <f t="shared" si="123"/>
        <v>0</v>
      </c>
      <c r="R404" s="61">
        <v>1</v>
      </c>
      <c r="S404" s="59">
        <f t="shared" si="122"/>
        <v>0</v>
      </c>
      <c r="T404" s="64"/>
      <c r="U404" s="64"/>
      <c r="V404" s="64"/>
      <c r="W404" s="64"/>
      <c r="AN404" s="804"/>
    </row>
    <row r="405" spans="1:40" ht="86.65" hidden="1" customHeight="1" outlineLevel="1" x14ac:dyDescent="0.3">
      <c r="A405" s="295" t="s">
        <v>1370</v>
      </c>
      <c r="B405" s="242" t="s">
        <v>1865</v>
      </c>
      <c r="C405" s="45" t="s">
        <v>720</v>
      </c>
      <c r="D405" s="43" t="s">
        <v>78</v>
      </c>
      <c r="E405" s="50" t="s">
        <v>726</v>
      </c>
      <c r="F405" s="53" t="s">
        <v>866</v>
      </c>
      <c r="G405" s="52">
        <f t="shared" si="124"/>
        <v>1</v>
      </c>
      <c r="H405" s="54">
        <f t="shared" si="125"/>
        <v>1</v>
      </c>
      <c r="I405" s="76">
        <f t="shared" si="126"/>
        <v>1</v>
      </c>
      <c r="J405" s="52"/>
      <c r="K405" s="55">
        <f t="shared" si="127"/>
        <v>0</v>
      </c>
      <c r="M405" s="57"/>
      <c r="N405" s="61">
        <v>0</v>
      </c>
      <c r="O405" s="57">
        <f t="shared" si="121"/>
        <v>0</v>
      </c>
      <c r="P405" s="61">
        <v>1</v>
      </c>
      <c r="Q405" s="57">
        <f t="shared" si="123"/>
        <v>0</v>
      </c>
      <c r="R405" s="61">
        <v>1</v>
      </c>
      <c r="S405" s="59">
        <f t="shared" si="122"/>
        <v>0</v>
      </c>
      <c r="T405" s="64"/>
      <c r="U405" s="64"/>
      <c r="V405" s="64"/>
      <c r="W405" s="64"/>
      <c r="AN405" s="804"/>
    </row>
    <row r="406" spans="1:40" ht="65.25" hidden="1" customHeight="1" outlineLevel="1" x14ac:dyDescent="0.3">
      <c r="A406" s="295" t="s">
        <v>1371</v>
      </c>
      <c r="B406" s="242" t="s">
        <v>1866</v>
      </c>
      <c r="C406" s="45" t="s">
        <v>172</v>
      </c>
      <c r="D406" s="43" t="s">
        <v>808</v>
      </c>
      <c r="E406" s="50" t="s">
        <v>726</v>
      </c>
      <c r="F406" s="53" t="s">
        <v>866</v>
      </c>
      <c r="G406" s="52">
        <f t="shared" si="124"/>
        <v>1</v>
      </c>
      <c r="H406" s="54">
        <f t="shared" si="125"/>
        <v>1</v>
      </c>
      <c r="I406" s="76">
        <f t="shared" si="126"/>
        <v>1</v>
      </c>
      <c r="J406" s="52"/>
      <c r="K406" s="55">
        <f t="shared" si="127"/>
        <v>0</v>
      </c>
      <c r="M406" s="57"/>
      <c r="N406" s="61">
        <v>1</v>
      </c>
      <c r="O406" s="57">
        <f t="shared" si="121"/>
        <v>0</v>
      </c>
      <c r="P406" s="61">
        <v>1</v>
      </c>
      <c r="Q406" s="57">
        <f t="shared" si="123"/>
        <v>0</v>
      </c>
      <c r="R406" s="61">
        <v>1</v>
      </c>
      <c r="S406" s="59">
        <f t="shared" si="122"/>
        <v>0</v>
      </c>
      <c r="T406" s="64"/>
      <c r="U406" s="64"/>
      <c r="V406" s="64"/>
      <c r="W406" s="64"/>
      <c r="AN406" s="804"/>
    </row>
    <row r="407" spans="1:40" ht="47.65" hidden="1" customHeight="1" outlineLevel="1" x14ac:dyDescent="0.3">
      <c r="A407" s="295" t="s">
        <v>1372</v>
      </c>
      <c r="B407" s="242" t="s">
        <v>1867</v>
      </c>
      <c r="C407" s="45" t="s">
        <v>172</v>
      </c>
      <c r="D407" s="43" t="s">
        <v>808</v>
      </c>
      <c r="E407" s="50" t="s">
        <v>726</v>
      </c>
      <c r="F407" s="53" t="s">
        <v>866</v>
      </c>
      <c r="G407" s="52">
        <f t="shared" si="124"/>
        <v>1</v>
      </c>
      <c r="H407" s="54">
        <f t="shared" si="125"/>
        <v>1</v>
      </c>
      <c r="I407" s="76">
        <f t="shared" si="126"/>
        <v>1</v>
      </c>
      <c r="J407" s="52"/>
      <c r="K407" s="55">
        <f t="shared" si="127"/>
        <v>0</v>
      </c>
      <c r="M407" s="57"/>
      <c r="N407" s="61">
        <v>1</v>
      </c>
      <c r="O407" s="57">
        <f t="shared" si="121"/>
        <v>0</v>
      </c>
      <c r="P407" s="61">
        <v>1</v>
      </c>
      <c r="Q407" s="57">
        <f t="shared" si="123"/>
        <v>0</v>
      </c>
      <c r="R407" s="61">
        <v>1</v>
      </c>
      <c r="S407" s="59">
        <f t="shared" si="122"/>
        <v>0</v>
      </c>
      <c r="T407" s="64"/>
      <c r="U407" s="64"/>
      <c r="V407" s="64"/>
      <c r="W407" s="64"/>
      <c r="AN407" s="804"/>
    </row>
    <row r="408" spans="1:40" ht="47.65" hidden="1" customHeight="1" outlineLevel="1" x14ac:dyDescent="0.3">
      <c r="A408" s="295" t="s">
        <v>1373</v>
      </c>
      <c r="B408" s="242" t="s">
        <v>1868</v>
      </c>
      <c r="C408" s="45" t="s">
        <v>172</v>
      </c>
      <c r="D408" s="43" t="s">
        <v>808</v>
      </c>
      <c r="E408" s="50" t="s">
        <v>726</v>
      </c>
      <c r="F408" s="53" t="s">
        <v>866</v>
      </c>
      <c r="G408" s="52">
        <f t="shared" si="124"/>
        <v>1</v>
      </c>
      <c r="H408" s="54">
        <f t="shared" si="125"/>
        <v>1</v>
      </c>
      <c r="I408" s="76">
        <f t="shared" si="126"/>
        <v>1</v>
      </c>
      <c r="J408" s="52"/>
      <c r="K408" s="55">
        <f t="shared" si="127"/>
        <v>0</v>
      </c>
      <c r="M408" s="57"/>
      <c r="N408" s="61">
        <v>1</v>
      </c>
      <c r="O408" s="57">
        <f t="shared" si="121"/>
        <v>0</v>
      </c>
      <c r="P408" s="61">
        <v>1</v>
      </c>
      <c r="Q408" s="57">
        <f t="shared" si="123"/>
        <v>0</v>
      </c>
      <c r="R408" s="61">
        <v>1</v>
      </c>
      <c r="S408" s="59">
        <f t="shared" si="122"/>
        <v>0</v>
      </c>
      <c r="T408" s="64"/>
      <c r="U408" s="64"/>
      <c r="V408" s="64"/>
      <c r="W408" s="64"/>
      <c r="AN408" s="804"/>
    </row>
    <row r="409" spans="1:40" ht="65.25" hidden="1" customHeight="1" outlineLevel="1" x14ac:dyDescent="0.3">
      <c r="A409" s="295" t="s">
        <v>1374</v>
      </c>
      <c r="B409" s="242" t="s">
        <v>2155</v>
      </c>
      <c r="C409" s="45" t="s">
        <v>720</v>
      </c>
      <c r="D409" s="43" t="s">
        <v>808</v>
      </c>
      <c r="E409" s="50" t="s">
        <v>726</v>
      </c>
      <c r="F409" s="53" t="s">
        <v>866</v>
      </c>
      <c r="G409" s="52">
        <f t="shared" si="124"/>
        <v>1</v>
      </c>
      <c r="H409" s="54">
        <f t="shared" si="125"/>
        <v>1</v>
      </c>
      <c r="I409" s="76">
        <f t="shared" si="126"/>
        <v>1</v>
      </c>
      <c r="J409" s="52"/>
      <c r="K409" s="55">
        <f t="shared" si="127"/>
        <v>0</v>
      </c>
      <c r="M409" s="57"/>
      <c r="N409" s="61">
        <v>0</v>
      </c>
      <c r="O409" s="57">
        <f t="shared" si="121"/>
        <v>0</v>
      </c>
      <c r="P409" s="61">
        <v>1</v>
      </c>
      <c r="Q409" s="57">
        <f t="shared" si="123"/>
        <v>0</v>
      </c>
      <c r="R409" s="61">
        <v>1</v>
      </c>
      <c r="S409" s="59">
        <f t="shared" si="122"/>
        <v>0</v>
      </c>
      <c r="T409" s="64"/>
      <c r="U409" s="64"/>
      <c r="V409" s="64"/>
      <c r="W409" s="64"/>
      <c r="AN409" s="804"/>
    </row>
    <row r="410" spans="1:40" ht="47.65" hidden="1" customHeight="1" outlineLevel="1" x14ac:dyDescent="0.3">
      <c r="A410" s="295" t="s">
        <v>1375</v>
      </c>
      <c r="B410" s="242" t="s">
        <v>1869</v>
      </c>
      <c r="C410" s="45" t="s">
        <v>720</v>
      </c>
      <c r="D410" s="43" t="s">
        <v>36</v>
      </c>
      <c r="E410" s="50" t="s">
        <v>720</v>
      </c>
      <c r="F410" s="53" t="s">
        <v>866</v>
      </c>
      <c r="G410" s="52">
        <f t="shared" si="124"/>
        <v>1</v>
      </c>
      <c r="H410" s="54">
        <f t="shared" si="125"/>
        <v>1</v>
      </c>
      <c r="I410" s="76">
        <f t="shared" si="126"/>
        <v>1</v>
      </c>
      <c r="J410" s="52"/>
      <c r="K410" s="55">
        <f t="shared" si="127"/>
        <v>0</v>
      </c>
      <c r="M410" s="57"/>
      <c r="N410" s="61">
        <v>0</v>
      </c>
      <c r="O410" s="57">
        <f t="shared" si="121"/>
        <v>0</v>
      </c>
      <c r="P410" s="61">
        <v>1</v>
      </c>
      <c r="Q410" s="57">
        <f t="shared" si="123"/>
        <v>0</v>
      </c>
      <c r="R410" s="61">
        <v>0</v>
      </c>
      <c r="S410" s="59">
        <f t="shared" si="122"/>
        <v>0</v>
      </c>
      <c r="T410" s="64"/>
      <c r="U410" s="64"/>
      <c r="V410" s="64"/>
      <c r="W410" s="64"/>
      <c r="AN410" s="804"/>
    </row>
    <row r="411" spans="1:40" ht="47.65" hidden="1" customHeight="1" outlineLevel="1" x14ac:dyDescent="0.3">
      <c r="A411" s="295" t="s">
        <v>1376</v>
      </c>
      <c r="B411" s="242" t="s">
        <v>1870</v>
      </c>
      <c r="C411" s="45" t="s">
        <v>172</v>
      </c>
      <c r="D411" s="43" t="s">
        <v>36</v>
      </c>
      <c r="E411" s="50" t="s">
        <v>729</v>
      </c>
      <c r="F411" s="53" t="s">
        <v>866</v>
      </c>
      <c r="G411" s="52">
        <f t="shared" si="124"/>
        <v>1</v>
      </c>
      <c r="H411" s="54">
        <f t="shared" si="125"/>
        <v>1</v>
      </c>
      <c r="I411" s="76">
        <f t="shared" si="126"/>
        <v>1</v>
      </c>
      <c r="J411" s="52"/>
      <c r="K411" s="55">
        <f t="shared" si="127"/>
        <v>0</v>
      </c>
      <c r="M411" s="57"/>
      <c r="N411" s="61">
        <v>1</v>
      </c>
      <c r="O411" s="57">
        <f t="shared" si="121"/>
        <v>0</v>
      </c>
      <c r="P411" s="61">
        <v>1</v>
      </c>
      <c r="Q411" s="57">
        <f t="shared" si="123"/>
        <v>0</v>
      </c>
      <c r="R411" s="61">
        <v>1</v>
      </c>
      <c r="S411" s="59">
        <f t="shared" si="122"/>
        <v>0</v>
      </c>
      <c r="T411" s="64"/>
      <c r="U411" s="64"/>
      <c r="V411" s="64"/>
      <c r="W411" s="64"/>
      <c r="AN411" s="804"/>
    </row>
    <row r="412" spans="1:40" ht="47.65" hidden="1" customHeight="1" outlineLevel="1" x14ac:dyDescent="0.3">
      <c r="A412" s="295" t="s">
        <v>1377</v>
      </c>
      <c r="B412" s="242" t="s">
        <v>1871</v>
      </c>
      <c r="C412" s="45" t="s">
        <v>172</v>
      </c>
      <c r="D412" s="43" t="s">
        <v>36</v>
      </c>
      <c r="E412" s="50" t="s">
        <v>729</v>
      </c>
      <c r="F412" s="53" t="s">
        <v>866</v>
      </c>
      <c r="G412" s="52">
        <f t="shared" si="124"/>
        <v>1</v>
      </c>
      <c r="H412" s="54">
        <f t="shared" si="125"/>
        <v>1</v>
      </c>
      <c r="I412" s="76">
        <f t="shared" si="126"/>
        <v>1</v>
      </c>
      <c r="J412" s="52"/>
      <c r="K412" s="55">
        <f t="shared" si="127"/>
        <v>0</v>
      </c>
      <c r="M412" s="57"/>
      <c r="N412" s="61">
        <v>1</v>
      </c>
      <c r="O412" s="57">
        <f t="shared" si="121"/>
        <v>0</v>
      </c>
      <c r="P412" s="61">
        <v>1</v>
      </c>
      <c r="Q412" s="57">
        <f t="shared" si="123"/>
        <v>0</v>
      </c>
      <c r="R412" s="61">
        <v>1</v>
      </c>
      <c r="S412" s="59">
        <f t="shared" si="122"/>
        <v>0</v>
      </c>
      <c r="T412" s="64"/>
      <c r="U412" s="64"/>
      <c r="V412" s="64"/>
      <c r="W412" s="64"/>
      <c r="AN412" s="804"/>
    </row>
    <row r="413" spans="1:40" ht="47.65" hidden="1" customHeight="1" outlineLevel="1" x14ac:dyDescent="0.3">
      <c r="A413" s="307" t="s">
        <v>1378</v>
      </c>
      <c r="B413" s="280" t="s">
        <v>1872</v>
      </c>
      <c r="C413" s="292" t="s">
        <v>172</v>
      </c>
      <c r="D413" s="282" t="s">
        <v>36</v>
      </c>
      <c r="E413" s="283" t="s">
        <v>720</v>
      </c>
      <c r="F413" s="53" t="s">
        <v>866</v>
      </c>
      <c r="G413" s="285">
        <f t="shared" si="124"/>
        <v>1</v>
      </c>
      <c r="H413" s="286">
        <f t="shared" si="125"/>
        <v>1</v>
      </c>
      <c r="I413" s="286">
        <f t="shared" si="126"/>
        <v>1</v>
      </c>
      <c r="J413" s="285"/>
      <c r="K413" s="287">
        <f t="shared" si="127"/>
        <v>0</v>
      </c>
      <c r="L413" s="288"/>
      <c r="M413" s="289"/>
      <c r="N413" s="290">
        <v>1</v>
      </c>
      <c r="O413" s="289">
        <f t="shared" si="121"/>
        <v>0</v>
      </c>
      <c r="P413" s="290">
        <v>1</v>
      </c>
      <c r="Q413" s="289">
        <f t="shared" si="123"/>
        <v>0</v>
      </c>
      <c r="R413" s="290">
        <v>0</v>
      </c>
      <c r="S413" s="59">
        <f t="shared" si="122"/>
        <v>0</v>
      </c>
      <c r="T413" s="64"/>
      <c r="U413" s="64"/>
      <c r="V413" s="64"/>
      <c r="W413" s="64"/>
      <c r="AN413" s="799"/>
    </row>
    <row r="414" spans="1:40" ht="26.85" customHeight="1" collapsed="1" x14ac:dyDescent="0.3">
      <c r="A414" s="305" t="s">
        <v>176</v>
      </c>
      <c r="B414" s="467" t="s">
        <v>778</v>
      </c>
      <c r="C414" s="467"/>
      <c r="D414" s="467"/>
      <c r="E414" s="467"/>
      <c r="F414" s="467"/>
      <c r="G414" s="467"/>
      <c r="H414" s="467"/>
      <c r="I414" s="467"/>
      <c r="J414" s="467"/>
      <c r="K414" s="467"/>
      <c r="L414" s="467"/>
      <c r="M414" s="467"/>
      <c r="N414" s="467"/>
      <c r="O414" s="467"/>
      <c r="P414" s="467"/>
      <c r="Q414" s="467"/>
      <c r="R414" s="467"/>
      <c r="S414" s="467"/>
      <c r="T414" s="467"/>
      <c r="U414" s="467"/>
      <c r="V414" s="467"/>
      <c r="W414" s="467"/>
      <c r="X414" s="467"/>
      <c r="Y414" s="467"/>
      <c r="Z414" s="467"/>
      <c r="AA414" s="467"/>
      <c r="AB414" s="467"/>
      <c r="AC414" s="467"/>
      <c r="AD414" s="467"/>
      <c r="AE414" s="467"/>
      <c r="AF414" s="467"/>
      <c r="AG414" s="467"/>
      <c r="AH414" s="467"/>
      <c r="AI414" s="467"/>
      <c r="AJ414" s="467"/>
      <c r="AK414" s="467"/>
      <c r="AL414" s="467"/>
      <c r="AM414" s="467"/>
      <c r="AN414" s="467"/>
    </row>
    <row r="415" spans="1:40" ht="57.4" customHeight="1" x14ac:dyDescent="0.3">
      <c r="A415" s="297" t="s">
        <v>907</v>
      </c>
      <c r="B415" s="468" t="s">
        <v>2091</v>
      </c>
      <c r="C415" s="469"/>
      <c r="D415" s="469"/>
      <c r="E415" s="470"/>
      <c r="F415" s="261" t="s">
        <v>1074</v>
      </c>
      <c r="G415" s="299">
        <f>VLOOKUP(F415,$AL$8:$AM$14,2)</f>
        <v>1</v>
      </c>
      <c r="H415" s="300">
        <f>IF(G415&gt;1,0,ROUNDDOWN(AVERAGE(H416:H418),0))</f>
        <v>1</v>
      </c>
      <c r="I415" s="300"/>
      <c r="J415" s="299">
        <f>MAX(G415:H415)</f>
        <v>1</v>
      </c>
      <c r="K415" s="301">
        <f>CHOOSE(J415,0,$AD$9,$AD$10,$AD$11,$AD$12,$AD$13,$AD$14)</f>
        <v>0</v>
      </c>
      <c r="L415" s="302">
        <f>1/31</f>
        <v>3.2258064516129031E-2</v>
      </c>
      <c r="M415" s="303">
        <f>K415*L415</f>
        <v>0</v>
      </c>
      <c r="N415" s="304"/>
      <c r="O415" s="303">
        <f t="shared" si="121"/>
        <v>0</v>
      </c>
      <c r="P415" s="304"/>
      <c r="Q415" s="303">
        <f t="shared" si="123"/>
        <v>0</v>
      </c>
      <c r="R415" s="304"/>
      <c r="S415" s="59">
        <f t="shared" si="122"/>
        <v>0</v>
      </c>
      <c r="T415" s="64"/>
      <c r="U415" s="64"/>
      <c r="V415" s="64"/>
      <c r="W415" s="64"/>
      <c r="AN415" s="803"/>
    </row>
    <row r="416" spans="1:40" ht="69.75" hidden="1" customHeight="1" outlineLevel="1" x14ac:dyDescent="0.3">
      <c r="A416" s="295" t="s">
        <v>1379</v>
      </c>
      <c r="B416" s="242" t="s">
        <v>1873</v>
      </c>
      <c r="C416" s="45" t="s">
        <v>176</v>
      </c>
      <c r="D416" s="43" t="s">
        <v>720</v>
      </c>
      <c r="E416" s="50" t="s">
        <v>720</v>
      </c>
      <c r="F416" s="53" t="s">
        <v>866</v>
      </c>
      <c r="G416" s="52">
        <f>VLOOKUP(F416,$AH$8:$AK$14,2)</f>
        <v>1</v>
      </c>
      <c r="H416" s="54">
        <f>CHOOSE(G416,$AE$8,$AE$9,$AE$10,$AE$11,$AE$12,$AE$13,$AE$14)</f>
        <v>1</v>
      </c>
      <c r="I416" s="76">
        <f>IF(H416&gt;1,H416,$J$415)</f>
        <v>1</v>
      </c>
      <c r="J416" s="52"/>
      <c r="K416" s="55">
        <f>CHOOSE(I416,0,$AD$9,$AD$10,$AD$11,$AD$12,$AD$13,$AD$14)</f>
        <v>0</v>
      </c>
      <c r="M416" s="57"/>
      <c r="N416" s="61">
        <v>1</v>
      </c>
      <c r="O416" s="57">
        <f t="shared" si="121"/>
        <v>0</v>
      </c>
      <c r="P416" s="61">
        <v>0</v>
      </c>
      <c r="Q416" s="57">
        <f t="shared" si="123"/>
        <v>0</v>
      </c>
      <c r="R416" s="61">
        <v>0</v>
      </c>
      <c r="S416" s="59">
        <f t="shared" si="122"/>
        <v>0</v>
      </c>
      <c r="T416" s="64"/>
      <c r="U416" s="64"/>
      <c r="V416" s="64"/>
      <c r="W416" s="64"/>
      <c r="AN416" s="804"/>
    </row>
    <row r="417" spans="1:40" ht="47.65" hidden="1" customHeight="1" outlineLevel="1" x14ac:dyDescent="0.3">
      <c r="A417" s="295" t="s">
        <v>1380</v>
      </c>
      <c r="B417" s="242" t="s">
        <v>1874</v>
      </c>
      <c r="C417" s="45" t="s">
        <v>176</v>
      </c>
      <c r="D417" s="43" t="s">
        <v>720</v>
      </c>
      <c r="E417" s="50" t="s">
        <v>720</v>
      </c>
      <c r="F417" s="53" t="s">
        <v>866</v>
      </c>
      <c r="G417" s="52">
        <f>VLOOKUP(F417,$AH$8:$AK$14,2)</f>
        <v>1</v>
      </c>
      <c r="H417" s="54">
        <f>CHOOSE(G417,$AE$8,$AE$9,$AE$10,$AE$11,$AE$12,$AE$13,$AE$14)</f>
        <v>1</v>
      </c>
      <c r="I417" s="76">
        <f>IF(H417&gt;1,H417,$J$415)</f>
        <v>1</v>
      </c>
      <c r="J417" s="52"/>
      <c r="K417" s="55">
        <f>CHOOSE(I417,0,$AD$9,$AD$10,$AD$11,$AD$12,$AD$13,$AD$14)</f>
        <v>0</v>
      </c>
      <c r="M417" s="57"/>
      <c r="N417" s="61">
        <v>1</v>
      </c>
      <c r="O417" s="57">
        <f t="shared" si="121"/>
        <v>0</v>
      </c>
      <c r="P417" s="61">
        <v>0</v>
      </c>
      <c r="Q417" s="57">
        <f t="shared" si="123"/>
        <v>0</v>
      </c>
      <c r="R417" s="61">
        <v>0</v>
      </c>
      <c r="S417" s="59">
        <f t="shared" si="122"/>
        <v>0</v>
      </c>
      <c r="T417" s="64"/>
      <c r="U417" s="64"/>
      <c r="V417" s="64"/>
      <c r="W417" s="64"/>
      <c r="AN417" s="804"/>
    </row>
    <row r="418" spans="1:40" ht="47.65" hidden="1" customHeight="1" outlineLevel="1" x14ac:dyDescent="0.3">
      <c r="A418" s="295" t="s">
        <v>1381</v>
      </c>
      <c r="B418" s="242" t="s">
        <v>1875</v>
      </c>
      <c r="C418" s="45" t="s">
        <v>176</v>
      </c>
      <c r="D418" s="43" t="s">
        <v>720</v>
      </c>
      <c r="E418" s="50" t="s">
        <v>720</v>
      </c>
      <c r="F418" s="53" t="s">
        <v>866</v>
      </c>
      <c r="G418" s="52">
        <f>VLOOKUP(F418,$AH$8:$AK$14,2)</f>
        <v>1</v>
      </c>
      <c r="H418" s="54">
        <f>CHOOSE(G418,$AE$8,$AE$9,$AE$10,$AE$11,$AE$12,$AE$13,$AE$14)</f>
        <v>1</v>
      </c>
      <c r="I418" s="76">
        <f>IF(H418&gt;1,H418,$J$415)</f>
        <v>1</v>
      </c>
      <c r="J418" s="52"/>
      <c r="K418" s="55">
        <f>CHOOSE(I418,0,$AD$9,$AD$10,$AD$11,$AD$12,$AD$13,$AD$14)</f>
        <v>0</v>
      </c>
      <c r="M418" s="57"/>
      <c r="N418" s="61">
        <v>1</v>
      </c>
      <c r="O418" s="57">
        <f t="shared" si="121"/>
        <v>0</v>
      </c>
      <c r="P418" s="61">
        <v>0</v>
      </c>
      <c r="Q418" s="57">
        <f t="shared" si="123"/>
        <v>0</v>
      </c>
      <c r="R418" s="61">
        <v>0</v>
      </c>
      <c r="S418" s="59">
        <f t="shared" si="122"/>
        <v>0</v>
      </c>
      <c r="T418" s="64"/>
      <c r="U418" s="64"/>
      <c r="V418" s="64"/>
      <c r="W418" s="64"/>
      <c r="AN418" s="804"/>
    </row>
    <row r="419" spans="1:40" ht="84.75" customHeight="1" collapsed="1" x14ac:dyDescent="0.3">
      <c r="A419" s="42" t="s">
        <v>908</v>
      </c>
      <c r="B419" s="464" t="s">
        <v>2092</v>
      </c>
      <c r="C419" s="465"/>
      <c r="D419" s="465"/>
      <c r="E419" s="466"/>
      <c r="F419" s="261" t="s">
        <v>1074</v>
      </c>
      <c r="G419" s="52">
        <f>VLOOKUP(F419,$AL$8:$AM$14,2)</f>
        <v>1</v>
      </c>
      <c r="H419" s="54">
        <f>IF(G419&gt;1,0,ROUNDDOWN(AVERAGE(H420:H423),0))</f>
        <v>1</v>
      </c>
      <c r="I419" s="76"/>
      <c r="J419" s="52">
        <f>MAX(G419:H419)</f>
        <v>1</v>
      </c>
      <c r="K419" s="55">
        <f>CHOOSE(J419,0,$AD$9,$AD$10,$AD$11,$AD$12,$AD$13,$AD$14)</f>
        <v>0</v>
      </c>
      <c r="L419" s="63">
        <f>1/31</f>
        <v>3.2258064516129031E-2</v>
      </c>
      <c r="M419" s="57">
        <f>K419*L419</f>
        <v>0</v>
      </c>
      <c r="O419" s="57">
        <f t="shared" si="121"/>
        <v>0</v>
      </c>
      <c r="Q419" s="57">
        <f t="shared" si="123"/>
        <v>0</v>
      </c>
      <c r="S419" s="59">
        <f t="shared" si="122"/>
        <v>0</v>
      </c>
      <c r="T419" s="64"/>
      <c r="U419" s="64"/>
      <c r="V419" s="64"/>
      <c r="W419" s="64"/>
      <c r="AN419" s="804"/>
    </row>
    <row r="420" spans="1:40" ht="57.75" hidden="1" customHeight="1" outlineLevel="1" x14ac:dyDescent="0.3">
      <c r="A420" s="295" t="s">
        <v>1382</v>
      </c>
      <c r="B420" s="242" t="s">
        <v>1876</v>
      </c>
      <c r="C420" s="45" t="s">
        <v>720</v>
      </c>
      <c r="D420" s="43" t="s">
        <v>164</v>
      </c>
      <c r="E420" s="50" t="s">
        <v>720</v>
      </c>
      <c r="F420" s="53" t="s">
        <v>866</v>
      </c>
      <c r="G420" s="52">
        <f>VLOOKUP(F420,$AH$8:$AK$14,2)</f>
        <v>1</v>
      </c>
      <c r="H420" s="54">
        <f>CHOOSE(G420,$AE$8,$AE$9,$AE$10,$AE$11,$AE$12,$AE$13,$AE$14)</f>
        <v>1</v>
      </c>
      <c r="I420" s="76">
        <f>IF(H420&gt;1,H420,$J$419)</f>
        <v>1</v>
      </c>
      <c r="J420" s="52"/>
      <c r="K420" s="55">
        <f>CHOOSE(I420,0,$AD$9,$AD$10,$AD$11,$AD$12,$AD$13,$AD$14)</f>
        <v>0</v>
      </c>
      <c r="M420" s="57"/>
      <c r="N420" s="61">
        <v>0</v>
      </c>
      <c r="O420" s="57">
        <f t="shared" si="121"/>
        <v>0</v>
      </c>
      <c r="P420" s="61">
        <v>1</v>
      </c>
      <c r="Q420" s="57">
        <f t="shared" si="123"/>
        <v>0</v>
      </c>
      <c r="R420" s="61">
        <v>0</v>
      </c>
      <c r="S420" s="59">
        <f t="shared" si="122"/>
        <v>0</v>
      </c>
      <c r="T420" s="64"/>
      <c r="U420" s="64"/>
      <c r="V420" s="64"/>
      <c r="W420" s="64"/>
      <c r="AN420" s="804"/>
    </row>
    <row r="421" spans="1:40" ht="73.5" hidden="1" customHeight="1" outlineLevel="1" x14ac:dyDescent="0.3">
      <c r="A421" s="295" t="s">
        <v>1383</v>
      </c>
      <c r="B421" s="242" t="s">
        <v>1877</v>
      </c>
      <c r="C421" s="45" t="s">
        <v>720</v>
      </c>
      <c r="D421" s="43" t="s">
        <v>164</v>
      </c>
      <c r="E421" s="50" t="s">
        <v>720</v>
      </c>
      <c r="F421" s="53" t="s">
        <v>866</v>
      </c>
      <c r="G421" s="52">
        <f>VLOOKUP(F421,$AH$8:$AK$14,2)</f>
        <v>1</v>
      </c>
      <c r="H421" s="54">
        <f>CHOOSE(G421,$AE$8,$AE$9,$AE$10,$AE$11,$AE$12,$AE$13,$AE$14)</f>
        <v>1</v>
      </c>
      <c r="I421" s="76">
        <f>IF(H421&gt;1,H421,$J$419)</f>
        <v>1</v>
      </c>
      <c r="J421" s="52"/>
      <c r="K421" s="55">
        <f>CHOOSE(I421,0,$AD$9,$AD$10,$AD$11,$AD$12,$AD$13,$AD$14)</f>
        <v>0</v>
      </c>
      <c r="M421" s="57"/>
      <c r="N421" s="61">
        <v>0</v>
      </c>
      <c r="O421" s="57">
        <f t="shared" si="121"/>
        <v>0</v>
      </c>
      <c r="P421" s="61">
        <v>1</v>
      </c>
      <c r="Q421" s="57">
        <f t="shared" si="123"/>
        <v>0</v>
      </c>
      <c r="R421" s="61">
        <v>0</v>
      </c>
      <c r="S421" s="59">
        <f t="shared" si="122"/>
        <v>0</v>
      </c>
      <c r="T421" s="64"/>
      <c r="U421" s="64"/>
      <c r="V421" s="64"/>
      <c r="W421" s="64"/>
      <c r="AN421" s="804"/>
    </row>
    <row r="422" spans="1:40" ht="85.5" hidden="1" customHeight="1" outlineLevel="1" x14ac:dyDescent="0.3">
      <c r="A422" s="295" t="s">
        <v>1384</v>
      </c>
      <c r="B422" s="242" t="s">
        <v>1878</v>
      </c>
      <c r="C422" s="45" t="s">
        <v>720</v>
      </c>
      <c r="D422" s="43" t="s">
        <v>164</v>
      </c>
      <c r="E422" s="50" t="s">
        <v>720</v>
      </c>
      <c r="F422" s="53" t="s">
        <v>866</v>
      </c>
      <c r="G422" s="52">
        <f>VLOOKUP(F422,$AH$8:$AK$14,2)</f>
        <v>1</v>
      </c>
      <c r="H422" s="54">
        <f>CHOOSE(G422,$AE$8,$AE$9,$AE$10,$AE$11,$AE$12,$AE$13,$AE$14)</f>
        <v>1</v>
      </c>
      <c r="I422" s="76">
        <f>IF(H422&gt;1,H422,$J$419)</f>
        <v>1</v>
      </c>
      <c r="J422" s="52"/>
      <c r="K422" s="55">
        <f>CHOOSE(I422,0,$AD$9,$AD$10,$AD$11,$AD$12,$AD$13,$AD$14)</f>
        <v>0</v>
      </c>
      <c r="M422" s="57"/>
      <c r="N422" s="61">
        <v>0</v>
      </c>
      <c r="O422" s="57">
        <f t="shared" si="121"/>
        <v>0</v>
      </c>
      <c r="P422" s="61">
        <v>1</v>
      </c>
      <c r="Q422" s="57">
        <f t="shared" si="123"/>
        <v>0</v>
      </c>
      <c r="R422" s="61">
        <v>0</v>
      </c>
      <c r="S422" s="59">
        <f t="shared" si="122"/>
        <v>0</v>
      </c>
      <c r="T422" s="64"/>
      <c r="U422" s="64"/>
      <c r="V422" s="64"/>
      <c r="W422" s="64"/>
      <c r="AN422" s="804"/>
    </row>
    <row r="423" spans="1:40" ht="71.25" hidden="1" customHeight="1" outlineLevel="1" x14ac:dyDescent="0.3">
      <c r="A423" s="295" t="s">
        <v>1385</v>
      </c>
      <c r="B423" s="242" t="s">
        <v>1879</v>
      </c>
      <c r="C423" s="45" t="s">
        <v>176</v>
      </c>
      <c r="D423" s="43" t="s">
        <v>36</v>
      </c>
      <c r="E423" s="50" t="s">
        <v>720</v>
      </c>
      <c r="F423" s="53" t="s">
        <v>866</v>
      </c>
      <c r="G423" s="52">
        <f>VLOOKUP(F423,$AH$8:$AK$14,2)</f>
        <v>1</v>
      </c>
      <c r="H423" s="54">
        <f>CHOOSE(G423,$AE$8,$AE$9,$AE$10,$AE$11,$AE$12,$AE$13,$AE$14)</f>
        <v>1</v>
      </c>
      <c r="I423" s="76">
        <f>IF(H423&gt;1,H423,$J$419)</f>
        <v>1</v>
      </c>
      <c r="J423" s="52"/>
      <c r="K423" s="55">
        <f>CHOOSE(I423,0,$AD$9,$AD$10,$AD$11,$AD$12,$AD$13,$AD$14)</f>
        <v>0</v>
      </c>
      <c r="M423" s="57"/>
      <c r="N423" s="61">
        <v>1</v>
      </c>
      <c r="O423" s="57">
        <f t="shared" si="121"/>
        <v>0</v>
      </c>
      <c r="P423" s="61">
        <v>1</v>
      </c>
      <c r="Q423" s="57">
        <f t="shared" si="123"/>
        <v>0</v>
      </c>
      <c r="R423" s="61">
        <v>0</v>
      </c>
      <c r="S423" s="59">
        <f t="shared" si="122"/>
        <v>0</v>
      </c>
      <c r="T423" s="64"/>
      <c r="U423" s="64"/>
      <c r="V423" s="64"/>
      <c r="W423" s="64"/>
      <c r="AN423" s="804"/>
    </row>
    <row r="424" spans="1:40" s="296" customFormat="1" ht="40.35" customHeight="1" collapsed="1" x14ac:dyDescent="0.45">
      <c r="A424" s="42" t="s">
        <v>909</v>
      </c>
      <c r="B424" s="464" t="s">
        <v>2057</v>
      </c>
      <c r="C424" s="465"/>
      <c r="D424" s="465"/>
      <c r="E424" s="466"/>
      <c r="F424" s="261" t="s">
        <v>1074</v>
      </c>
      <c r="G424" s="52">
        <f>VLOOKUP(F424,$AL$8:$AM$14,2)</f>
        <v>1</v>
      </c>
      <c r="H424" s="54">
        <f>IF(G424&gt;1,0,ROUNDDOWN(AVERAGE(H425:H427),0))</f>
        <v>1</v>
      </c>
      <c r="I424" s="76"/>
      <c r="J424" s="52">
        <f>MAX(G424:H424)</f>
        <v>1</v>
      </c>
      <c r="K424" s="55">
        <f>CHOOSE(J424,0,$AD$9,$AD$10,$AD$11,$AD$12,$AD$13,$AD$14)</f>
        <v>0</v>
      </c>
      <c r="L424" s="63">
        <f>1/31</f>
        <v>3.2258064516129031E-2</v>
      </c>
      <c r="M424" s="57">
        <f>K424*L424</f>
        <v>0</v>
      </c>
      <c r="N424" s="61"/>
      <c r="O424" s="57">
        <f t="shared" si="121"/>
        <v>0</v>
      </c>
      <c r="P424" s="61"/>
      <c r="Q424" s="57">
        <f t="shared" si="123"/>
        <v>0</v>
      </c>
      <c r="R424" s="61"/>
      <c r="S424" s="59">
        <f t="shared" si="122"/>
        <v>0</v>
      </c>
      <c r="T424" s="64"/>
      <c r="U424" s="64"/>
      <c r="V424" s="64"/>
      <c r="W424" s="64"/>
      <c r="AN424" s="805"/>
    </row>
    <row r="425" spans="1:40" ht="34.5" hidden="1" customHeight="1" outlineLevel="1" x14ac:dyDescent="0.3">
      <c r="A425" s="295" t="s">
        <v>1386</v>
      </c>
      <c r="B425" s="242" t="s">
        <v>1880</v>
      </c>
      <c r="C425" s="45" t="s">
        <v>176</v>
      </c>
      <c r="D425" s="43" t="s">
        <v>720</v>
      </c>
      <c r="E425" s="50" t="s">
        <v>720</v>
      </c>
      <c r="F425" s="53" t="s">
        <v>866</v>
      </c>
      <c r="G425" s="52">
        <f>VLOOKUP(F425,$AH$8:$AK$14,2)</f>
        <v>1</v>
      </c>
      <c r="H425" s="54">
        <f>CHOOSE(G425,$AE$8,$AE$9,$AE$10,$AE$11,$AE$12,$AE$13,$AE$14)</f>
        <v>1</v>
      </c>
      <c r="I425" s="76">
        <f>IF(H425&gt;1,H425,$J$424)</f>
        <v>1</v>
      </c>
      <c r="J425" s="52"/>
      <c r="K425" s="55">
        <f>CHOOSE(I425,0,$AD$9,$AD$10,$AD$11,$AD$12,$AD$13,$AD$14)</f>
        <v>0</v>
      </c>
      <c r="M425" s="57"/>
      <c r="N425" s="61">
        <v>1</v>
      </c>
      <c r="O425" s="57">
        <f t="shared" si="121"/>
        <v>0</v>
      </c>
      <c r="P425" s="61">
        <v>0</v>
      </c>
      <c r="Q425" s="57">
        <f t="shared" si="123"/>
        <v>0</v>
      </c>
      <c r="R425" s="61">
        <v>0</v>
      </c>
      <c r="S425" s="59">
        <f t="shared" si="122"/>
        <v>0</v>
      </c>
      <c r="T425" s="64"/>
      <c r="U425" s="64"/>
      <c r="V425" s="64"/>
      <c r="W425" s="64"/>
      <c r="AN425" s="801"/>
    </row>
    <row r="426" spans="1:40" ht="47.65" hidden="1" customHeight="1" outlineLevel="1" x14ac:dyDescent="0.3">
      <c r="A426" s="295" t="s">
        <v>1387</v>
      </c>
      <c r="B426" s="242" t="s">
        <v>1881</v>
      </c>
      <c r="C426" s="45" t="s">
        <v>176</v>
      </c>
      <c r="D426" s="43" t="s">
        <v>41</v>
      </c>
      <c r="E426" s="50" t="s">
        <v>720</v>
      </c>
      <c r="F426" s="53" t="s">
        <v>866</v>
      </c>
      <c r="G426" s="52">
        <f>VLOOKUP(F426,$AH$8:$AK$14,2)</f>
        <v>1</v>
      </c>
      <c r="H426" s="54">
        <f>CHOOSE(G426,$AE$8,$AE$9,$AE$10,$AE$11,$AE$12,$AE$13,$AE$14)</f>
        <v>1</v>
      </c>
      <c r="I426" s="76">
        <f>IF(H426&gt;1,H426,$J$424)</f>
        <v>1</v>
      </c>
      <c r="J426" s="52"/>
      <c r="K426" s="55">
        <f>CHOOSE(I426,0,$AD$9,$AD$10,$AD$11,$AD$12,$AD$13,$AD$14)</f>
        <v>0</v>
      </c>
      <c r="M426" s="57"/>
      <c r="N426" s="61">
        <v>1</v>
      </c>
      <c r="O426" s="57">
        <f t="shared" si="121"/>
        <v>0</v>
      </c>
      <c r="P426" s="61">
        <v>1</v>
      </c>
      <c r="Q426" s="57">
        <f t="shared" si="123"/>
        <v>0</v>
      </c>
      <c r="R426" s="61">
        <v>0</v>
      </c>
      <c r="S426" s="59">
        <f t="shared" si="122"/>
        <v>0</v>
      </c>
      <c r="T426" s="64"/>
      <c r="U426" s="64"/>
      <c r="V426" s="64"/>
      <c r="W426" s="64"/>
      <c r="AN426" s="801"/>
    </row>
    <row r="427" spans="1:40" ht="34.5" hidden="1" customHeight="1" outlineLevel="1" x14ac:dyDescent="0.3">
      <c r="A427" s="307" t="s">
        <v>1388</v>
      </c>
      <c r="B427" s="280" t="s">
        <v>2176</v>
      </c>
      <c r="C427" s="292" t="s">
        <v>720</v>
      </c>
      <c r="D427" s="282" t="s">
        <v>41</v>
      </c>
      <c r="E427" s="283" t="s">
        <v>720</v>
      </c>
      <c r="F427" s="53" t="s">
        <v>866</v>
      </c>
      <c r="G427" s="285">
        <f>VLOOKUP(F427,$AH$8:$AK$14,2)</f>
        <v>1</v>
      </c>
      <c r="H427" s="286">
        <f>CHOOSE(G427,$AE$8,$AE$9,$AE$10,$AE$11,$AE$12,$AE$13,$AE$14)</f>
        <v>1</v>
      </c>
      <c r="I427" s="286">
        <f>IF(H427&gt;1,H427,$J$424)</f>
        <v>1</v>
      </c>
      <c r="J427" s="285"/>
      <c r="K427" s="287">
        <f>CHOOSE(I427,0,$AD$9,$AD$10,$AD$11,$AD$12,$AD$13,$AD$14)</f>
        <v>0</v>
      </c>
      <c r="L427" s="288"/>
      <c r="M427" s="289"/>
      <c r="N427" s="290">
        <v>0</v>
      </c>
      <c r="O427" s="289">
        <f t="shared" si="121"/>
        <v>0</v>
      </c>
      <c r="P427" s="290">
        <v>1</v>
      </c>
      <c r="Q427" s="289">
        <f t="shared" si="123"/>
        <v>0</v>
      </c>
      <c r="R427" s="290">
        <v>0</v>
      </c>
      <c r="S427" s="59">
        <f t="shared" si="122"/>
        <v>0</v>
      </c>
      <c r="T427" s="64"/>
      <c r="U427" s="64"/>
      <c r="V427" s="64"/>
      <c r="W427" s="64"/>
      <c r="AN427" s="797"/>
    </row>
    <row r="428" spans="1:40" ht="26.85" customHeight="1" collapsed="1" x14ac:dyDescent="0.3">
      <c r="A428" s="305" t="s">
        <v>180</v>
      </c>
      <c r="B428" s="467" t="s">
        <v>779</v>
      </c>
      <c r="C428" s="467"/>
      <c r="D428" s="467"/>
      <c r="E428" s="467"/>
      <c r="F428" s="467"/>
      <c r="G428" s="467"/>
      <c r="H428" s="467"/>
      <c r="I428" s="467"/>
      <c r="J428" s="467"/>
      <c r="K428" s="467"/>
      <c r="L428" s="467"/>
      <c r="M428" s="467"/>
      <c r="N428" s="467"/>
      <c r="O428" s="467"/>
      <c r="P428" s="467"/>
      <c r="Q428" s="467"/>
      <c r="R428" s="467"/>
      <c r="S428" s="467"/>
      <c r="T428" s="467"/>
      <c r="U428" s="467"/>
      <c r="V428" s="467"/>
      <c r="W428" s="467"/>
      <c r="X428" s="467"/>
      <c r="Y428" s="467"/>
      <c r="Z428" s="467"/>
      <c r="AA428" s="467"/>
      <c r="AB428" s="467"/>
      <c r="AC428" s="467"/>
      <c r="AD428" s="467"/>
      <c r="AE428" s="467"/>
      <c r="AF428" s="467"/>
      <c r="AG428" s="467"/>
      <c r="AH428" s="467"/>
      <c r="AI428" s="467"/>
      <c r="AJ428" s="467"/>
      <c r="AK428" s="467"/>
      <c r="AL428" s="467"/>
      <c r="AM428" s="467"/>
      <c r="AN428" s="467"/>
    </row>
    <row r="429" spans="1:40" ht="100.5" customHeight="1" x14ac:dyDescent="0.3">
      <c r="A429" s="297" t="s">
        <v>910</v>
      </c>
      <c r="B429" s="468" t="s">
        <v>2177</v>
      </c>
      <c r="C429" s="469"/>
      <c r="D429" s="469"/>
      <c r="E429" s="470"/>
      <c r="F429" s="261" t="s">
        <v>1074</v>
      </c>
      <c r="G429" s="299">
        <f>VLOOKUP(F429,$AL$8:$AM$14,2)</f>
        <v>1</v>
      </c>
      <c r="H429" s="300">
        <f>IF(G429&gt;1,0,ROUNDDOWN(AVERAGE(H430:H438),0))</f>
        <v>1</v>
      </c>
      <c r="I429" s="300"/>
      <c r="J429" s="299">
        <f>MAX(G429:H429)</f>
        <v>1</v>
      </c>
      <c r="K429" s="301">
        <f>CHOOSE(J429,0,$AD$9,$AD$10,$AD$11,$AD$12,$AD$13,$AD$14)</f>
        <v>0</v>
      </c>
      <c r="L429" s="302">
        <f>1/31</f>
        <v>3.2258064516129031E-2</v>
      </c>
      <c r="M429" s="303">
        <f>K429*L429</f>
        <v>0</v>
      </c>
      <c r="N429" s="304"/>
      <c r="O429" s="303">
        <f t="shared" si="121"/>
        <v>0</v>
      </c>
      <c r="P429" s="304"/>
      <c r="Q429" s="303">
        <f t="shared" si="123"/>
        <v>0</v>
      </c>
      <c r="R429" s="304"/>
      <c r="S429" s="59">
        <f t="shared" si="122"/>
        <v>0</v>
      </c>
      <c r="T429" s="64"/>
      <c r="U429" s="64"/>
      <c r="V429" s="64"/>
      <c r="W429" s="64"/>
      <c r="AN429" s="803"/>
    </row>
    <row r="430" spans="1:40" ht="45" hidden="1" customHeight="1" outlineLevel="1" x14ac:dyDescent="0.3">
      <c r="A430" s="295" t="s">
        <v>1389</v>
      </c>
      <c r="B430" s="242" t="s">
        <v>1882</v>
      </c>
      <c r="C430" s="45" t="s">
        <v>180</v>
      </c>
      <c r="D430" s="43" t="s">
        <v>742</v>
      </c>
      <c r="E430" s="50" t="s">
        <v>726</v>
      </c>
      <c r="F430" s="53" t="s">
        <v>866</v>
      </c>
      <c r="G430" s="52">
        <f t="shared" ref="G430:G438" si="128">VLOOKUP(F430,$AH$8:$AK$14,2)</f>
        <v>1</v>
      </c>
      <c r="H430" s="54">
        <f t="shared" ref="H430:H438" si="129">CHOOSE(G430,$AE$8,$AE$9,$AE$10,$AE$11,$AE$12,$AE$13,$AE$14)</f>
        <v>1</v>
      </c>
      <c r="I430" s="76">
        <f t="shared" ref="I430:I438" si="130">IF(H430&gt;1,H430,$J$429)</f>
        <v>1</v>
      </c>
      <c r="J430" s="52"/>
      <c r="K430" s="55">
        <f t="shared" ref="K430:K438" si="131">CHOOSE(I430,0,$AD$9,$AD$10,$AD$11,$AD$12,$AD$13,$AD$14)</f>
        <v>0</v>
      </c>
      <c r="M430" s="57"/>
      <c r="N430" s="61">
        <v>1</v>
      </c>
      <c r="O430" s="57">
        <f t="shared" si="121"/>
        <v>0</v>
      </c>
      <c r="P430" s="61">
        <v>1</v>
      </c>
      <c r="Q430" s="57">
        <f t="shared" si="123"/>
        <v>0</v>
      </c>
      <c r="R430" s="61">
        <v>1</v>
      </c>
      <c r="S430" s="59">
        <f t="shared" si="122"/>
        <v>0</v>
      </c>
      <c r="T430" s="64"/>
      <c r="U430" s="64"/>
      <c r="V430" s="64"/>
      <c r="W430" s="64"/>
      <c r="AN430" s="804"/>
    </row>
    <row r="431" spans="1:40" ht="47.65" hidden="1" customHeight="1" outlineLevel="1" x14ac:dyDescent="0.3">
      <c r="A431" s="295" t="s">
        <v>1390</v>
      </c>
      <c r="B431" s="242" t="s">
        <v>1883</v>
      </c>
      <c r="C431" s="45" t="s">
        <v>180</v>
      </c>
      <c r="D431" s="43" t="s">
        <v>741</v>
      </c>
      <c r="E431" s="50" t="s">
        <v>728</v>
      </c>
      <c r="F431" s="53" t="s">
        <v>866</v>
      </c>
      <c r="G431" s="52">
        <f t="shared" si="128"/>
        <v>1</v>
      </c>
      <c r="H431" s="54">
        <f t="shared" si="129"/>
        <v>1</v>
      </c>
      <c r="I431" s="76">
        <f t="shared" si="130"/>
        <v>1</v>
      </c>
      <c r="J431" s="52"/>
      <c r="K431" s="55">
        <f t="shared" si="131"/>
        <v>0</v>
      </c>
      <c r="M431" s="57"/>
      <c r="N431" s="61">
        <v>1</v>
      </c>
      <c r="O431" s="57">
        <f t="shared" si="121"/>
        <v>0</v>
      </c>
      <c r="P431" s="61">
        <v>1</v>
      </c>
      <c r="Q431" s="57">
        <f t="shared" si="123"/>
        <v>0</v>
      </c>
      <c r="R431" s="61">
        <v>1</v>
      </c>
      <c r="S431" s="59">
        <f t="shared" si="122"/>
        <v>0</v>
      </c>
      <c r="T431" s="64"/>
      <c r="U431" s="64"/>
      <c r="V431" s="64"/>
      <c r="W431" s="64"/>
      <c r="AN431" s="804"/>
    </row>
    <row r="432" spans="1:40" ht="43.5" hidden="1" customHeight="1" outlineLevel="1" x14ac:dyDescent="0.3">
      <c r="A432" s="295" t="s">
        <v>1391</v>
      </c>
      <c r="B432" s="242" t="s">
        <v>1884</v>
      </c>
      <c r="C432" s="45" t="s">
        <v>180</v>
      </c>
      <c r="D432" s="43" t="s">
        <v>741</v>
      </c>
      <c r="E432" s="50" t="s">
        <v>728</v>
      </c>
      <c r="F432" s="53" t="s">
        <v>866</v>
      </c>
      <c r="G432" s="52">
        <f t="shared" si="128"/>
        <v>1</v>
      </c>
      <c r="H432" s="54">
        <f t="shared" si="129"/>
        <v>1</v>
      </c>
      <c r="I432" s="76">
        <f t="shared" si="130"/>
        <v>1</v>
      </c>
      <c r="J432" s="52"/>
      <c r="K432" s="55">
        <f t="shared" si="131"/>
        <v>0</v>
      </c>
      <c r="M432" s="57"/>
      <c r="N432" s="61">
        <v>1</v>
      </c>
      <c r="O432" s="57">
        <f t="shared" si="121"/>
        <v>0</v>
      </c>
      <c r="P432" s="61">
        <v>1</v>
      </c>
      <c r="Q432" s="57">
        <f t="shared" si="123"/>
        <v>0</v>
      </c>
      <c r="R432" s="61">
        <v>1</v>
      </c>
      <c r="S432" s="59">
        <f t="shared" si="122"/>
        <v>0</v>
      </c>
      <c r="T432" s="64"/>
      <c r="U432" s="64"/>
      <c r="V432" s="64"/>
      <c r="W432" s="64"/>
      <c r="AN432" s="804"/>
    </row>
    <row r="433" spans="1:40" ht="47.65" hidden="1" customHeight="1" outlineLevel="1" x14ac:dyDescent="0.3">
      <c r="A433" s="295" t="s">
        <v>1392</v>
      </c>
      <c r="B433" s="242" t="s">
        <v>1885</v>
      </c>
      <c r="C433" s="45" t="s">
        <v>180</v>
      </c>
      <c r="D433" s="43" t="s">
        <v>741</v>
      </c>
      <c r="E433" s="50" t="s">
        <v>728</v>
      </c>
      <c r="F433" s="53" t="s">
        <v>866</v>
      </c>
      <c r="G433" s="52">
        <f t="shared" si="128"/>
        <v>1</v>
      </c>
      <c r="H433" s="54">
        <f t="shared" si="129"/>
        <v>1</v>
      </c>
      <c r="I433" s="76">
        <f t="shared" si="130"/>
        <v>1</v>
      </c>
      <c r="J433" s="52"/>
      <c r="K433" s="55">
        <f t="shared" si="131"/>
        <v>0</v>
      </c>
      <c r="M433" s="57"/>
      <c r="N433" s="61">
        <v>1</v>
      </c>
      <c r="O433" s="57">
        <f t="shared" si="121"/>
        <v>0</v>
      </c>
      <c r="P433" s="61">
        <v>1</v>
      </c>
      <c r="Q433" s="57">
        <f t="shared" si="123"/>
        <v>0</v>
      </c>
      <c r="R433" s="61">
        <v>1</v>
      </c>
      <c r="S433" s="59">
        <f t="shared" si="122"/>
        <v>0</v>
      </c>
      <c r="T433" s="64"/>
      <c r="U433" s="64"/>
      <c r="V433" s="64"/>
      <c r="W433" s="64"/>
      <c r="AN433" s="804"/>
    </row>
    <row r="434" spans="1:40" ht="47.65" hidden="1" customHeight="1" outlineLevel="1" x14ac:dyDescent="0.3">
      <c r="A434" s="295" t="s">
        <v>1393</v>
      </c>
      <c r="B434" s="242" t="s">
        <v>1886</v>
      </c>
      <c r="C434" s="45" t="s">
        <v>180</v>
      </c>
      <c r="D434" s="43" t="s">
        <v>741</v>
      </c>
      <c r="E434" s="50" t="s">
        <v>728</v>
      </c>
      <c r="F434" s="53" t="s">
        <v>866</v>
      </c>
      <c r="G434" s="52">
        <f t="shared" si="128"/>
        <v>1</v>
      </c>
      <c r="H434" s="54">
        <f t="shared" si="129"/>
        <v>1</v>
      </c>
      <c r="I434" s="76">
        <f t="shared" si="130"/>
        <v>1</v>
      </c>
      <c r="J434" s="52"/>
      <c r="K434" s="55">
        <f t="shared" si="131"/>
        <v>0</v>
      </c>
      <c r="M434" s="57"/>
      <c r="N434" s="61">
        <v>1</v>
      </c>
      <c r="O434" s="57">
        <f t="shared" si="121"/>
        <v>0</v>
      </c>
      <c r="P434" s="61">
        <v>1</v>
      </c>
      <c r="Q434" s="57">
        <f t="shared" si="123"/>
        <v>0</v>
      </c>
      <c r="R434" s="61">
        <v>1</v>
      </c>
      <c r="S434" s="59">
        <f t="shared" si="122"/>
        <v>0</v>
      </c>
      <c r="T434" s="64"/>
      <c r="U434" s="64"/>
      <c r="V434" s="64"/>
      <c r="W434" s="64"/>
      <c r="AN434" s="804"/>
    </row>
    <row r="435" spans="1:40" ht="47.65" hidden="1" customHeight="1" outlineLevel="1" x14ac:dyDescent="0.3">
      <c r="A435" s="295" t="s">
        <v>1394</v>
      </c>
      <c r="B435" s="242" t="s">
        <v>1887</v>
      </c>
      <c r="C435" s="45" t="s">
        <v>180</v>
      </c>
      <c r="D435" s="43" t="s">
        <v>741</v>
      </c>
      <c r="E435" s="50" t="s">
        <v>728</v>
      </c>
      <c r="F435" s="53" t="s">
        <v>866</v>
      </c>
      <c r="G435" s="52">
        <f t="shared" si="128"/>
        <v>1</v>
      </c>
      <c r="H435" s="54">
        <f t="shared" si="129"/>
        <v>1</v>
      </c>
      <c r="I435" s="76">
        <f t="shared" si="130"/>
        <v>1</v>
      </c>
      <c r="J435" s="52"/>
      <c r="K435" s="55">
        <f t="shared" si="131"/>
        <v>0</v>
      </c>
      <c r="M435" s="57"/>
      <c r="N435" s="61">
        <v>1</v>
      </c>
      <c r="O435" s="57">
        <f t="shared" si="121"/>
        <v>0</v>
      </c>
      <c r="P435" s="61">
        <v>1</v>
      </c>
      <c r="Q435" s="57">
        <f t="shared" si="123"/>
        <v>0</v>
      </c>
      <c r="R435" s="61">
        <v>1</v>
      </c>
      <c r="S435" s="59">
        <f t="shared" si="122"/>
        <v>0</v>
      </c>
      <c r="T435" s="64"/>
      <c r="U435" s="64"/>
      <c r="V435" s="64"/>
      <c r="W435" s="64"/>
      <c r="AN435" s="804"/>
    </row>
    <row r="436" spans="1:40" ht="34.5" hidden="1" customHeight="1" outlineLevel="1" x14ac:dyDescent="0.3">
      <c r="A436" s="295" t="s">
        <v>1395</v>
      </c>
      <c r="B436" s="242" t="s">
        <v>1888</v>
      </c>
      <c r="C436" s="45" t="s">
        <v>180</v>
      </c>
      <c r="D436" s="43" t="s">
        <v>720</v>
      </c>
      <c r="E436" s="50" t="s">
        <v>720</v>
      </c>
      <c r="F436" s="53" t="s">
        <v>866</v>
      </c>
      <c r="G436" s="52">
        <f t="shared" si="128"/>
        <v>1</v>
      </c>
      <c r="H436" s="54">
        <f t="shared" si="129"/>
        <v>1</v>
      </c>
      <c r="I436" s="76">
        <f t="shared" si="130"/>
        <v>1</v>
      </c>
      <c r="J436" s="52"/>
      <c r="K436" s="55">
        <f t="shared" si="131"/>
        <v>0</v>
      </c>
      <c r="M436" s="57"/>
      <c r="N436" s="61">
        <v>1</v>
      </c>
      <c r="O436" s="57">
        <f t="shared" si="121"/>
        <v>0</v>
      </c>
      <c r="P436" s="61">
        <v>0</v>
      </c>
      <c r="Q436" s="57">
        <f t="shared" si="123"/>
        <v>0</v>
      </c>
      <c r="R436" s="61">
        <v>0</v>
      </c>
      <c r="S436" s="59">
        <f t="shared" si="122"/>
        <v>0</v>
      </c>
      <c r="T436" s="64"/>
      <c r="U436" s="64"/>
      <c r="V436" s="64"/>
      <c r="W436" s="64"/>
      <c r="AN436" s="804"/>
    </row>
    <row r="437" spans="1:40" ht="47.65" hidden="1" customHeight="1" outlineLevel="1" x14ac:dyDescent="0.3">
      <c r="A437" s="295" t="s">
        <v>1396</v>
      </c>
      <c r="B437" s="242" t="s">
        <v>1889</v>
      </c>
      <c r="C437" s="45" t="s">
        <v>180</v>
      </c>
      <c r="D437" s="43" t="s">
        <v>720</v>
      </c>
      <c r="E437" s="50" t="s">
        <v>720</v>
      </c>
      <c r="F437" s="53" t="s">
        <v>866</v>
      </c>
      <c r="G437" s="52">
        <f t="shared" si="128"/>
        <v>1</v>
      </c>
      <c r="H437" s="54">
        <f t="shared" si="129"/>
        <v>1</v>
      </c>
      <c r="I437" s="76">
        <f t="shared" si="130"/>
        <v>1</v>
      </c>
      <c r="J437" s="52"/>
      <c r="K437" s="55">
        <f t="shared" si="131"/>
        <v>0</v>
      </c>
      <c r="M437" s="57"/>
      <c r="N437" s="61">
        <v>1</v>
      </c>
      <c r="O437" s="57">
        <f t="shared" si="121"/>
        <v>0</v>
      </c>
      <c r="P437" s="61">
        <v>0</v>
      </c>
      <c r="Q437" s="57">
        <f t="shared" si="123"/>
        <v>0</v>
      </c>
      <c r="R437" s="61">
        <v>0</v>
      </c>
      <c r="S437" s="59">
        <f t="shared" si="122"/>
        <v>0</v>
      </c>
      <c r="T437" s="64"/>
      <c r="U437" s="64"/>
      <c r="V437" s="64"/>
      <c r="W437" s="64"/>
      <c r="AN437" s="804"/>
    </row>
    <row r="438" spans="1:40" ht="47.65" hidden="1" customHeight="1" outlineLevel="1" x14ac:dyDescent="0.3">
      <c r="A438" s="295" t="s">
        <v>1397</v>
      </c>
      <c r="B438" s="242" t="s">
        <v>1890</v>
      </c>
      <c r="C438" s="45" t="s">
        <v>180</v>
      </c>
      <c r="D438" s="43" t="s">
        <v>720</v>
      </c>
      <c r="E438" s="50" t="s">
        <v>720</v>
      </c>
      <c r="F438" s="53" t="s">
        <v>866</v>
      </c>
      <c r="G438" s="52">
        <f t="shared" si="128"/>
        <v>1</v>
      </c>
      <c r="H438" s="54">
        <f t="shared" si="129"/>
        <v>1</v>
      </c>
      <c r="I438" s="76">
        <f t="shared" si="130"/>
        <v>1</v>
      </c>
      <c r="J438" s="52"/>
      <c r="K438" s="55">
        <f t="shared" si="131"/>
        <v>0</v>
      </c>
      <c r="M438" s="57"/>
      <c r="N438" s="61">
        <v>1</v>
      </c>
      <c r="O438" s="57">
        <f t="shared" si="121"/>
        <v>0</v>
      </c>
      <c r="P438" s="61">
        <v>0</v>
      </c>
      <c r="Q438" s="57">
        <f t="shared" si="123"/>
        <v>0</v>
      </c>
      <c r="R438" s="61">
        <v>0</v>
      </c>
      <c r="S438" s="59">
        <f t="shared" si="122"/>
        <v>0</v>
      </c>
      <c r="T438" s="64"/>
      <c r="U438" s="64"/>
      <c r="V438" s="64"/>
      <c r="W438" s="64"/>
      <c r="AN438" s="804"/>
    </row>
    <row r="439" spans="1:40" ht="111.75" customHeight="1" collapsed="1" x14ac:dyDescent="0.3">
      <c r="A439" s="42" t="s">
        <v>912</v>
      </c>
      <c r="B439" s="464" t="s">
        <v>2106</v>
      </c>
      <c r="C439" s="465"/>
      <c r="D439" s="465"/>
      <c r="E439" s="466"/>
      <c r="F439" s="261" t="s">
        <v>1074</v>
      </c>
      <c r="G439" s="52">
        <f>VLOOKUP(F439,$AL$8:$AM$14,2)</f>
        <v>1</v>
      </c>
      <c r="H439" s="54">
        <f>IF(G439&gt;1,0,ROUNDDOWN(AVERAGE(H440:H443),0))</f>
        <v>1</v>
      </c>
      <c r="I439" s="76"/>
      <c r="J439" s="52">
        <f>MAX(G439:H439)</f>
        <v>1</v>
      </c>
      <c r="K439" s="55">
        <f>CHOOSE(J439,0,$AD$9,$AD$10,$AD$11,$AD$12,$AD$13,$AD$14)</f>
        <v>0</v>
      </c>
      <c r="L439" s="63">
        <f>1/31</f>
        <v>3.2258064516129031E-2</v>
      </c>
      <c r="M439" s="57">
        <f>K439*L439</f>
        <v>0</v>
      </c>
      <c r="O439" s="57">
        <f t="shared" si="121"/>
        <v>0</v>
      </c>
      <c r="Q439" s="57">
        <f t="shared" si="123"/>
        <v>0</v>
      </c>
      <c r="S439" s="59">
        <f t="shared" si="122"/>
        <v>0</v>
      </c>
      <c r="T439" s="64"/>
      <c r="U439" s="64"/>
      <c r="V439" s="64"/>
      <c r="W439" s="64"/>
      <c r="AN439" s="804"/>
    </row>
    <row r="440" spans="1:40" ht="103.15" hidden="1" customHeight="1" outlineLevel="1" x14ac:dyDescent="0.3">
      <c r="A440" s="295" t="s">
        <v>1398</v>
      </c>
      <c r="B440" s="242" t="s">
        <v>1891</v>
      </c>
      <c r="C440" s="45" t="s">
        <v>720</v>
      </c>
      <c r="D440" s="43" t="s">
        <v>741</v>
      </c>
      <c r="E440" s="50" t="s">
        <v>728</v>
      </c>
      <c r="F440" s="53" t="s">
        <v>866</v>
      </c>
      <c r="G440" s="52">
        <f>VLOOKUP(F440,$AH$8:$AK$14,2)</f>
        <v>1</v>
      </c>
      <c r="H440" s="54">
        <f>CHOOSE(G440,$AE$8,$AE$9,$AE$10,$AE$11,$AE$12,$AE$13,$AE$14)</f>
        <v>1</v>
      </c>
      <c r="I440" s="76">
        <f>IF(H440&gt;1,H440,$J$439)</f>
        <v>1</v>
      </c>
      <c r="J440" s="52"/>
      <c r="K440" s="55">
        <f>CHOOSE(I440,0,$AD$9,$AD$10,$AD$11,$AD$12,$AD$13,$AD$14)</f>
        <v>0</v>
      </c>
      <c r="M440" s="57"/>
      <c r="O440" s="57">
        <f t="shared" si="121"/>
        <v>0</v>
      </c>
      <c r="P440" s="61">
        <v>1</v>
      </c>
      <c r="Q440" s="57">
        <f t="shared" si="123"/>
        <v>0</v>
      </c>
      <c r="R440" s="61">
        <v>1</v>
      </c>
      <c r="S440" s="59">
        <f t="shared" si="122"/>
        <v>0</v>
      </c>
      <c r="T440" s="64"/>
      <c r="U440" s="64"/>
      <c r="V440" s="64"/>
      <c r="W440" s="64"/>
      <c r="AN440" s="804"/>
    </row>
    <row r="441" spans="1:40" ht="69.75" hidden="1" customHeight="1" outlineLevel="1" x14ac:dyDescent="0.3">
      <c r="A441" s="295" t="s">
        <v>1399</v>
      </c>
      <c r="B441" s="242" t="s">
        <v>1892</v>
      </c>
      <c r="C441" s="45" t="s">
        <v>720</v>
      </c>
      <c r="D441" s="43" t="s">
        <v>742</v>
      </c>
      <c r="E441" s="50" t="s">
        <v>728</v>
      </c>
      <c r="F441" s="53" t="s">
        <v>866</v>
      </c>
      <c r="G441" s="52">
        <f>VLOOKUP(F441,$AH$8:$AK$14,2)</f>
        <v>1</v>
      </c>
      <c r="H441" s="54">
        <f>CHOOSE(G441,$AE$8,$AE$9,$AE$10,$AE$11,$AE$12,$AE$13,$AE$14)</f>
        <v>1</v>
      </c>
      <c r="I441" s="76">
        <f>IF(H441&gt;1,H441,$J$439)</f>
        <v>1</v>
      </c>
      <c r="J441" s="52"/>
      <c r="K441" s="55">
        <f>CHOOSE(I441,0,$AD$9,$AD$10,$AD$11,$AD$12,$AD$13,$AD$14)</f>
        <v>0</v>
      </c>
      <c r="M441" s="57"/>
      <c r="O441" s="57">
        <f t="shared" si="121"/>
        <v>0</v>
      </c>
      <c r="P441" s="61">
        <v>1</v>
      </c>
      <c r="Q441" s="57">
        <f t="shared" si="123"/>
        <v>0</v>
      </c>
      <c r="R441" s="61">
        <v>1</v>
      </c>
      <c r="S441" s="59">
        <f t="shared" si="122"/>
        <v>0</v>
      </c>
      <c r="T441" s="64"/>
      <c r="U441" s="64"/>
      <c r="V441" s="64"/>
      <c r="W441" s="64"/>
      <c r="AN441" s="804"/>
    </row>
    <row r="442" spans="1:40" ht="87.75" hidden="1" customHeight="1" outlineLevel="1" x14ac:dyDescent="0.3">
      <c r="A442" s="295" t="s">
        <v>1400</v>
      </c>
      <c r="B442" s="242" t="s">
        <v>1893</v>
      </c>
      <c r="C442" s="45" t="s">
        <v>720</v>
      </c>
      <c r="D442" s="43" t="s">
        <v>742</v>
      </c>
      <c r="E442" s="50" t="s">
        <v>728</v>
      </c>
      <c r="F442" s="53" t="s">
        <v>866</v>
      </c>
      <c r="G442" s="52">
        <f>VLOOKUP(F442,$AH$8:$AK$14,2)</f>
        <v>1</v>
      </c>
      <c r="H442" s="54">
        <f>CHOOSE(G442,$AE$8,$AE$9,$AE$10,$AE$11,$AE$12,$AE$13,$AE$14)</f>
        <v>1</v>
      </c>
      <c r="I442" s="76">
        <f>IF(H442&gt;1,H442,$J$439)</f>
        <v>1</v>
      </c>
      <c r="J442" s="52"/>
      <c r="K442" s="55">
        <f>CHOOSE(I442,0,$AD$9,$AD$10,$AD$11,$AD$12,$AD$13,$AD$14)</f>
        <v>0</v>
      </c>
      <c r="M442" s="57"/>
      <c r="O442" s="57">
        <f t="shared" si="121"/>
        <v>0</v>
      </c>
      <c r="P442" s="61">
        <v>1</v>
      </c>
      <c r="Q442" s="57">
        <f t="shared" si="123"/>
        <v>0</v>
      </c>
      <c r="R442" s="61">
        <v>1</v>
      </c>
      <c r="S442" s="59">
        <f t="shared" si="122"/>
        <v>0</v>
      </c>
      <c r="T442" s="64"/>
      <c r="U442" s="64"/>
      <c r="V442" s="64"/>
      <c r="W442" s="64"/>
      <c r="AN442" s="804"/>
    </row>
    <row r="443" spans="1:40" ht="53.25" hidden="1" customHeight="1" outlineLevel="1" x14ac:dyDescent="0.3">
      <c r="A443" s="307" t="s">
        <v>1401</v>
      </c>
      <c r="B443" s="280" t="s">
        <v>1894</v>
      </c>
      <c r="C443" s="292" t="s">
        <v>720</v>
      </c>
      <c r="D443" s="282" t="s">
        <v>742</v>
      </c>
      <c r="E443" s="283" t="s">
        <v>726</v>
      </c>
      <c r="F443" s="53" t="s">
        <v>866</v>
      </c>
      <c r="G443" s="285">
        <f>VLOOKUP(F443,$AH$8:$AK$14,2)</f>
        <v>1</v>
      </c>
      <c r="H443" s="286">
        <f>CHOOSE(G443,$AE$8,$AE$9,$AE$10,$AE$11,$AE$12,$AE$13,$AE$14)</f>
        <v>1</v>
      </c>
      <c r="I443" s="286">
        <f>IF(H443&gt;1,H443,$J$439)</f>
        <v>1</v>
      </c>
      <c r="J443" s="285"/>
      <c r="K443" s="287">
        <f>CHOOSE(I443,0,$AD$9,$AD$10,$AD$11,$AD$12,$AD$13,$AD$14)</f>
        <v>0</v>
      </c>
      <c r="L443" s="288"/>
      <c r="M443" s="289"/>
      <c r="N443" s="290"/>
      <c r="O443" s="289">
        <f t="shared" si="121"/>
        <v>0</v>
      </c>
      <c r="P443" s="290">
        <v>1</v>
      </c>
      <c r="Q443" s="289">
        <f t="shared" si="123"/>
        <v>0</v>
      </c>
      <c r="R443" s="290">
        <v>1</v>
      </c>
      <c r="S443" s="59">
        <f t="shared" si="122"/>
        <v>0</v>
      </c>
      <c r="T443" s="64"/>
      <c r="U443" s="64"/>
      <c r="V443" s="64"/>
      <c r="W443" s="64"/>
      <c r="AN443" s="799"/>
    </row>
    <row r="444" spans="1:40" ht="26.85" customHeight="1" collapsed="1" x14ac:dyDescent="0.3">
      <c r="A444" s="305" t="s">
        <v>73</v>
      </c>
      <c r="B444" s="467" t="s">
        <v>636</v>
      </c>
      <c r="C444" s="467"/>
      <c r="D444" s="467"/>
      <c r="E444" s="467"/>
      <c r="F444" s="467"/>
      <c r="G444" s="467"/>
      <c r="H444" s="467"/>
      <c r="I444" s="467"/>
      <c r="J444" s="467"/>
      <c r="K444" s="467"/>
      <c r="L444" s="467"/>
      <c r="M444" s="467"/>
      <c r="N444" s="467"/>
      <c r="O444" s="467"/>
      <c r="P444" s="467"/>
      <c r="Q444" s="467"/>
      <c r="R444" s="467"/>
      <c r="S444" s="467"/>
      <c r="T444" s="467"/>
      <c r="U444" s="467"/>
      <c r="V444" s="467"/>
      <c r="W444" s="467"/>
      <c r="X444" s="467"/>
      <c r="Y444" s="467"/>
      <c r="Z444" s="467"/>
      <c r="AA444" s="467"/>
      <c r="AB444" s="467"/>
      <c r="AC444" s="467"/>
      <c r="AD444" s="467"/>
      <c r="AE444" s="467"/>
      <c r="AF444" s="467"/>
      <c r="AG444" s="467"/>
      <c r="AH444" s="467"/>
      <c r="AI444" s="467"/>
      <c r="AJ444" s="467"/>
      <c r="AK444" s="467"/>
      <c r="AL444" s="467"/>
      <c r="AM444" s="467"/>
      <c r="AN444" s="467"/>
    </row>
    <row r="445" spans="1:40" ht="26.85" customHeight="1" x14ac:dyDescent="0.3">
      <c r="A445" s="305" t="s">
        <v>74</v>
      </c>
      <c r="B445" s="467" t="s">
        <v>780</v>
      </c>
      <c r="C445" s="467"/>
      <c r="D445" s="467"/>
      <c r="E445" s="467"/>
      <c r="F445" s="467"/>
      <c r="G445" s="467"/>
      <c r="H445" s="467"/>
      <c r="I445" s="467"/>
      <c r="J445" s="467"/>
      <c r="K445" s="467"/>
      <c r="L445" s="467"/>
      <c r="M445" s="467"/>
      <c r="N445" s="467"/>
      <c r="O445" s="467"/>
      <c r="P445" s="467"/>
      <c r="Q445" s="467"/>
      <c r="R445" s="467"/>
      <c r="S445" s="467"/>
      <c r="T445" s="467"/>
      <c r="U445" s="467"/>
      <c r="V445" s="467"/>
      <c r="W445" s="467"/>
      <c r="X445" s="467"/>
      <c r="Y445" s="467"/>
      <c r="Z445" s="467"/>
      <c r="AA445" s="467"/>
      <c r="AB445" s="467"/>
      <c r="AC445" s="467"/>
      <c r="AD445" s="467"/>
      <c r="AE445" s="467"/>
      <c r="AF445" s="467"/>
      <c r="AG445" s="467"/>
      <c r="AH445" s="467"/>
      <c r="AI445" s="467"/>
      <c r="AJ445" s="467"/>
      <c r="AK445" s="467"/>
      <c r="AL445" s="467"/>
      <c r="AM445" s="467"/>
      <c r="AN445" s="467"/>
    </row>
    <row r="446" spans="1:40" ht="150" customHeight="1" x14ac:dyDescent="0.3">
      <c r="A446" s="297" t="s">
        <v>913</v>
      </c>
      <c r="B446" s="468" t="s">
        <v>2178</v>
      </c>
      <c r="C446" s="469"/>
      <c r="D446" s="469"/>
      <c r="E446" s="470"/>
      <c r="F446" s="261" t="s">
        <v>1074</v>
      </c>
      <c r="G446" s="299">
        <f>VLOOKUP(F446,$AL$8:$AM$14,2)</f>
        <v>1</v>
      </c>
      <c r="H446" s="300">
        <f>IF(G446&gt;1,0,ROUNDDOWN(AVERAGE(H447:H460),0))</f>
        <v>1</v>
      </c>
      <c r="I446" s="300"/>
      <c r="J446" s="299">
        <f>MAX(G446:H446)</f>
        <v>1</v>
      </c>
      <c r="K446" s="301">
        <f>CHOOSE(J446,0,$AD$9,$AD$10,$AD$11,$AD$12,$AD$13,$AD$14)</f>
        <v>0</v>
      </c>
      <c r="L446" s="302">
        <f>1/31</f>
        <v>3.2258064516129031E-2</v>
      </c>
      <c r="M446" s="303">
        <f>K446*L446</f>
        <v>0</v>
      </c>
      <c r="N446" s="304"/>
      <c r="O446" s="303">
        <f t="shared" si="121"/>
        <v>0</v>
      </c>
      <c r="P446" s="304"/>
      <c r="Q446" s="303">
        <f t="shared" si="123"/>
        <v>0</v>
      </c>
      <c r="R446" s="304"/>
      <c r="S446" s="59">
        <f t="shared" si="122"/>
        <v>0</v>
      </c>
      <c r="T446" s="64"/>
      <c r="U446" s="64"/>
      <c r="V446" s="64"/>
      <c r="W446" s="64"/>
      <c r="AN446" s="803"/>
    </row>
    <row r="447" spans="1:40" ht="34.5" hidden="1" customHeight="1" outlineLevel="1" x14ac:dyDescent="0.3">
      <c r="A447" s="295" t="s">
        <v>1402</v>
      </c>
      <c r="B447" s="242" t="s">
        <v>1895</v>
      </c>
      <c r="C447" s="45" t="s">
        <v>74</v>
      </c>
      <c r="D447" s="43" t="s">
        <v>743</v>
      </c>
      <c r="E447" s="50" t="s">
        <v>730</v>
      </c>
      <c r="F447" s="53" t="s">
        <v>866</v>
      </c>
      <c r="G447" s="52">
        <f t="shared" ref="G447:G460" si="132">VLOOKUP(F447,$AH$8:$AK$14,2)</f>
        <v>1</v>
      </c>
      <c r="H447" s="54">
        <f t="shared" ref="H447:H460" si="133">CHOOSE(G447,$AE$8,$AE$9,$AE$10,$AE$11,$AE$12,$AE$13,$AE$14)</f>
        <v>1</v>
      </c>
      <c r="I447" s="76">
        <f t="shared" ref="I447:I460" si="134">IF(H447&gt;1,H447,$J$446)</f>
        <v>1</v>
      </c>
      <c r="J447" s="52"/>
      <c r="K447" s="55">
        <f t="shared" ref="K447:K460" si="135">CHOOSE(I447,0,$AD$9,$AD$10,$AD$11,$AD$12,$AD$13,$AD$14)</f>
        <v>0</v>
      </c>
      <c r="M447" s="57"/>
      <c r="N447" s="61">
        <v>1</v>
      </c>
      <c r="O447" s="57">
        <f t="shared" si="121"/>
        <v>0</v>
      </c>
      <c r="P447" s="61">
        <v>1</v>
      </c>
      <c r="Q447" s="57">
        <f t="shared" si="123"/>
        <v>0</v>
      </c>
      <c r="R447" s="61">
        <v>1</v>
      </c>
      <c r="S447" s="59">
        <f t="shared" si="122"/>
        <v>0</v>
      </c>
      <c r="T447" s="64"/>
      <c r="U447" s="64"/>
      <c r="V447" s="64"/>
      <c r="W447" s="64"/>
      <c r="AN447" s="804"/>
    </row>
    <row r="448" spans="1:40" ht="47.25" hidden="1" customHeight="1" outlineLevel="1" x14ac:dyDescent="0.3">
      <c r="A448" s="295" t="s">
        <v>1403</v>
      </c>
      <c r="B448" s="242" t="s">
        <v>1896</v>
      </c>
      <c r="C448" s="45" t="s">
        <v>75</v>
      </c>
      <c r="D448" s="43" t="s">
        <v>743</v>
      </c>
      <c r="E448" s="50" t="s">
        <v>728</v>
      </c>
      <c r="F448" s="53" t="s">
        <v>866</v>
      </c>
      <c r="G448" s="52">
        <f t="shared" si="132"/>
        <v>1</v>
      </c>
      <c r="H448" s="54">
        <f t="shared" si="133"/>
        <v>1</v>
      </c>
      <c r="I448" s="76">
        <f t="shared" si="134"/>
        <v>1</v>
      </c>
      <c r="J448" s="52"/>
      <c r="K448" s="55">
        <f t="shared" si="135"/>
        <v>0</v>
      </c>
      <c r="M448" s="57"/>
      <c r="N448" s="61">
        <v>1</v>
      </c>
      <c r="O448" s="57">
        <f t="shared" si="121"/>
        <v>0</v>
      </c>
      <c r="P448" s="61">
        <v>1</v>
      </c>
      <c r="Q448" s="57">
        <f t="shared" si="123"/>
        <v>0</v>
      </c>
      <c r="R448" s="61">
        <v>1</v>
      </c>
      <c r="S448" s="59">
        <f t="shared" si="122"/>
        <v>0</v>
      </c>
      <c r="T448" s="64"/>
      <c r="U448" s="64"/>
      <c r="V448" s="64"/>
      <c r="W448" s="64"/>
      <c r="AN448" s="804"/>
    </row>
    <row r="449" spans="1:40" ht="47.65" hidden="1" customHeight="1" outlineLevel="1" x14ac:dyDescent="0.3">
      <c r="A449" s="295" t="s">
        <v>1404</v>
      </c>
      <c r="B449" s="242" t="s">
        <v>1897</v>
      </c>
      <c r="C449" s="45" t="s">
        <v>75</v>
      </c>
      <c r="D449" s="43" t="s">
        <v>743</v>
      </c>
      <c r="E449" s="50" t="s">
        <v>726</v>
      </c>
      <c r="F449" s="53" t="s">
        <v>866</v>
      </c>
      <c r="G449" s="52">
        <f t="shared" si="132"/>
        <v>1</v>
      </c>
      <c r="H449" s="54">
        <f t="shared" si="133"/>
        <v>1</v>
      </c>
      <c r="I449" s="76">
        <f t="shared" si="134"/>
        <v>1</v>
      </c>
      <c r="J449" s="52"/>
      <c r="K449" s="55">
        <f t="shared" si="135"/>
        <v>0</v>
      </c>
      <c r="M449" s="57"/>
      <c r="N449" s="61">
        <v>1</v>
      </c>
      <c r="O449" s="57">
        <f t="shared" si="121"/>
        <v>0</v>
      </c>
      <c r="P449" s="61">
        <v>1</v>
      </c>
      <c r="Q449" s="57">
        <f t="shared" si="123"/>
        <v>0</v>
      </c>
      <c r="R449" s="61">
        <v>1</v>
      </c>
      <c r="S449" s="59">
        <f t="shared" si="122"/>
        <v>0</v>
      </c>
      <c r="T449" s="64"/>
      <c r="U449" s="64"/>
      <c r="V449" s="64"/>
      <c r="W449" s="64"/>
      <c r="AN449" s="804"/>
    </row>
    <row r="450" spans="1:40" ht="47.25" hidden="1" customHeight="1" outlineLevel="1" x14ac:dyDescent="0.3">
      <c r="A450" s="295" t="s">
        <v>1405</v>
      </c>
      <c r="B450" s="242" t="s">
        <v>1898</v>
      </c>
      <c r="C450" s="45" t="s">
        <v>75</v>
      </c>
      <c r="D450" s="43" t="s">
        <v>745</v>
      </c>
      <c r="E450" s="50" t="s">
        <v>726</v>
      </c>
      <c r="F450" s="53" t="s">
        <v>866</v>
      </c>
      <c r="G450" s="52">
        <f t="shared" si="132"/>
        <v>1</v>
      </c>
      <c r="H450" s="54">
        <f t="shared" si="133"/>
        <v>1</v>
      </c>
      <c r="I450" s="76">
        <f t="shared" si="134"/>
        <v>1</v>
      </c>
      <c r="J450" s="52"/>
      <c r="K450" s="55">
        <f t="shared" si="135"/>
        <v>0</v>
      </c>
      <c r="M450" s="57"/>
      <c r="N450" s="61">
        <v>1</v>
      </c>
      <c r="O450" s="57">
        <f t="shared" si="121"/>
        <v>0</v>
      </c>
      <c r="P450" s="61">
        <v>1</v>
      </c>
      <c r="Q450" s="57">
        <f t="shared" si="123"/>
        <v>0</v>
      </c>
      <c r="R450" s="61">
        <v>1</v>
      </c>
      <c r="S450" s="59">
        <f t="shared" si="122"/>
        <v>0</v>
      </c>
      <c r="T450" s="64"/>
      <c r="U450" s="64"/>
      <c r="V450" s="64"/>
      <c r="W450" s="64"/>
      <c r="AN450" s="804"/>
    </row>
    <row r="451" spans="1:40" ht="47.25" hidden="1" customHeight="1" outlineLevel="1" x14ac:dyDescent="0.3">
      <c r="A451" s="295" t="s">
        <v>1406</v>
      </c>
      <c r="B451" s="242" t="s">
        <v>1899</v>
      </c>
      <c r="C451" s="45" t="s">
        <v>75</v>
      </c>
      <c r="D451" s="43" t="s">
        <v>745</v>
      </c>
      <c r="E451" s="50" t="s">
        <v>726</v>
      </c>
      <c r="F451" s="53" t="s">
        <v>866</v>
      </c>
      <c r="G451" s="52">
        <f t="shared" si="132"/>
        <v>1</v>
      </c>
      <c r="H451" s="54">
        <f t="shared" si="133"/>
        <v>1</v>
      </c>
      <c r="I451" s="76">
        <f t="shared" si="134"/>
        <v>1</v>
      </c>
      <c r="J451" s="52"/>
      <c r="K451" s="55">
        <f t="shared" si="135"/>
        <v>0</v>
      </c>
      <c r="M451" s="57"/>
      <c r="N451" s="61">
        <v>1</v>
      </c>
      <c r="O451" s="57">
        <f t="shared" si="121"/>
        <v>0</v>
      </c>
      <c r="P451" s="61">
        <v>1</v>
      </c>
      <c r="Q451" s="57">
        <f t="shared" si="123"/>
        <v>0</v>
      </c>
      <c r="R451" s="61">
        <v>1</v>
      </c>
      <c r="S451" s="59">
        <f t="shared" si="122"/>
        <v>0</v>
      </c>
      <c r="T451" s="64"/>
      <c r="U451" s="64"/>
      <c r="V451" s="64"/>
      <c r="W451" s="64"/>
      <c r="AN451" s="804"/>
    </row>
    <row r="452" spans="1:40" ht="58.5" hidden="1" customHeight="1" outlineLevel="1" x14ac:dyDescent="0.3">
      <c r="A452" s="295" t="s">
        <v>1407</v>
      </c>
      <c r="B452" s="242" t="s">
        <v>1900</v>
      </c>
      <c r="C452" s="45" t="s">
        <v>75</v>
      </c>
      <c r="D452" s="43" t="s">
        <v>745</v>
      </c>
      <c r="E452" s="50" t="s">
        <v>726</v>
      </c>
      <c r="F452" s="53" t="s">
        <v>866</v>
      </c>
      <c r="G452" s="52">
        <f t="shared" si="132"/>
        <v>1</v>
      </c>
      <c r="H452" s="54">
        <f t="shared" si="133"/>
        <v>1</v>
      </c>
      <c r="I452" s="76">
        <f t="shared" si="134"/>
        <v>1</v>
      </c>
      <c r="J452" s="52"/>
      <c r="K452" s="55">
        <f t="shared" si="135"/>
        <v>0</v>
      </c>
      <c r="M452" s="57"/>
      <c r="N452" s="61">
        <v>1</v>
      </c>
      <c r="O452" s="57">
        <f t="shared" si="121"/>
        <v>0</v>
      </c>
      <c r="P452" s="61">
        <v>1</v>
      </c>
      <c r="Q452" s="57">
        <f t="shared" si="123"/>
        <v>0</v>
      </c>
      <c r="R452" s="61">
        <v>1</v>
      </c>
      <c r="S452" s="59">
        <f t="shared" si="122"/>
        <v>0</v>
      </c>
      <c r="T452" s="64"/>
      <c r="U452" s="64"/>
      <c r="V452" s="64"/>
      <c r="W452" s="64"/>
      <c r="AN452" s="804"/>
    </row>
    <row r="453" spans="1:40" ht="34.5" hidden="1" customHeight="1" outlineLevel="1" x14ac:dyDescent="0.3">
      <c r="A453" s="295" t="s">
        <v>1408</v>
      </c>
      <c r="B453" s="242" t="s">
        <v>2179</v>
      </c>
      <c r="C453" s="45" t="s">
        <v>75</v>
      </c>
      <c r="D453" s="43" t="s">
        <v>745</v>
      </c>
      <c r="E453" s="50" t="s">
        <v>726</v>
      </c>
      <c r="F453" s="53" t="s">
        <v>866</v>
      </c>
      <c r="G453" s="52">
        <f t="shared" si="132"/>
        <v>1</v>
      </c>
      <c r="H453" s="54">
        <f t="shared" si="133"/>
        <v>1</v>
      </c>
      <c r="I453" s="76">
        <f t="shared" si="134"/>
        <v>1</v>
      </c>
      <c r="J453" s="52"/>
      <c r="K453" s="55">
        <f t="shared" si="135"/>
        <v>0</v>
      </c>
      <c r="M453" s="57"/>
      <c r="N453" s="61">
        <v>1</v>
      </c>
      <c r="O453" s="57">
        <f t="shared" si="121"/>
        <v>0</v>
      </c>
      <c r="P453" s="61">
        <v>1</v>
      </c>
      <c r="Q453" s="57">
        <f t="shared" si="123"/>
        <v>0</v>
      </c>
      <c r="R453" s="61">
        <v>1</v>
      </c>
      <c r="S453" s="59">
        <f t="shared" si="122"/>
        <v>0</v>
      </c>
      <c r="T453" s="64"/>
      <c r="U453" s="64"/>
      <c r="V453" s="64"/>
      <c r="W453" s="64"/>
      <c r="AN453" s="804"/>
    </row>
    <row r="454" spans="1:40" ht="34.5" hidden="1" customHeight="1" outlineLevel="1" x14ac:dyDescent="0.3">
      <c r="A454" s="295" t="s">
        <v>1409</v>
      </c>
      <c r="B454" s="242" t="s">
        <v>1901</v>
      </c>
      <c r="C454" s="45" t="s">
        <v>75</v>
      </c>
      <c r="D454" s="43" t="s">
        <v>17</v>
      </c>
      <c r="E454" s="50" t="s">
        <v>720</v>
      </c>
      <c r="F454" s="53" t="s">
        <v>866</v>
      </c>
      <c r="G454" s="52">
        <f t="shared" si="132"/>
        <v>1</v>
      </c>
      <c r="H454" s="54">
        <f t="shared" si="133"/>
        <v>1</v>
      </c>
      <c r="I454" s="76">
        <f t="shared" si="134"/>
        <v>1</v>
      </c>
      <c r="J454" s="52"/>
      <c r="K454" s="55">
        <f t="shared" si="135"/>
        <v>0</v>
      </c>
      <c r="M454" s="57"/>
      <c r="N454" s="61">
        <v>1</v>
      </c>
      <c r="O454" s="57">
        <f t="shared" si="121"/>
        <v>0</v>
      </c>
      <c r="P454" s="61">
        <v>1</v>
      </c>
      <c r="Q454" s="57">
        <f t="shared" si="123"/>
        <v>0</v>
      </c>
      <c r="R454" s="61">
        <v>0</v>
      </c>
      <c r="S454" s="59">
        <f t="shared" si="122"/>
        <v>0</v>
      </c>
      <c r="T454" s="64"/>
      <c r="U454" s="64"/>
      <c r="V454" s="64"/>
      <c r="W454" s="64"/>
      <c r="AN454" s="804"/>
    </row>
    <row r="455" spans="1:40" ht="34.5" hidden="1" customHeight="1" outlineLevel="1" x14ac:dyDescent="0.3">
      <c r="A455" s="295" t="s">
        <v>1410</v>
      </c>
      <c r="B455" s="242" t="s">
        <v>1902</v>
      </c>
      <c r="C455" s="45" t="s">
        <v>75</v>
      </c>
      <c r="D455" s="43" t="s">
        <v>739</v>
      </c>
      <c r="E455" s="50" t="s">
        <v>730</v>
      </c>
      <c r="F455" s="53" t="s">
        <v>866</v>
      </c>
      <c r="G455" s="52">
        <f t="shared" si="132"/>
        <v>1</v>
      </c>
      <c r="H455" s="54">
        <f t="shared" si="133"/>
        <v>1</v>
      </c>
      <c r="I455" s="76">
        <f t="shared" si="134"/>
        <v>1</v>
      </c>
      <c r="J455" s="52"/>
      <c r="K455" s="55">
        <f t="shared" si="135"/>
        <v>0</v>
      </c>
      <c r="M455" s="57"/>
      <c r="N455" s="61">
        <v>1</v>
      </c>
      <c r="O455" s="57">
        <f t="shared" si="121"/>
        <v>0</v>
      </c>
      <c r="P455" s="61">
        <v>1</v>
      </c>
      <c r="Q455" s="57">
        <f t="shared" si="123"/>
        <v>0</v>
      </c>
      <c r="R455" s="61">
        <v>1</v>
      </c>
      <c r="S455" s="59">
        <f t="shared" si="122"/>
        <v>0</v>
      </c>
      <c r="T455" s="64"/>
      <c r="U455" s="64"/>
      <c r="V455" s="64"/>
      <c r="W455" s="64"/>
      <c r="AN455" s="804"/>
    </row>
    <row r="456" spans="1:40" ht="47.65" hidden="1" customHeight="1" outlineLevel="1" x14ac:dyDescent="0.3">
      <c r="A456" s="295" t="s">
        <v>1411</v>
      </c>
      <c r="B456" s="242" t="s">
        <v>1903</v>
      </c>
      <c r="C456" s="45" t="s">
        <v>75</v>
      </c>
      <c r="D456" s="43" t="s">
        <v>789</v>
      </c>
      <c r="E456" s="50" t="s">
        <v>726</v>
      </c>
      <c r="F456" s="53" t="s">
        <v>866</v>
      </c>
      <c r="G456" s="52">
        <f t="shared" si="132"/>
        <v>1</v>
      </c>
      <c r="H456" s="54">
        <f t="shared" si="133"/>
        <v>1</v>
      </c>
      <c r="I456" s="76">
        <f t="shared" si="134"/>
        <v>1</v>
      </c>
      <c r="J456" s="52"/>
      <c r="K456" s="55">
        <f t="shared" si="135"/>
        <v>0</v>
      </c>
      <c r="M456" s="57"/>
      <c r="N456" s="61">
        <v>1</v>
      </c>
      <c r="O456" s="57">
        <f t="shared" si="121"/>
        <v>0</v>
      </c>
      <c r="P456" s="61">
        <v>1</v>
      </c>
      <c r="Q456" s="57">
        <f t="shared" si="123"/>
        <v>0</v>
      </c>
      <c r="R456" s="61">
        <v>1</v>
      </c>
      <c r="S456" s="59">
        <f t="shared" si="122"/>
        <v>0</v>
      </c>
      <c r="T456" s="64"/>
      <c r="U456" s="64"/>
      <c r="V456" s="64"/>
      <c r="W456" s="64"/>
      <c r="AN456" s="804"/>
    </row>
    <row r="457" spans="1:40" ht="34.5" hidden="1" customHeight="1" outlineLevel="1" x14ac:dyDescent="0.3">
      <c r="A457" s="295" t="s">
        <v>1412</v>
      </c>
      <c r="B457" s="242" t="s">
        <v>1904</v>
      </c>
      <c r="C457" s="45" t="s">
        <v>75</v>
      </c>
      <c r="D457" s="43" t="s">
        <v>789</v>
      </c>
      <c r="E457" s="50" t="s">
        <v>726</v>
      </c>
      <c r="F457" s="53" t="s">
        <v>866</v>
      </c>
      <c r="G457" s="52">
        <f t="shared" si="132"/>
        <v>1</v>
      </c>
      <c r="H457" s="54">
        <f t="shared" si="133"/>
        <v>1</v>
      </c>
      <c r="I457" s="76">
        <f t="shared" si="134"/>
        <v>1</v>
      </c>
      <c r="J457" s="52"/>
      <c r="K457" s="55">
        <f t="shared" si="135"/>
        <v>0</v>
      </c>
      <c r="M457" s="57"/>
      <c r="N457" s="61">
        <v>1</v>
      </c>
      <c r="O457" s="57">
        <f t="shared" si="121"/>
        <v>0</v>
      </c>
      <c r="P457" s="61">
        <v>1</v>
      </c>
      <c r="Q457" s="57">
        <f t="shared" si="123"/>
        <v>0</v>
      </c>
      <c r="R457" s="61">
        <v>1</v>
      </c>
      <c r="S457" s="59">
        <f t="shared" si="122"/>
        <v>0</v>
      </c>
      <c r="T457" s="64"/>
      <c r="U457" s="64"/>
      <c r="V457" s="64"/>
      <c r="W457" s="64"/>
      <c r="AN457" s="804"/>
    </row>
    <row r="458" spans="1:40" ht="76.5" hidden="1" customHeight="1" outlineLevel="1" x14ac:dyDescent="0.3">
      <c r="A458" s="295" t="s">
        <v>1413</v>
      </c>
      <c r="B458" s="242" t="s">
        <v>1905</v>
      </c>
      <c r="C458" s="45" t="s">
        <v>75</v>
      </c>
      <c r="D458" s="43" t="s">
        <v>720</v>
      </c>
      <c r="E458" s="50" t="s">
        <v>720</v>
      </c>
      <c r="F458" s="53" t="s">
        <v>866</v>
      </c>
      <c r="G458" s="52">
        <f t="shared" si="132"/>
        <v>1</v>
      </c>
      <c r="H458" s="54">
        <f t="shared" si="133"/>
        <v>1</v>
      </c>
      <c r="I458" s="76">
        <f t="shared" si="134"/>
        <v>1</v>
      </c>
      <c r="J458" s="52"/>
      <c r="K458" s="55">
        <f t="shared" si="135"/>
        <v>0</v>
      </c>
      <c r="M458" s="57"/>
      <c r="N458" s="61">
        <v>1</v>
      </c>
      <c r="O458" s="57">
        <f t="shared" si="121"/>
        <v>0</v>
      </c>
      <c r="P458" s="61">
        <v>0</v>
      </c>
      <c r="Q458" s="57">
        <f t="shared" si="123"/>
        <v>0</v>
      </c>
      <c r="R458" s="61">
        <v>0</v>
      </c>
      <c r="S458" s="59">
        <f t="shared" si="122"/>
        <v>0</v>
      </c>
      <c r="T458" s="64"/>
      <c r="U458" s="64"/>
      <c r="V458" s="64"/>
      <c r="W458" s="64"/>
      <c r="AN458" s="804"/>
    </row>
    <row r="459" spans="1:40" ht="51" hidden="1" customHeight="1" outlineLevel="1" x14ac:dyDescent="0.3">
      <c r="A459" s="295" t="s">
        <v>1414</v>
      </c>
      <c r="B459" s="242" t="s">
        <v>1906</v>
      </c>
      <c r="C459" s="45" t="s">
        <v>75</v>
      </c>
      <c r="D459" s="43" t="s">
        <v>720</v>
      </c>
      <c r="E459" s="50" t="s">
        <v>720</v>
      </c>
      <c r="F459" s="53" t="s">
        <v>866</v>
      </c>
      <c r="G459" s="52">
        <f t="shared" si="132"/>
        <v>1</v>
      </c>
      <c r="H459" s="54">
        <f t="shared" si="133"/>
        <v>1</v>
      </c>
      <c r="I459" s="76">
        <f t="shared" si="134"/>
        <v>1</v>
      </c>
      <c r="J459" s="52"/>
      <c r="K459" s="55">
        <f t="shared" si="135"/>
        <v>0</v>
      </c>
      <c r="M459" s="57"/>
      <c r="N459" s="61">
        <v>1</v>
      </c>
      <c r="O459" s="57">
        <f t="shared" ref="O459:O522" si="136">N459*K459</f>
        <v>0</v>
      </c>
      <c r="P459" s="61">
        <v>0</v>
      </c>
      <c r="Q459" s="57">
        <f t="shared" si="123"/>
        <v>0</v>
      </c>
      <c r="R459" s="61">
        <v>0</v>
      </c>
      <c r="S459" s="59">
        <f t="shared" ref="S459:S522" si="137">R459*K459</f>
        <v>0</v>
      </c>
      <c r="T459" s="64"/>
      <c r="U459" s="64"/>
      <c r="V459" s="64"/>
      <c r="W459" s="64"/>
      <c r="AN459" s="804"/>
    </row>
    <row r="460" spans="1:40" ht="62.25" hidden="1" customHeight="1" outlineLevel="1" x14ac:dyDescent="0.3">
      <c r="A460" s="295" t="s">
        <v>1415</v>
      </c>
      <c r="B460" s="242" t="s">
        <v>1907</v>
      </c>
      <c r="C460" s="45" t="s">
        <v>75</v>
      </c>
      <c r="D460" s="43" t="s">
        <v>743</v>
      </c>
      <c r="E460" s="50" t="s">
        <v>720</v>
      </c>
      <c r="F460" s="53" t="s">
        <v>866</v>
      </c>
      <c r="G460" s="52">
        <f t="shared" si="132"/>
        <v>1</v>
      </c>
      <c r="H460" s="54">
        <f t="shared" si="133"/>
        <v>1</v>
      </c>
      <c r="I460" s="76">
        <f t="shared" si="134"/>
        <v>1</v>
      </c>
      <c r="J460" s="52"/>
      <c r="K460" s="55">
        <f t="shared" si="135"/>
        <v>0</v>
      </c>
      <c r="M460" s="57"/>
      <c r="N460" s="61">
        <v>1</v>
      </c>
      <c r="O460" s="57">
        <f t="shared" si="136"/>
        <v>0</v>
      </c>
      <c r="P460" s="61">
        <v>1</v>
      </c>
      <c r="Q460" s="57">
        <f t="shared" ref="Q460:Q523" si="138">K460*P460</f>
        <v>0</v>
      </c>
      <c r="R460" s="61">
        <v>0</v>
      </c>
      <c r="S460" s="59">
        <f t="shared" si="137"/>
        <v>0</v>
      </c>
      <c r="T460" s="64"/>
      <c r="U460" s="64"/>
      <c r="V460" s="64"/>
      <c r="W460" s="64"/>
      <c r="AN460" s="804"/>
    </row>
    <row r="461" spans="1:40" ht="51.75" customHeight="1" collapsed="1" x14ac:dyDescent="0.3">
      <c r="A461" s="42" t="s">
        <v>914</v>
      </c>
      <c r="B461" s="464" t="s">
        <v>1908</v>
      </c>
      <c r="C461" s="465"/>
      <c r="D461" s="465"/>
      <c r="E461" s="466"/>
      <c r="F461" s="261" t="s">
        <v>1074</v>
      </c>
      <c r="G461" s="52">
        <f>VLOOKUP(F461,$AL$8:$AM$14,2)</f>
        <v>1</v>
      </c>
      <c r="H461" s="54">
        <f>IF(G461&gt;1,0,H462)</f>
        <v>1</v>
      </c>
      <c r="I461" s="76"/>
      <c r="J461" s="52">
        <f>MAX(G461:H461)</f>
        <v>1</v>
      </c>
      <c r="K461" s="55">
        <f>CHOOSE(J461,0,$AD$9,$AD$10,$AD$11,$AD$12,$AD$13,$AD$14)</f>
        <v>0</v>
      </c>
      <c r="L461" s="63">
        <f>1/31</f>
        <v>3.2258064516129031E-2</v>
      </c>
      <c r="M461" s="57">
        <f>K461*L461</f>
        <v>0</v>
      </c>
      <c r="O461" s="57">
        <f t="shared" si="136"/>
        <v>0</v>
      </c>
      <c r="Q461" s="57">
        <f t="shared" si="138"/>
        <v>0</v>
      </c>
      <c r="S461" s="59">
        <f t="shared" si="137"/>
        <v>0</v>
      </c>
      <c r="T461" s="64"/>
      <c r="U461" s="64"/>
      <c r="V461" s="64"/>
      <c r="W461" s="64"/>
      <c r="AN461" s="804"/>
    </row>
    <row r="462" spans="1:40" ht="47.65" hidden="1" customHeight="1" outlineLevel="1" x14ac:dyDescent="0.3">
      <c r="A462" s="295" t="s">
        <v>1416</v>
      </c>
      <c r="B462" s="242" t="s">
        <v>1909</v>
      </c>
      <c r="C462" s="45" t="s">
        <v>720</v>
      </c>
      <c r="D462" s="43" t="s">
        <v>790</v>
      </c>
      <c r="E462" s="50" t="s">
        <v>720</v>
      </c>
      <c r="F462" s="53" t="s">
        <v>866</v>
      </c>
      <c r="G462" s="52">
        <f>VLOOKUP(F462,$AH$8:$AK$14,2)</f>
        <v>1</v>
      </c>
      <c r="H462" s="54">
        <f>CHOOSE(G462,$AE$8,$AE$9,$AE$10,$AE$11,$AE$12,$AE$13,$AE$14)</f>
        <v>1</v>
      </c>
      <c r="I462" s="76">
        <f>IF(H462&gt;1,H462,$J$461)</f>
        <v>1</v>
      </c>
      <c r="J462" s="52"/>
      <c r="K462" s="55">
        <f>CHOOSE(I462,0,$AD$9,$AD$10,$AD$11,$AD$12,$AD$13,$AD$14)</f>
        <v>0</v>
      </c>
      <c r="M462" s="57"/>
      <c r="O462" s="57">
        <f t="shared" si="136"/>
        <v>0</v>
      </c>
      <c r="P462" s="61">
        <v>1</v>
      </c>
      <c r="Q462" s="57">
        <f t="shared" si="138"/>
        <v>0</v>
      </c>
      <c r="R462" s="61">
        <v>0</v>
      </c>
      <c r="S462" s="59">
        <f t="shared" si="137"/>
        <v>0</v>
      </c>
      <c r="T462" s="64"/>
      <c r="U462" s="64"/>
      <c r="V462" s="64"/>
      <c r="W462" s="64"/>
      <c r="AN462" s="804"/>
    </row>
    <row r="463" spans="1:40" ht="26.85" customHeight="1" collapsed="1" x14ac:dyDescent="0.3">
      <c r="A463" s="77" t="s">
        <v>75</v>
      </c>
      <c r="B463" s="474" t="s">
        <v>781</v>
      </c>
      <c r="C463" s="475"/>
      <c r="D463" s="475"/>
      <c r="E463" s="475"/>
      <c r="F463" s="475"/>
      <c r="G463" s="475"/>
      <c r="H463" s="475"/>
      <c r="I463" s="475"/>
      <c r="J463" s="475"/>
      <c r="K463" s="475"/>
      <c r="L463" s="475"/>
      <c r="M463" s="475"/>
      <c r="N463" s="475"/>
      <c r="O463" s="475"/>
      <c r="P463" s="475"/>
      <c r="Q463" s="475"/>
      <c r="R463" s="475"/>
      <c r="S463" s="475"/>
      <c r="T463" s="475"/>
      <c r="U463" s="475"/>
      <c r="V463" s="475"/>
      <c r="W463" s="475"/>
      <c r="X463" s="475"/>
      <c r="Y463" s="475"/>
      <c r="Z463" s="475"/>
      <c r="AA463" s="475"/>
      <c r="AB463" s="475"/>
      <c r="AC463" s="475"/>
      <c r="AD463" s="475"/>
      <c r="AE463" s="475"/>
      <c r="AF463" s="475"/>
      <c r="AG463" s="475"/>
      <c r="AH463" s="475"/>
      <c r="AI463" s="475"/>
      <c r="AJ463" s="475"/>
      <c r="AK463" s="475"/>
      <c r="AL463" s="475"/>
      <c r="AM463" s="475"/>
      <c r="AN463" s="475"/>
    </row>
    <row r="464" spans="1:40" ht="102.75" customHeight="1" x14ac:dyDescent="0.3">
      <c r="A464" s="42" t="s">
        <v>915</v>
      </c>
      <c r="B464" s="464" t="s">
        <v>2058</v>
      </c>
      <c r="C464" s="465"/>
      <c r="D464" s="465"/>
      <c r="E464" s="466"/>
      <c r="F464" s="261" t="s">
        <v>1074</v>
      </c>
      <c r="G464" s="52">
        <f>VLOOKUP(F464,$AL$8:$AM$14,2)</f>
        <v>1</v>
      </c>
      <c r="H464" s="54">
        <f>IF(G464&gt;1,0,ROUNDDOWN(AVERAGE(H465:H470),0))</f>
        <v>1</v>
      </c>
      <c r="I464" s="76"/>
      <c r="J464" s="52">
        <f>MAX(G464:H464)</f>
        <v>1</v>
      </c>
      <c r="K464" s="55">
        <f>CHOOSE(J464,0,$AD$9,$AD$10,$AD$11,$AD$12,$AD$13,$AD$14)</f>
        <v>0</v>
      </c>
      <c r="L464" s="63">
        <f>1/31</f>
        <v>3.2258064516129031E-2</v>
      </c>
      <c r="M464" s="57">
        <f>K464*L464</f>
        <v>0</v>
      </c>
      <c r="O464" s="57">
        <f t="shared" si="136"/>
        <v>0</v>
      </c>
      <c r="Q464" s="57">
        <f t="shared" si="138"/>
        <v>0</v>
      </c>
      <c r="S464" s="59">
        <f t="shared" si="137"/>
        <v>0</v>
      </c>
      <c r="T464" s="64"/>
      <c r="U464" s="64"/>
      <c r="V464" s="64"/>
      <c r="W464" s="64"/>
      <c r="AN464" s="804"/>
    </row>
    <row r="465" spans="1:40" ht="34.5" hidden="1" customHeight="1" outlineLevel="1" x14ac:dyDescent="0.3">
      <c r="A465" s="295" t="s">
        <v>1417</v>
      </c>
      <c r="B465" s="242" t="s">
        <v>1910</v>
      </c>
      <c r="C465" s="45" t="s">
        <v>720</v>
      </c>
      <c r="D465" s="43" t="s">
        <v>746</v>
      </c>
      <c r="E465" s="50" t="s">
        <v>726</v>
      </c>
      <c r="F465" s="53" t="s">
        <v>866</v>
      </c>
      <c r="G465" s="52">
        <f t="shared" ref="G465:G470" si="139">VLOOKUP(F465,$AH$8:$AK$14,2)</f>
        <v>1</v>
      </c>
      <c r="H465" s="54">
        <f t="shared" ref="H465:H470" si="140">CHOOSE(G465,$AE$8,$AE$9,$AE$10,$AE$11,$AE$12,$AE$13,$AE$14)</f>
        <v>1</v>
      </c>
      <c r="I465" s="76">
        <f t="shared" ref="I465:I470" si="141">IF(H465&gt;1,H465,$J$464)</f>
        <v>1</v>
      </c>
      <c r="J465" s="52"/>
      <c r="K465" s="55">
        <f t="shared" ref="K465:K470" si="142">CHOOSE(I465,0,$AD$9,$AD$10,$AD$11,$AD$12,$AD$13,$AD$14)</f>
        <v>0</v>
      </c>
      <c r="M465" s="57"/>
      <c r="N465" s="61">
        <v>0</v>
      </c>
      <c r="O465" s="57">
        <f t="shared" si="136"/>
        <v>0</v>
      </c>
      <c r="P465" s="61">
        <v>1</v>
      </c>
      <c r="Q465" s="57">
        <f t="shared" si="138"/>
        <v>0</v>
      </c>
      <c r="R465" s="61">
        <v>1</v>
      </c>
      <c r="S465" s="59">
        <f t="shared" si="137"/>
        <v>0</v>
      </c>
      <c r="T465" s="64"/>
      <c r="U465" s="64"/>
      <c r="V465" s="64"/>
      <c r="W465" s="64"/>
      <c r="AN465" s="804"/>
    </row>
    <row r="466" spans="1:40" ht="47.65" hidden="1" customHeight="1" outlineLevel="1" x14ac:dyDescent="0.3">
      <c r="A466" s="295" t="s">
        <v>1418</v>
      </c>
      <c r="B466" s="242" t="s">
        <v>1911</v>
      </c>
      <c r="C466" s="45" t="s">
        <v>75</v>
      </c>
      <c r="D466" s="43" t="s">
        <v>720</v>
      </c>
      <c r="E466" s="50" t="s">
        <v>726</v>
      </c>
      <c r="F466" s="53" t="s">
        <v>866</v>
      </c>
      <c r="G466" s="52">
        <f t="shared" si="139"/>
        <v>1</v>
      </c>
      <c r="H466" s="54">
        <f t="shared" si="140"/>
        <v>1</v>
      </c>
      <c r="I466" s="76">
        <f t="shared" si="141"/>
        <v>1</v>
      </c>
      <c r="J466" s="52"/>
      <c r="K466" s="55">
        <f t="shared" si="142"/>
        <v>0</v>
      </c>
      <c r="M466" s="57"/>
      <c r="N466" s="61">
        <v>1</v>
      </c>
      <c r="O466" s="57">
        <f t="shared" si="136"/>
        <v>0</v>
      </c>
      <c r="P466" s="61">
        <v>0</v>
      </c>
      <c r="Q466" s="57">
        <f t="shared" si="138"/>
        <v>0</v>
      </c>
      <c r="R466" s="61">
        <v>1</v>
      </c>
      <c r="S466" s="59">
        <f t="shared" si="137"/>
        <v>0</v>
      </c>
      <c r="T466" s="64"/>
      <c r="U466" s="64"/>
      <c r="V466" s="64"/>
      <c r="W466" s="64"/>
      <c r="AN466" s="804"/>
    </row>
    <row r="467" spans="1:40" ht="56.25" hidden="1" customHeight="1" outlineLevel="1" x14ac:dyDescent="0.3">
      <c r="A467" s="295" t="s">
        <v>1419</v>
      </c>
      <c r="B467" s="242" t="s">
        <v>1912</v>
      </c>
      <c r="C467" s="45" t="s">
        <v>75</v>
      </c>
      <c r="D467" s="43" t="s">
        <v>720</v>
      </c>
      <c r="E467" s="50" t="s">
        <v>726</v>
      </c>
      <c r="F467" s="53" t="s">
        <v>866</v>
      </c>
      <c r="G467" s="52">
        <f t="shared" si="139"/>
        <v>1</v>
      </c>
      <c r="H467" s="54">
        <f t="shared" si="140"/>
        <v>1</v>
      </c>
      <c r="I467" s="76">
        <f t="shared" si="141"/>
        <v>1</v>
      </c>
      <c r="J467" s="52"/>
      <c r="K467" s="55">
        <f t="shared" si="142"/>
        <v>0</v>
      </c>
      <c r="M467" s="57"/>
      <c r="N467" s="61">
        <v>1</v>
      </c>
      <c r="O467" s="57">
        <f t="shared" si="136"/>
        <v>0</v>
      </c>
      <c r="P467" s="61">
        <v>0</v>
      </c>
      <c r="Q467" s="57">
        <f t="shared" si="138"/>
        <v>0</v>
      </c>
      <c r="R467" s="61">
        <v>1</v>
      </c>
      <c r="S467" s="59">
        <f t="shared" si="137"/>
        <v>0</v>
      </c>
      <c r="T467" s="64"/>
      <c r="U467" s="64"/>
      <c r="V467" s="64"/>
      <c r="W467" s="64"/>
      <c r="AN467" s="804"/>
    </row>
    <row r="468" spans="1:40" ht="60.75" hidden="1" customHeight="1" outlineLevel="1" x14ac:dyDescent="0.3">
      <c r="A468" s="295" t="s">
        <v>1420</v>
      </c>
      <c r="B468" s="242" t="s">
        <v>1913</v>
      </c>
      <c r="C468" s="45" t="s">
        <v>720</v>
      </c>
      <c r="D468" s="43" t="s">
        <v>746</v>
      </c>
      <c r="E468" s="50" t="s">
        <v>726</v>
      </c>
      <c r="F468" s="53" t="s">
        <v>866</v>
      </c>
      <c r="G468" s="52">
        <f t="shared" si="139"/>
        <v>1</v>
      </c>
      <c r="H468" s="54">
        <f t="shared" si="140"/>
        <v>1</v>
      </c>
      <c r="I468" s="76">
        <f t="shared" si="141"/>
        <v>1</v>
      </c>
      <c r="J468" s="52"/>
      <c r="K468" s="55">
        <f t="shared" si="142"/>
        <v>0</v>
      </c>
      <c r="M468" s="57"/>
      <c r="N468" s="61">
        <v>0</v>
      </c>
      <c r="O468" s="57">
        <f t="shared" si="136"/>
        <v>0</v>
      </c>
      <c r="P468" s="61">
        <v>1</v>
      </c>
      <c r="Q468" s="57">
        <f t="shared" si="138"/>
        <v>0</v>
      </c>
      <c r="R468" s="61">
        <v>1</v>
      </c>
      <c r="S468" s="59">
        <f t="shared" si="137"/>
        <v>0</v>
      </c>
      <c r="T468" s="64"/>
      <c r="U468" s="64"/>
      <c r="V468" s="64"/>
      <c r="W468" s="64"/>
      <c r="AN468" s="804"/>
    </row>
    <row r="469" spans="1:40" ht="34.5" hidden="1" customHeight="1" outlineLevel="1" x14ac:dyDescent="0.3">
      <c r="A469" s="295" t="s">
        <v>1421</v>
      </c>
      <c r="B469" s="242" t="s">
        <v>1914</v>
      </c>
      <c r="C469" s="45" t="s">
        <v>75</v>
      </c>
      <c r="D469" s="43" t="s">
        <v>720</v>
      </c>
      <c r="E469" s="50" t="s">
        <v>720</v>
      </c>
      <c r="F469" s="53" t="s">
        <v>866</v>
      </c>
      <c r="G469" s="52">
        <f t="shared" si="139"/>
        <v>1</v>
      </c>
      <c r="H469" s="54">
        <f t="shared" si="140"/>
        <v>1</v>
      </c>
      <c r="I469" s="76">
        <f t="shared" si="141"/>
        <v>1</v>
      </c>
      <c r="J469" s="52"/>
      <c r="K469" s="55">
        <f t="shared" si="142"/>
        <v>0</v>
      </c>
      <c r="M469" s="57"/>
      <c r="N469" s="61">
        <v>1</v>
      </c>
      <c r="O469" s="57">
        <f t="shared" si="136"/>
        <v>0</v>
      </c>
      <c r="P469" s="61">
        <v>0</v>
      </c>
      <c r="Q469" s="57">
        <f t="shared" si="138"/>
        <v>0</v>
      </c>
      <c r="R469" s="61">
        <v>0</v>
      </c>
      <c r="S469" s="59">
        <f t="shared" si="137"/>
        <v>0</v>
      </c>
      <c r="T469" s="64"/>
      <c r="U469" s="64"/>
      <c r="V469" s="64"/>
      <c r="W469" s="64"/>
      <c r="AN469" s="804"/>
    </row>
    <row r="470" spans="1:40" ht="34.5" hidden="1" customHeight="1" outlineLevel="1" x14ac:dyDescent="0.3">
      <c r="A470" s="307" t="s">
        <v>1422</v>
      </c>
      <c r="B470" s="280" t="s">
        <v>1915</v>
      </c>
      <c r="C470" s="292" t="s">
        <v>75</v>
      </c>
      <c r="D470" s="282" t="s">
        <v>720</v>
      </c>
      <c r="E470" s="283" t="s">
        <v>726</v>
      </c>
      <c r="F470" s="53" t="s">
        <v>866</v>
      </c>
      <c r="G470" s="285">
        <f t="shared" si="139"/>
        <v>1</v>
      </c>
      <c r="H470" s="286">
        <f t="shared" si="140"/>
        <v>1</v>
      </c>
      <c r="I470" s="286">
        <f t="shared" si="141"/>
        <v>1</v>
      </c>
      <c r="J470" s="285"/>
      <c r="K470" s="287">
        <f t="shared" si="142"/>
        <v>0</v>
      </c>
      <c r="L470" s="288"/>
      <c r="M470" s="289"/>
      <c r="N470" s="290">
        <v>1</v>
      </c>
      <c r="O470" s="289">
        <f t="shared" si="136"/>
        <v>0</v>
      </c>
      <c r="P470" s="290">
        <v>0</v>
      </c>
      <c r="Q470" s="289">
        <f t="shared" si="138"/>
        <v>0</v>
      </c>
      <c r="R470" s="290">
        <v>1</v>
      </c>
      <c r="S470" s="59">
        <f t="shared" si="137"/>
        <v>0</v>
      </c>
      <c r="T470" s="64"/>
      <c r="U470" s="64"/>
      <c r="V470" s="64"/>
      <c r="W470" s="64"/>
      <c r="AN470" s="799"/>
    </row>
    <row r="471" spans="1:40" ht="26.85" customHeight="1" collapsed="1" x14ac:dyDescent="0.3">
      <c r="A471" s="305" t="s">
        <v>76</v>
      </c>
      <c r="B471" s="467" t="s">
        <v>782</v>
      </c>
      <c r="C471" s="467"/>
      <c r="D471" s="467"/>
      <c r="E471" s="467"/>
      <c r="F471" s="467"/>
      <c r="G471" s="467"/>
      <c r="H471" s="467"/>
      <c r="I471" s="467"/>
      <c r="J471" s="467"/>
      <c r="K471" s="467"/>
      <c r="L471" s="467"/>
      <c r="M471" s="467"/>
      <c r="N471" s="467"/>
      <c r="O471" s="467"/>
      <c r="P471" s="467"/>
      <c r="Q471" s="467"/>
      <c r="R471" s="467"/>
      <c r="S471" s="467"/>
      <c r="T471" s="467"/>
      <c r="U471" s="467"/>
      <c r="V471" s="467"/>
      <c r="W471" s="467"/>
      <c r="X471" s="467"/>
      <c r="Y471" s="467"/>
      <c r="Z471" s="467"/>
      <c r="AA471" s="467"/>
      <c r="AB471" s="467"/>
      <c r="AC471" s="467"/>
      <c r="AD471" s="467"/>
      <c r="AE471" s="467"/>
      <c r="AF471" s="467"/>
      <c r="AG471" s="467"/>
      <c r="AH471" s="467"/>
      <c r="AI471" s="467"/>
      <c r="AJ471" s="467"/>
      <c r="AK471" s="467"/>
      <c r="AL471" s="467"/>
      <c r="AM471" s="467"/>
      <c r="AN471" s="467"/>
    </row>
    <row r="472" spans="1:40" ht="70.900000000000006" customHeight="1" x14ac:dyDescent="0.3">
      <c r="A472" s="297" t="s">
        <v>916</v>
      </c>
      <c r="B472" s="468" t="s">
        <v>2093</v>
      </c>
      <c r="C472" s="469"/>
      <c r="D472" s="469"/>
      <c r="E472" s="470"/>
      <c r="F472" s="261" t="s">
        <v>1074</v>
      </c>
      <c r="G472" s="299">
        <f>VLOOKUP(F472,$AL$8:$AM$14,2)</f>
        <v>1</v>
      </c>
      <c r="H472" s="300">
        <f>IF(G472&gt;1,0,ROUNDDOWN(AVERAGE(H473:H478),0))</f>
        <v>1</v>
      </c>
      <c r="I472" s="300"/>
      <c r="J472" s="299">
        <f>MAX(G472:H472)</f>
        <v>1</v>
      </c>
      <c r="K472" s="301">
        <f>CHOOSE(J472,0,$AD$9,$AD$10,$AD$11,$AD$12,$AD$13,$AD$14)</f>
        <v>0</v>
      </c>
      <c r="L472" s="302">
        <f>1/31</f>
        <v>3.2258064516129031E-2</v>
      </c>
      <c r="M472" s="303">
        <f>K472*L472</f>
        <v>0</v>
      </c>
      <c r="N472" s="304"/>
      <c r="O472" s="303">
        <f t="shared" si="136"/>
        <v>0</v>
      </c>
      <c r="P472" s="304"/>
      <c r="Q472" s="303">
        <f t="shared" si="138"/>
        <v>0</v>
      </c>
      <c r="R472" s="304"/>
      <c r="S472" s="59">
        <f t="shared" si="137"/>
        <v>0</v>
      </c>
      <c r="T472" s="64"/>
      <c r="U472" s="64"/>
      <c r="V472" s="64"/>
      <c r="W472" s="64"/>
      <c r="AN472" s="803"/>
    </row>
    <row r="473" spans="1:40" ht="47.65" hidden="1" customHeight="1" outlineLevel="1" x14ac:dyDescent="0.3">
      <c r="A473" s="295" t="s">
        <v>1423</v>
      </c>
      <c r="B473" s="242" t="s">
        <v>1916</v>
      </c>
      <c r="C473" s="45" t="s">
        <v>76</v>
      </c>
      <c r="D473" s="43" t="s">
        <v>45</v>
      </c>
      <c r="E473" s="50" t="s">
        <v>720</v>
      </c>
      <c r="F473" s="53" t="s">
        <v>866</v>
      </c>
      <c r="G473" s="52">
        <f t="shared" ref="G473:G478" si="143">VLOOKUP(F473,$AH$8:$AK$14,2)</f>
        <v>1</v>
      </c>
      <c r="H473" s="54">
        <f t="shared" ref="H473:H478" si="144">CHOOSE(G473,$AE$8,$AE$9,$AE$10,$AE$11,$AE$12,$AE$13,$AE$14)</f>
        <v>1</v>
      </c>
      <c r="I473" s="76">
        <f t="shared" ref="I473:I478" si="145">IF(H473&gt;1,H473,$J$472)</f>
        <v>1</v>
      </c>
      <c r="J473" s="52"/>
      <c r="K473" s="55">
        <f t="shared" ref="K473:K478" si="146">CHOOSE(I473,0,$AD$9,$AD$10,$AD$11,$AD$12,$AD$13,$AD$14)</f>
        <v>0</v>
      </c>
      <c r="M473" s="57"/>
      <c r="N473" s="61">
        <v>1</v>
      </c>
      <c r="O473" s="57">
        <f t="shared" si="136"/>
        <v>0</v>
      </c>
      <c r="P473" s="61">
        <v>1</v>
      </c>
      <c r="Q473" s="57">
        <f t="shared" si="138"/>
        <v>0</v>
      </c>
      <c r="R473" s="61">
        <v>0</v>
      </c>
      <c r="S473" s="59">
        <f t="shared" si="137"/>
        <v>0</v>
      </c>
      <c r="T473" s="64"/>
      <c r="U473" s="64"/>
      <c r="V473" s="64"/>
      <c r="W473" s="64"/>
      <c r="AN473" s="804"/>
    </row>
    <row r="474" spans="1:40" ht="61.5" hidden="1" customHeight="1" outlineLevel="1" x14ac:dyDescent="0.3">
      <c r="A474" s="295" t="s">
        <v>1424</v>
      </c>
      <c r="B474" s="242" t="s">
        <v>1917</v>
      </c>
      <c r="C474" s="45" t="s">
        <v>76</v>
      </c>
      <c r="D474" s="43" t="s">
        <v>45</v>
      </c>
      <c r="E474" s="50" t="s">
        <v>720</v>
      </c>
      <c r="F474" s="53" t="s">
        <v>866</v>
      </c>
      <c r="G474" s="52">
        <f t="shared" si="143"/>
        <v>1</v>
      </c>
      <c r="H474" s="54">
        <f t="shared" si="144"/>
        <v>1</v>
      </c>
      <c r="I474" s="76">
        <f t="shared" si="145"/>
        <v>1</v>
      </c>
      <c r="J474" s="52"/>
      <c r="K474" s="55">
        <f t="shared" si="146"/>
        <v>0</v>
      </c>
      <c r="M474" s="57"/>
      <c r="N474" s="61">
        <v>1</v>
      </c>
      <c r="O474" s="57">
        <f t="shared" si="136"/>
        <v>0</v>
      </c>
      <c r="P474" s="61">
        <v>1</v>
      </c>
      <c r="Q474" s="57">
        <f t="shared" si="138"/>
        <v>0</v>
      </c>
      <c r="R474" s="61">
        <v>0</v>
      </c>
      <c r="S474" s="59">
        <f t="shared" si="137"/>
        <v>0</v>
      </c>
      <c r="T474" s="64"/>
      <c r="U474" s="64"/>
      <c r="V474" s="64"/>
      <c r="W474" s="64"/>
      <c r="AN474" s="804"/>
    </row>
    <row r="475" spans="1:40" ht="34.5" hidden="1" customHeight="1" outlineLevel="1" x14ac:dyDescent="0.3">
      <c r="A475" s="295" t="s">
        <v>1425</v>
      </c>
      <c r="B475" s="242" t="s">
        <v>1918</v>
      </c>
      <c r="C475" s="45" t="s">
        <v>720</v>
      </c>
      <c r="D475" s="43" t="s">
        <v>45</v>
      </c>
      <c r="E475" s="50" t="s">
        <v>720</v>
      </c>
      <c r="F475" s="53" t="s">
        <v>866</v>
      </c>
      <c r="G475" s="52">
        <f t="shared" si="143"/>
        <v>1</v>
      </c>
      <c r="H475" s="54">
        <f t="shared" si="144"/>
        <v>1</v>
      </c>
      <c r="I475" s="76">
        <f t="shared" si="145"/>
        <v>1</v>
      </c>
      <c r="J475" s="52"/>
      <c r="K475" s="55">
        <f t="shared" si="146"/>
        <v>0</v>
      </c>
      <c r="M475" s="57"/>
      <c r="N475" s="61">
        <v>0</v>
      </c>
      <c r="O475" s="57">
        <f t="shared" si="136"/>
        <v>0</v>
      </c>
      <c r="P475" s="61">
        <v>1</v>
      </c>
      <c r="Q475" s="57">
        <f t="shared" si="138"/>
        <v>0</v>
      </c>
      <c r="R475" s="61">
        <v>0</v>
      </c>
      <c r="S475" s="59">
        <f t="shared" si="137"/>
        <v>0</v>
      </c>
      <c r="T475" s="64"/>
      <c r="U475" s="64"/>
      <c r="V475" s="64"/>
      <c r="W475" s="64"/>
      <c r="AN475" s="804"/>
    </row>
    <row r="476" spans="1:40" ht="47.65" hidden="1" customHeight="1" outlineLevel="1" x14ac:dyDescent="0.3">
      <c r="A476" s="295" t="s">
        <v>1426</v>
      </c>
      <c r="B476" s="242" t="s">
        <v>1919</v>
      </c>
      <c r="C476" s="45" t="s">
        <v>720</v>
      </c>
      <c r="D476" s="43" t="s">
        <v>45</v>
      </c>
      <c r="E476" s="50" t="s">
        <v>720</v>
      </c>
      <c r="F476" s="53" t="s">
        <v>866</v>
      </c>
      <c r="G476" s="52">
        <f t="shared" si="143"/>
        <v>1</v>
      </c>
      <c r="H476" s="54">
        <f t="shared" si="144"/>
        <v>1</v>
      </c>
      <c r="I476" s="76">
        <f t="shared" si="145"/>
        <v>1</v>
      </c>
      <c r="J476" s="52"/>
      <c r="K476" s="55">
        <f t="shared" si="146"/>
        <v>0</v>
      </c>
      <c r="M476" s="57"/>
      <c r="N476" s="61">
        <v>0</v>
      </c>
      <c r="O476" s="57">
        <f t="shared" si="136"/>
        <v>0</v>
      </c>
      <c r="P476" s="61">
        <v>1</v>
      </c>
      <c r="Q476" s="57">
        <f t="shared" si="138"/>
        <v>0</v>
      </c>
      <c r="R476" s="61">
        <v>0</v>
      </c>
      <c r="S476" s="59">
        <f t="shared" si="137"/>
        <v>0</v>
      </c>
      <c r="T476" s="64"/>
      <c r="U476" s="64"/>
      <c r="V476" s="64"/>
      <c r="W476" s="64"/>
      <c r="AN476" s="804"/>
    </row>
    <row r="477" spans="1:40" ht="47.65" hidden="1" customHeight="1" outlineLevel="1" x14ac:dyDescent="0.3">
      <c r="A477" s="295" t="s">
        <v>1427</v>
      </c>
      <c r="B477" s="242" t="s">
        <v>1920</v>
      </c>
      <c r="C477" s="45" t="s">
        <v>720</v>
      </c>
      <c r="D477" s="43" t="s">
        <v>45</v>
      </c>
      <c r="E477" s="50" t="s">
        <v>720</v>
      </c>
      <c r="F477" s="53" t="s">
        <v>866</v>
      </c>
      <c r="G477" s="52">
        <f t="shared" si="143"/>
        <v>1</v>
      </c>
      <c r="H477" s="54">
        <f t="shared" si="144"/>
        <v>1</v>
      </c>
      <c r="I477" s="76">
        <f t="shared" si="145"/>
        <v>1</v>
      </c>
      <c r="J477" s="52"/>
      <c r="K477" s="55">
        <f t="shared" si="146"/>
        <v>0</v>
      </c>
      <c r="M477" s="57"/>
      <c r="N477" s="61">
        <v>0</v>
      </c>
      <c r="O477" s="57">
        <f t="shared" si="136"/>
        <v>0</v>
      </c>
      <c r="P477" s="61">
        <v>1</v>
      </c>
      <c r="Q477" s="57">
        <f t="shared" si="138"/>
        <v>0</v>
      </c>
      <c r="R477" s="61">
        <v>0</v>
      </c>
      <c r="S477" s="59">
        <f t="shared" si="137"/>
        <v>0</v>
      </c>
      <c r="T477" s="64"/>
      <c r="U477" s="64"/>
      <c r="V477" s="64"/>
      <c r="W477" s="64"/>
      <c r="AN477" s="804"/>
    </row>
    <row r="478" spans="1:40" ht="76.5" hidden="1" customHeight="1" outlineLevel="1" x14ac:dyDescent="0.3">
      <c r="A478" s="307" t="s">
        <v>1428</v>
      </c>
      <c r="B478" s="280" t="s">
        <v>1921</v>
      </c>
      <c r="C478" s="292" t="s">
        <v>76</v>
      </c>
      <c r="D478" s="282" t="s">
        <v>45</v>
      </c>
      <c r="E478" s="283" t="s">
        <v>720</v>
      </c>
      <c r="F478" s="53" t="s">
        <v>866</v>
      </c>
      <c r="G478" s="285">
        <f t="shared" si="143"/>
        <v>1</v>
      </c>
      <c r="H478" s="286">
        <f t="shared" si="144"/>
        <v>1</v>
      </c>
      <c r="I478" s="286">
        <f t="shared" si="145"/>
        <v>1</v>
      </c>
      <c r="J478" s="285"/>
      <c r="K478" s="287">
        <f t="shared" si="146"/>
        <v>0</v>
      </c>
      <c r="L478" s="288"/>
      <c r="M478" s="289"/>
      <c r="N478" s="290">
        <v>1</v>
      </c>
      <c r="O478" s="289">
        <f t="shared" si="136"/>
        <v>0</v>
      </c>
      <c r="P478" s="290">
        <v>1</v>
      </c>
      <c r="Q478" s="289">
        <f t="shared" si="138"/>
        <v>0</v>
      </c>
      <c r="R478" s="290">
        <v>0</v>
      </c>
      <c r="S478" s="59">
        <f t="shared" si="137"/>
        <v>0</v>
      </c>
      <c r="T478" s="64"/>
      <c r="U478" s="64"/>
      <c r="V478" s="64"/>
      <c r="W478" s="64"/>
      <c r="AN478" s="799"/>
    </row>
    <row r="479" spans="1:40" ht="26.85" customHeight="1" collapsed="1" x14ac:dyDescent="0.3">
      <c r="A479" s="305" t="s">
        <v>606</v>
      </c>
      <c r="B479" s="467" t="s">
        <v>783</v>
      </c>
      <c r="C479" s="467"/>
      <c r="D479" s="467"/>
      <c r="E479" s="467"/>
      <c r="F479" s="467"/>
      <c r="G479" s="467"/>
      <c r="H479" s="467"/>
      <c r="I479" s="467"/>
      <c r="J479" s="467"/>
      <c r="K479" s="467"/>
      <c r="L479" s="467"/>
      <c r="M479" s="467"/>
      <c r="N479" s="467"/>
      <c r="O479" s="467"/>
      <c r="P479" s="467"/>
      <c r="Q479" s="467"/>
      <c r="R479" s="467"/>
      <c r="S479" s="467"/>
      <c r="T479" s="467"/>
      <c r="U479" s="467"/>
      <c r="V479" s="467"/>
      <c r="W479" s="467"/>
      <c r="X479" s="467"/>
      <c r="Y479" s="467"/>
      <c r="Z479" s="467"/>
      <c r="AA479" s="467"/>
      <c r="AB479" s="467"/>
      <c r="AC479" s="467"/>
      <c r="AD479" s="467"/>
      <c r="AE479" s="467"/>
      <c r="AF479" s="467"/>
      <c r="AG479" s="467"/>
      <c r="AH479" s="467"/>
      <c r="AI479" s="467"/>
      <c r="AJ479" s="467"/>
      <c r="AK479" s="467"/>
      <c r="AL479" s="467"/>
      <c r="AM479" s="467"/>
      <c r="AN479" s="467"/>
    </row>
    <row r="480" spans="1:40" ht="70.900000000000006" customHeight="1" x14ac:dyDescent="0.3">
      <c r="A480" s="297" t="s">
        <v>917</v>
      </c>
      <c r="B480" s="468" t="s">
        <v>2094</v>
      </c>
      <c r="C480" s="469"/>
      <c r="D480" s="469"/>
      <c r="E480" s="470"/>
      <c r="F480" s="261" t="s">
        <v>1074</v>
      </c>
      <c r="G480" s="299">
        <f>VLOOKUP(F480,$AL$8:$AM$14,2)</f>
        <v>1</v>
      </c>
      <c r="H480" s="300">
        <f>IF(G480&gt;1,0,ROUNDDOWN(AVERAGE(H481:H485),0))</f>
        <v>1</v>
      </c>
      <c r="I480" s="300"/>
      <c r="J480" s="299">
        <f>MAX(G480:H480)</f>
        <v>1</v>
      </c>
      <c r="K480" s="301">
        <f>CHOOSE(J480,0,$AD$9,$AD$10,$AD$11,$AD$12,$AD$13,$AD$14)</f>
        <v>0</v>
      </c>
      <c r="L480" s="302">
        <f>1/31</f>
        <v>3.2258064516129031E-2</v>
      </c>
      <c r="M480" s="303">
        <f>K480*L480</f>
        <v>0</v>
      </c>
      <c r="N480" s="304"/>
      <c r="O480" s="303">
        <f t="shared" si="136"/>
        <v>0</v>
      </c>
      <c r="P480" s="304"/>
      <c r="Q480" s="303">
        <f t="shared" si="138"/>
        <v>0</v>
      </c>
      <c r="R480" s="304"/>
      <c r="S480" s="59">
        <f t="shared" si="137"/>
        <v>0</v>
      </c>
      <c r="T480" s="64"/>
      <c r="U480" s="64"/>
      <c r="V480" s="64"/>
      <c r="W480" s="64"/>
      <c r="AN480" s="800"/>
    </row>
    <row r="481" spans="1:40" ht="47.65" hidden="1" customHeight="1" outlineLevel="1" x14ac:dyDescent="0.3">
      <c r="A481" s="295" t="s">
        <v>1429</v>
      </c>
      <c r="B481" s="242" t="s">
        <v>1922</v>
      </c>
      <c r="C481" s="46" t="s">
        <v>606</v>
      </c>
      <c r="D481" s="43" t="s">
        <v>744</v>
      </c>
      <c r="E481" s="50" t="s">
        <v>720</v>
      </c>
      <c r="F481" s="53" t="s">
        <v>866</v>
      </c>
      <c r="G481" s="52">
        <f>VLOOKUP(F481,$AH$8:$AK$14,2)</f>
        <v>1</v>
      </c>
      <c r="H481" s="54">
        <f>CHOOSE(G481,$AE$8,$AE$9,$AE$10,$AE$11,$AE$12,$AE$13,$AE$14)</f>
        <v>1</v>
      </c>
      <c r="I481" s="76">
        <f>IF(H481&gt;1,H481,$J$480)</f>
        <v>1</v>
      </c>
      <c r="J481" s="52"/>
      <c r="K481" s="55">
        <f>CHOOSE(I481,0,$AD$9,$AD$10,$AD$11,$AD$12,$AD$13,$AD$14)</f>
        <v>0</v>
      </c>
      <c r="M481" s="57"/>
      <c r="N481" s="61">
        <v>1</v>
      </c>
      <c r="O481" s="57">
        <f t="shared" si="136"/>
        <v>0</v>
      </c>
      <c r="P481" s="61">
        <v>1</v>
      </c>
      <c r="Q481" s="57">
        <f t="shared" si="138"/>
        <v>0</v>
      </c>
      <c r="R481" s="61">
        <v>0</v>
      </c>
      <c r="S481" s="59">
        <f t="shared" si="137"/>
        <v>0</v>
      </c>
      <c r="T481" s="64"/>
      <c r="U481" s="64"/>
      <c r="V481" s="64"/>
      <c r="W481" s="64"/>
      <c r="AN481" s="801"/>
    </row>
    <row r="482" spans="1:40" ht="65.25" hidden="1" customHeight="1" outlineLevel="1" x14ac:dyDescent="0.3">
      <c r="A482" s="295" t="s">
        <v>1430</v>
      </c>
      <c r="B482" s="242" t="s">
        <v>1923</v>
      </c>
      <c r="C482" s="45" t="s">
        <v>720</v>
      </c>
      <c r="D482" s="43" t="s">
        <v>744</v>
      </c>
      <c r="E482" s="50" t="s">
        <v>720</v>
      </c>
      <c r="F482" s="53" t="s">
        <v>866</v>
      </c>
      <c r="G482" s="52">
        <f>VLOOKUP(F482,$AH$8:$AK$14,2)</f>
        <v>1</v>
      </c>
      <c r="H482" s="54">
        <f>CHOOSE(G482,$AE$8,$AE$9,$AE$10,$AE$11,$AE$12,$AE$13,$AE$14)</f>
        <v>1</v>
      </c>
      <c r="I482" s="76">
        <f>IF(H482&gt;1,H482,$J$480)</f>
        <v>1</v>
      </c>
      <c r="J482" s="52"/>
      <c r="K482" s="55">
        <f>CHOOSE(I482,0,$AD$9,$AD$10,$AD$11,$AD$12,$AD$13,$AD$14)</f>
        <v>0</v>
      </c>
      <c r="M482" s="57"/>
      <c r="N482" s="61">
        <v>0</v>
      </c>
      <c r="O482" s="57">
        <f t="shared" si="136"/>
        <v>0</v>
      </c>
      <c r="P482" s="61">
        <v>1</v>
      </c>
      <c r="Q482" s="57">
        <f t="shared" si="138"/>
        <v>0</v>
      </c>
      <c r="R482" s="61">
        <v>0</v>
      </c>
      <c r="S482" s="59">
        <f t="shared" si="137"/>
        <v>0</v>
      </c>
      <c r="T482" s="64"/>
      <c r="U482" s="64"/>
      <c r="V482" s="64"/>
      <c r="W482" s="64"/>
      <c r="AN482" s="801"/>
    </row>
    <row r="483" spans="1:40" ht="34.5" hidden="1" customHeight="1" outlineLevel="1" x14ac:dyDescent="0.3">
      <c r="A483" s="295" t="s">
        <v>1431</v>
      </c>
      <c r="B483" s="242" t="s">
        <v>803</v>
      </c>
      <c r="C483" s="45" t="s">
        <v>720</v>
      </c>
      <c r="D483" s="43" t="s">
        <v>744</v>
      </c>
      <c r="E483" s="50" t="s">
        <v>720</v>
      </c>
      <c r="F483" s="53" t="s">
        <v>866</v>
      </c>
      <c r="G483" s="52">
        <f>VLOOKUP(F483,$AH$8:$AK$14,2)</f>
        <v>1</v>
      </c>
      <c r="H483" s="54">
        <f>CHOOSE(G483,$AE$8,$AE$9,$AE$10,$AE$11,$AE$12,$AE$13,$AE$14)</f>
        <v>1</v>
      </c>
      <c r="I483" s="76">
        <f>IF(H483&gt;1,H483,$J$480)</f>
        <v>1</v>
      </c>
      <c r="J483" s="52"/>
      <c r="K483" s="55">
        <f>CHOOSE(I483,0,$AD$9,$AD$10,$AD$11,$AD$12,$AD$13,$AD$14)</f>
        <v>0</v>
      </c>
      <c r="M483" s="57"/>
      <c r="N483" s="61">
        <v>0</v>
      </c>
      <c r="O483" s="57">
        <f t="shared" si="136"/>
        <v>0</v>
      </c>
      <c r="P483" s="61">
        <v>1</v>
      </c>
      <c r="Q483" s="57">
        <f t="shared" si="138"/>
        <v>0</v>
      </c>
      <c r="R483" s="61">
        <v>0</v>
      </c>
      <c r="S483" s="59">
        <f t="shared" si="137"/>
        <v>0</v>
      </c>
      <c r="T483" s="64"/>
      <c r="U483" s="64"/>
      <c r="V483" s="64"/>
      <c r="W483" s="64"/>
      <c r="AN483" s="801"/>
    </row>
    <row r="484" spans="1:40" ht="34.5" hidden="1" customHeight="1" outlineLevel="1" x14ac:dyDescent="0.3">
      <c r="A484" s="295" t="s">
        <v>1432</v>
      </c>
      <c r="B484" s="242" t="s">
        <v>804</v>
      </c>
      <c r="C484" s="45" t="s">
        <v>720</v>
      </c>
      <c r="D484" s="43" t="s">
        <v>744</v>
      </c>
      <c r="E484" s="50" t="s">
        <v>720</v>
      </c>
      <c r="F484" s="53" t="s">
        <v>866</v>
      </c>
      <c r="G484" s="52">
        <f>VLOOKUP(F484,$AH$8:$AK$14,2)</f>
        <v>1</v>
      </c>
      <c r="H484" s="54">
        <f>CHOOSE(G484,$AE$8,$AE$9,$AE$10,$AE$11,$AE$12,$AE$13,$AE$14)</f>
        <v>1</v>
      </c>
      <c r="I484" s="76">
        <f>IF(H484&gt;1,H484,$J$480)</f>
        <v>1</v>
      </c>
      <c r="J484" s="52"/>
      <c r="K484" s="55">
        <f>CHOOSE(I484,0,$AD$9,$AD$10,$AD$11,$AD$12,$AD$13,$AD$14)</f>
        <v>0</v>
      </c>
      <c r="M484" s="57"/>
      <c r="N484" s="61">
        <v>0</v>
      </c>
      <c r="O484" s="57">
        <f t="shared" si="136"/>
        <v>0</v>
      </c>
      <c r="P484" s="61">
        <v>1</v>
      </c>
      <c r="Q484" s="57">
        <f t="shared" si="138"/>
        <v>0</v>
      </c>
      <c r="R484" s="61">
        <v>0</v>
      </c>
      <c r="S484" s="59">
        <f t="shared" si="137"/>
        <v>0</v>
      </c>
      <c r="T484" s="64"/>
      <c r="U484" s="64"/>
      <c r="V484" s="64"/>
      <c r="W484" s="64"/>
      <c r="AN484" s="801"/>
    </row>
    <row r="485" spans="1:40" ht="34.5" hidden="1" customHeight="1" outlineLevel="1" x14ac:dyDescent="0.3">
      <c r="A485" s="307" t="s">
        <v>1433</v>
      </c>
      <c r="B485" s="280" t="s">
        <v>805</v>
      </c>
      <c r="C485" s="292" t="s">
        <v>720</v>
      </c>
      <c r="D485" s="282" t="s">
        <v>744</v>
      </c>
      <c r="E485" s="283" t="s">
        <v>720</v>
      </c>
      <c r="F485" s="53" t="s">
        <v>866</v>
      </c>
      <c r="G485" s="285">
        <f>VLOOKUP(F485,$AH$8:$AK$14,2)</f>
        <v>1</v>
      </c>
      <c r="H485" s="286">
        <f>CHOOSE(G485,$AE$8,$AE$9,$AE$10,$AE$11,$AE$12,$AE$13,$AE$14)</f>
        <v>1</v>
      </c>
      <c r="I485" s="286">
        <f>IF(H485&gt;1,H485,$J$480)</f>
        <v>1</v>
      </c>
      <c r="J485" s="285"/>
      <c r="K485" s="287">
        <f>CHOOSE(I485,0,$AD$9,$AD$10,$AD$11,$AD$12,$AD$13,$AD$14)</f>
        <v>0</v>
      </c>
      <c r="L485" s="288"/>
      <c r="M485" s="289"/>
      <c r="N485" s="290">
        <v>0</v>
      </c>
      <c r="O485" s="289">
        <f t="shared" si="136"/>
        <v>0</v>
      </c>
      <c r="P485" s="290">
        <v>1</v>
      </c>
      <c r="Q485" s="289">
        <f t="shared" si="138"/>
        <v>0</v>
      </c>
      <c r="R485" s="290">
        <v>0</v>
      </c>
      <c r="S485" s="59">
        <f t="shared" si="137"/>
        <v>0</v>
      </c>
      <c r="T485" s="64"/>
      <c r="U485" s="64"/>
      <c r="V485" s="64"/>
      <c r="W485" s="64"/>
      <c r="AN485" s="797"/>
    </row>
    <row r="486" spans="1:40" ht="26.85" customHeight="1" collapsed="1" x14ac:dyDescent="0.3">
      <c r="A486" s="305" t="s">
        <v>186</v>
      </c>
      <c r="B486" s="467" t="s">
        <v>784</v>
      </c>
      <c r="C486" s="467"/>
      <c r="D486" s="467"/>
      <c r="E486" s="467"/>
      <c r="F486" s="467"/>
      <c r="G486" s="467"/>
      <c r="H486" s="467"/>
      <c r="I486" s="467"/>
      <c r="J486" s="467"/>
      <c r="K486" s="467"/>
      <c r="L486" s="467"/>
      <c r="M486" s="467"/>
      <c r="N486" s="467"/>
      <c r="O486" s="467"/>
      <c r="P486" s="467"/>
      <c r="Q486" s="467"/>
      <c r="R486" s="467"/>
      <c r="S486" s="467"/>
      <c r="T486" s="467"/>
      <c r="U486" s="467"/>
      <c r="V486" s="467"/>
      <c r="W486" s="467"/>
      <c r="X486" s="467"/>
      <c r="Y486" s="467"/>
      <c r="Z486" s="467"/>
      <c r="AA486" s="467"/>
      <c r="AB486" s="467"/>
      <c r="AC486" s="467"/>
      <c r="AD486" s="467"/>
      <c r="AE486" s="467"/>
      <c r="AF486" s="467"/>
      <c r="AG486" s="467"/>
      <c r="AH486" s="467"/>
      <c r="AI486" s="467"/>
      <c r="AJ486" s="467"/>
      <c r="AK486" s="467"/>
      <c r="AL486" s="467"/>
      <c r="AM486" s="467"/>
      <c r="AN486" s="467"/>
    </row>
    <row r="487" spans="1:40" ht="96.75" customHeight="1" x14ac:dyDescent="0.3">
      <c r="A487" s="297" t="s">
        <v>918</v>
      </c>
      <c r="B487" s="468" t="s">
        <v>2095</v>
      </c>
      <c r="C487" s="469"/>
      <c r="D487" s="469"/>
      <c r="E487" s="470"/>
      <c r="F487" s="261" t="s">
        <v>1074</v>
      </c>
      <c r="G487" s="299">
        <f>VLOOKUP(F487,$AL$8:$AM$14,2)</f>
        <v>1</v>
      </c>
      <c r="H487" s="300">
        <f>IF(G487&gt;1,0,ROUNDDOWN(AVERAGE(H488:H493),0))</f>
        <v>1</v>
      </c>
      <c r="I487" s="300"/>
      <c r="J487" s="299">
        <f>MAX(G487:H487)</f>
        <v>1</v>
      </c>
      <c r="K487" s="301">
        <f>CHOOSE(J487,0,$AD$9,$AD$10,$AD$11,$AD$12,$AD$13,$AD$14)</f>
        <v>0</v>
      </c>
      <c r="L487" s="302">
        <f>1/31</f>
        <v>3.2258064516129031E-2</v>
      </c>
      <c r="M487" s="303">
        <f>K487*L487</f>
        <v>0</v>
      </c>
      <c r="N487" s="304"/>
      <c r="O487" s="303">
        <f t="shared" si="136"/>
        <v>0</v>
      </c>
      <c r="P487" s="304"/>
      <c r="Q487" s="303">
        <f t="shared" si="138"/>
        <v>0</v>
      </c>
      <c r="R487" s="304"/>
      <c r="S487" s="59">
        <f t="shared" si="137"/>
        <v>0</v>
      </c>
      <c r="T487" s="64"/>
      <c r="U487" s="64"/>
      <c r="V487" s="64"/>
      <c r="W487" s="64"/>
      <c r="AN487" s="803"/>
    </row>
    <row r="488" spans="1:40" ht="34.5" hidden="1" customHeight="1" outlineLevel="1" x14ac:dyDescent="0.3">
      <c r="A488" s="295" t="s">
        <v>1434</v>
      </c>
      <c r="B488" s="242" t="s">
        <v>1924</v>
      </c>
      <c r="C488" s="45" t="s">
        <v>186</v>
      </c>
      <c r="D488" s="43" t="s">
        <v>720</v>
      </c>
      <c r="E488" s="50" t="s">
        <v>720</v>
      </c>
      <c r="F488" s="53" t="s">
        <v>866</v>
      </c>
      <c r="G488" s="52">
        <f t="shared" ref="G488:G493" si="147">VLOOKUP(F488,$AH$8:$AK$14,2)</f>
        <v>1</v>
      </c>
      <c r="H488" s="54">
        <f t="shared" ref="H488:H493" si="148">CHOOSE(G488,$AE$8,$AE$9,$AE$10,$AE$11,$AE$12,$AE$13,$AE$14)</f>
        <v>1</v>
      </c>
      <c r="I488" s="76">
        <f t="shared" ref="I488:I493" si="149">IF(H488&gt;1,H488,$J$487)</f>
        <v>1</v>
      </c>
      <c r="J488" s="52"/>
      <c r="K488" s="55">
        <f t="shared" ref="K488:K493" si="150">CHOOSE(I488,0,$AD$9,$AD$10,$AD$11,$AD$12,$AD$13,$AD$14)</f>
        <v>0</v>
      </c>
      <c r="M488" s="57"/>
      <c r="N488" s="61">
        <v>1</v>
      </c>
      <c r="O488" s="57">
        <f t="shared" si="136"/>
        <v>0</v>
      </c>
      <c r="P488" s="61">
        <v>0</v>
      </c>
      <c r="Q488" s="57">
        <f t="shared" si="138"/>
        <v>0</v>
      </c>
      <c r="R488" s="61">
        <v>0</v>
      </c>
      <c r="S488" s="59">
        <f t="shared" si="137"/>
        <v>0</v>
      </c>
      <c r="T488" s="64"/>
      <c r="U488" s="64"/>
      <c r="V488" s="64"/>
      <c r="W488" s="64"/>
      <c r="AN488" s="804"/>
    </row>
    <row r="489" spans="1:40" ht="47.65" hidden="1" customHeight="1" outlineLevel="1" x14ac:dyDescent="0.3">
      <c r="A489" s="295" t="s">
        <v>1435</v>
      </c>
      <c r="B489" s="242" t="s">
        <v>1925</v>
      </c>
      <c r="C489" s="45" t="s">
        <v>186</v>
      </c>
      <c r="D489" s="43" t="s">
        <v>720</v>
      </c>
      <c r="E489" s="50" t="s">
        <v>720</v>
      </c>
      <c r="F489" s="53" t="s">
        <v>866</v>
      </c>
      <c r="G489" s="52">
        <f t="shared" si="147"/>
        <v>1</v>
      </c>
      <c r="H489" s="54">
        <f t="shared" si="148"/>
        <v>1</v>
      </c>
      <c r="I489" s="76">
        <f t="shared" si="149"/>
        <v>1</v>
      </c>
      <c r="J489" s="52"/>
      <c r="K489" s="55">
        <f t="shared" si="150"/>
        <v>0</v>
      </c>
      <c r="M489" s="57"/>
      <c r="N489" s="61">
        <v>1</v>
      </c>
      <c r="O489" s="57">
        <f t="shared" si="136"/>
        <v>0</v>
      </c>
      <c r="P489" s="61">
        <v>0</v>
      </c>
      <c r="Q489" s="57">
        <f t="shared" si="138"/>
        <v>0</v>
      </c>
      <c r="R489" s="61">
        <v>0</v>
      </c>
      <c r="S489" s="59">
        <f t="shared" si="137"/>
        <v>0</v>
      </c>
      <c r="T489" s="64"/>
      <c r="U489" s="64"/>
      <c r="V489" s="64"/>
      <c r="W489" s="64"/>
      <c r="AN489" s="804"/>
    </row>
    <row r="490" spans="1:40" ht="47.65" hidden="1" customHeight="1" outlineLevel="1" x14ac:dyDescent="0.3">
      <c r="A490" s="295" t="s">
        <v>1436</v>
      </c>
      <c r="B490" s="242" t="s">
        <v>1926</v>
      </c>
      <c r="C490" s="45" t="s">
        <v>186</v>
      </c>
      <c r="D490" s="43" t="s">
        <v>720</v>
      </c>
      <c r="E490" s="50" t="s">
        <v>720</v>
      </c>
      <c r="F490" s="53" t="s">
        <v>866</v>
      </c>
      <c r="G490" s="52">
        <f t="shared" si="147"/>
        <v>1</v>
      </c>
      <c r="H490" s="54">
        <f t="shared" si="148"/>
        <v>1</v>
      </c>
      <c r="I490" s="76">
        <f t="shared" si="149"/>
        <v>1</v>
      </c>
      <c r="J490" s="52"/>
      <c r="K490" s="55">
        <f t="shared" si="150"/>
        <v>0</v>
      </c>
      <c r="M490" s="57"/>
      <c r="N490" s="61">
        <v>1</v>
      </c>
      <c r="O490" s="57">
        <f t="shared" si="136"/>
        <v>0</v>
      </c>
      <c r="P490" s="61">
        <v>0</v>
      </c>
      <c r="Q490" s="57">
        <f t="shared" si="138"/>
        <v>0</v>
      </c>
      <c r="R490" s="61">
        <v>0</v>
      </c>
      <c r="S490" s="59">
        <f t="shared" si="137"/>
        <v>0</v>
      </c>
      <c r="T490" s="64"/>
      <c r="U490" s="64"/>
      <c r="V490" s="64"/>
      <c r="W490" s="64"/>
      <c r="AN490" s="804"/>
    </row>
    <row r="491" spans="1:40" ht="45" hidden="1" customHeight="1" outlineLevel="1" x14ac:dyDescent="0.3">
      <c r="A491" s="295" t="s">
        <v>1437</v>
      </c>
      <c r="B491" s="242" t="s">
        <v>1927</v>
      </c>
      <c r="C491" s="45" t="s">
        <v>186</v>
      </c>
      <c r="D491" s="43" t="s">
        <v>720</v>
      </c>
      <c r="E491" s="50" t="s">
        <v>720</v>
      </c>
      <c r="F491" s="53" t="s">
        <v>866</v>
      </c>
      <c r="G491" s="52">
        <f t="shared" si="147"/>
        <v>1</v>
      </c>
      <c r="H491" s="54">
        <f t="shared" si="148"/>
        <v>1</v>
      </c>
      <c r="I491" s="76">
        <f t="shared" si="149"/>
        <v>1</v>
      </c>
      <c r="J491" s="52"/>
      <c r="K491" s="55">
        <f t="shared" si="150"/>
        <v>0</v>
      </c>
      <c r="M491" s="57"/>
      <c r="N491" s="61">
        <v>1</v>
      </c>
      <c r="O491" s="57">
        <f t="shared" si="136"/>
        <v>0</v>
      </c>
      <c r="P491" s="61">
        <v>0</v>
      </c>
      <c r="Q491" s="57">
        <f t="shared" si="138"/>
        <v>0</v>
      </c>
      <c r="R491" s="61">
        <v>0</v>
      </c>
      <c r="S491" s="59">
        <f t="shared" si="137"/>
        <v>0</v>
      </c>
      <c r="T491" s="64"/>
      <c r="U491" s="64"/>
      <c r="V491" s="64"/>
      <c r="W491" s="64"/>
      <c r="AN491" s="804"/>
    </row>
    <row r="492" spans="1:40" ht="34.5" hidden="1" customHeight="1" outlineLevel="1" x14ac:dyDescent="0.3">
      <c r="A492" s="295" t="s">
        <v>1438</v>
      </c>
      <c r="B492" s="242" t="s">
        <v>1928</v>
      </c>
      <c r="C492" s="45" t="s">
        <v>186</v>
      </c>
      <c r="D492" s="43" t="s">
        <v>720</v>
      </c>
      <c r="E492" s="50" t="s">
        <v>729</v>
      </c>
      <c r="F492" s="53" t="s">
        <v>866</v>
      </c>
      <c r="G492" s="52">
        <f t="shared" si="147"/>
        <v>1</v>
      </c>
      <c r="H492" s="54">
        <f t="shared" si="148"/>
        <v>1</v>
      </c>
      <c r="I492" s="76">
        <f t="shared" si="149"/>
        <v>1</v>
      </c>
      <c r="J492" s="52"/>
      <c r="K492" s="55">
        <f t="shared" si="150"/>
        <v>0</v>
      </c>
      <c r="M492" s="57"/>
      <c r="N492" s="61">
        <v>1</v>
      </c>
      <c r="O492" s="57">
        <f t="shared" si="136"/>
        <v>0</v>
      </c>
      <c r="P492" s="61">
        <v>0</v>
      </c>
      <c r="Q492" s="57">
        <f t="shared" si="138"/>
        <v>0</v>
      </c>
      <c r="R492" s="61">
        <v>1</v>
      </c>
      <c r="S492" s="59">
        <f t="shared" si="137"/>
        <v>0</v>
      </c>
      <c r="T492" s="64"/>
      <c r="U492" s="64"/>
      <c r="V492" s="64"/>
      <c r="W492" s="64"/>
      <c r="AN492" s="804"/>
    </row>
    <row r="493" spans="1:40" ht="34.5" hidden="1" customHeight="1" outlineLevel="1" x14ac:dyDescent="0.3">
      <c r="A493" s="307" t="s">
        <v>1439</v>
      </c>
      <c r="B493" s="280" t="s">
        <v>1929</v>
      </c>
      <c r="C493" s="292" t="s">
        <v>186</v>
      </c>
      <c r="D493" s="282" t="s">
        <v>720</v>
      </c>
      <c r="E493" s="283" t="s">
        <v>729</v>
      </c>
      <c r="F493" s="53" t="s">
        <v>866</v>
      </c>
      <c r="G493" s="285">
        <f t="shared" si="147"/>
        <v>1</v>
      </c>
      <c r="H493" s="286">
        <f t="shared" si="148"/>
        <v>1</v>
      </c>
      <c r="I493" s="286">
        <f t="shared" si="149"/>
        <v>1</v>
      </c>
      <c r="J493" s="285"/>
      <c r="K493" s="287">
        <f t="shared" si="150"/>
        <v>0</v>
      </c>
      <c r="L493" s="288"/>
      <c r="M493" s="289"/>
      <c r="N493" s="290">
        <v>1</v>
      </c>
      <c r="O493" s="289">
        <f t="shared" si="136"/>
        <v>0</v>
      </c>
      <c r="P493" s="290">
        <v>0</v>
      </c>
      <c r="Q493" s="289">
        <f t="shared" si="138"/>
        <v>0</v>
      </c>
      <c r="R493" s="290">
        <v>1</v>
      </c>
      <c r="S493" s="59">
        <f t="shared" si="137"/>
        <v>0</v>
      </c>
      <c r="T493" s="64"/>
      <c r="U493" s="64"/>
      <c r="V493" s="64"/>
      <c r="W493" s="64"/>
      <c r="AN493" s="799"/>
    </row>
    <row r="494" spans="1:40" ht="26.85" customHeight="1" collapsed="1" x14ac:dyDescent="0.3">
      <c r="A494" s="305" t="s">
        <v>785</v>
      </c>
      <c r="B494" s="467" t="s">
        <v>786</v>
      </c>
      <c r="C494" s="467"/>
      <c r="D494" s="467"/>
      <c r="E494" s="467"/>
      <c r="F494" s="467"/>
      <c r="G494" s="467"/>
      <c r="H494" s="467"/>
      <c r="I494" s="467"/>
      <c r="J494" s="467"/>
      <c r="K494" s="467"/>
      <c r="L494" s="467"/>
      <c r="M494" s="467"/>
      <c r="N494" s="467"/>
      <c r="O494" s="467"/>
      <c r="P494" s="467"/>
      <c r="Q494" s="467"/>
      <c r="R494" s="467"/>
      <c r="S494" s="467"/>
      <c r="T494" s="467"/>
      <c r="U494" s="467"/>
      <c r="V494" s="467"/>
      <c r="W494" s="467"/>
      <c r="X494" s="467"/>
      <c r="Y494" s="467"/>
      <c r="Z494" s="467"/>
      <c r="AA494" s="467"/>
      <c r="AB494" s="467"/>
      <c r="AC494" s="467"/>
      <c r="AD494" s="467"/>
      <c r="AE494" s="467"/>
      <c r="AF494" s="467"/>
      <c r="AG494" s="467"/>
      <c r="AH494" s="467"/>
      <c r="AI494" s="467"/>
      <c r="AJ494" s="467"/>
      <c r="AK494" s="467"/>
      <c r="AL494" s="467"/>
      <c r="AM494" s="467"/>
      <c r="AN494" s="467"/>
    </row>
    <row r="495" spans="1:40" ht="82.35" customHeight="1" x14ac:dyDescent="0.3">
      <c r="A495" s="297" t="s">
        <v>919</v>
      </c>
      <c r="B495" s="468" t="s">
        <v>2096</v>
      </c>
      <c r="C495" s="469"/>
      <c r="D495" s="469"/>
      <c r="E495" s="470"/>
      <c r="F495" s="261" t="s">
        <v>1074</v>
      </c>
      <c r="G495" s="299">
        <f>VLOOKUP(F495,$AL$8:$AM$14,2)</f>
        <v>1</v>
      </c>
      <c r="H495" s="300">
        <f>IF(G495&gt;1,0,ROUNDDOWN(AVERAGE(H496:H497),0))</f>
        <v>1</v>
      </c>
      <c r="I495" s="300"/>
      <c r="J495" s="299">
        <f>MAX(G495:H495)</f>
        <v>1</v>
      </c>
      <c r="K495" s="301">
        <f>CHOOSE(J495,0,$AD$9,$AD$10,$AD$11,$AD$12,$AD$13,$AD$14)</f>
        <v>0</v>
      </c>
      <c r="L495" s="302">
        <f>1/31</f>
        <v>3.2258064516129031E-2</v>
      </c>
      <c r="M495" s="303">
        <f>K495*L495</f>
        <v>0</v>
      </c>
      <c r="N495" s="304"/>
      <c r="O495" s="303">
        <f t="shared" si="136"/>
        <v>0</v>
      </c>
      <c r="P495" s="304"/>
      <c r="Q495" s="303">
        <f t="shared" si="138"/>
        <v>0</v>
      </c>
      <c r="R495" s="304"/>
      <c r="S495" s="59">
        <f t="shared" si="137"/>
        <v>0</v>
      </c>
      <c r="T495" s="64"/>
      <c r="U495" s="64"/>
      <c r="V495" s="64"/>
      <c r="W495" s="64"/>
      <c r="AN495" s="803"/>
    </row>
    <row r="496" spans="1:40" ht="49.5" hidden="1" customHeight="1" outlineLevel="1" x14ac:dyDescent="0.3">
      <c r="A496" s="295" t="s">
        <v>1440</v>
      </c>
      <c r="B496" s="242" t="s">
        <v>1930</v>
      </c>
      <c r="C496" s="45" t="s">
        <v>785</v>
      </c>
      <c r="D496" s="43" t="s">
        <v>720</v>
      </c>
      <c r="E496" s="50" t="s">
        <v>720</v>
      </c>
      <c r="F496" s="53" t="s">
        <v>866</v>
      </c>
      <c r="G496" s="52">
        <f>VLOOKUP(F496,$AH$8:$AK$14,2)</f>
        <v>1</v>
      </c>
      <c r="H496" s="54">
        <f>CHOOSE(G496,$AE$8,$AE$9,$AE$10,$AE$11,$AE$12,$AE$13,$AE$14)</f>
        <v>1</v>
      </c>
      <c r="I496" s="76">
        <f>IF(H496&gt;1,H496,$J$495)</f>
        <v>1</v>
      </c>
      <c r="J496" s="52"/>
      <c r="K496" s="55">
        <f>CHOOSE(I496,0,$AD$9,$AD$10,$AD$11,$AD$12,$AD$13,$AD$14)</f>
        <v>0</v>
      </c>
      <c r="M496" s="57"/>
      <c r="N496" s="61">
        <v>1</v>
      </c>
      <c r="O496" s="57">
        <f t="shared" si="136"/>
        <v>0</v>
      </c>
      <c r="P496" s="61">
        <v>0</v>
      </c>
      <c r="Q496" s="57">
        <f t="shared" si="138"/>
        <v>0</v>
      </c>
      <c r="R496" s="61">
        <v>0</v>
      </c>
      <c r="S496" s="59">
        <f t="shared" si="137"/>
        <v>0</v>
      </c>
      <c r="T496" s="64"/>
      <c r="U496" s="64"/>
      <c r="V496" s="64"/>
      <c r="W496" s="64"/>
      <c r="AN496" s="804"/>
    </row>
    <row r="497" spans="1:40" ht="65.25" hidden="1" customHeight="1" outlineLevel="1" x14ac:dyDescent="0.3">
      <c r="A497" s="307" t="s">
        <v>1441</v>
      </c>
      <c r="B497" s="280" t="s">
        <v>1931</v>
      </c>
      <c r="C497" s="292" t="s">
        <v>785</v>
      </c>
      <c r="D497" s="282" t="s">
        <v>720</v>
      </c>
      <c r="E497" s="283" t="s">
        <v>720</v>
      </c>
      <c r="F497" s="53" t="s">
        <v>866</v>
      </c>
      <c r="G497" s="285">
        <f>VLOOKUP(F497,$AH$8:$AK$14,2)</f>
        <v>1</v>
      </c>
      <c r="H497" s="286">
        <f>CHOOSE(G497,$AE$8,$AE$9,$AE$10,$AE$11,$AE$12,$AE$13,$AE$14)</f>
        <v>1</v>
      </c>
      <c r="I497" s="286">
        <f>IF(H497&gt;1,H497,$J$495)</f>
        <v>1</v>
      </c>
      <c r="J497" s="285"/>
      <c r="K497" s="287">
        <f>CHOOSE(I497,0,$AD$9,$AD$10,$AD$11,$AD$12,$AD$13,$AD$14)</f>
        <v>0</v>
      </c>
      <c r="L497" s="288"/>
      <c r="M497" s="289"/>
      <c r="N497" s="290">
        <v>1</v>
      </c>
      <c r="O497" s="289">
        <f t="shared" si="136"/>
        <v>0</v>
      </c>
      <c r="P497" s="290">
        <v>0</v>
      </c>
      <c r="Q497" s="289">
        <f t="shared" si="138"/>
        <v>0</v>
      </c>
      <c r="R497" s="290">
        <v>0</v>
      </c>
      <c r="S497" s="59">
        <f t="shared" si="137"/>
        <v>0</v>
      </c>
      <c r="T497" s="64"/>
      <c r="U497" s="64"/>
      <c r="V497" s="64"/>
      <c r="W497" s="64"/>
      <c r="AN497" s="799"/>
    </row>
    <row r="498" spans="1:40" ht="26.85" customHeight="1" collapsed="1" x14ac:dyDescent="0.3">
      <c r="A498" s="305" t="s">
        <v>198</v>
      </c>
      <c r="B498" s="467" t="s">
        <v>637</v>
      </c>
      <c r="C498" s="467"/>
      <c r="D498" s="467"/>
      <c r="E498" s="467"/>
      <c r="F498" s="467"/>
      <c r="G498" s="467"/>
      <c r="H498" s="467"/>
      <c r="I498" s="467"/>
      <c r="J498" s="467"/>
      <c r="K498" s="467"/>
      <c r="L498" s="467"/>
      <c r="M498" s="467"/>
      <c r="N498" s="467"/>
      <c r="O498" s="467"/>
      <c r="P498" s="467"/>
      <c r="Q498" s="467"/>
      <c r="R498" s="467"/>
      <c r="S498" s="467"/>
      <c r="T498" s="467"/>
      <c r="U498" s="467"/>
      <c r="V498" s="467"/>
      <c r="W498" s="467"/>
      <c r="X498" s="467"/>
      <c r="Y498" s="467"/>
      <c r="Z498" s="467"/>
      <c r="AA498" s="467"/>
      <c r="AB498" s="467"/>
      <c r="AC498" s="467"/>
      <c r="AD498" s="467"/>
      <c r="AE498" s="467"/>
      <c r="AF498" s="467"/>
      <c r="AG498" s="467"/>
      <c r="AH498" s="467"/>
      <c r="AI498" s="467"/>
      <c r="AJ498" s="467"/>
      <c r="AK498" s="467"/>
      <c r="AL498" s="467"/>
      <c r="AM498" s="467"/>
      <c r="AN498" s="467"/>
    </row>
    <row r="499" spans="1:40" ht="66" customHeight="1" x14ac:dyDescent="0.3">
      <c r="A499" s="297" t="s">
        <v>920</v>
      </c>
      <c r="B499" s="468" t="s">
        <v>2097</v>
      </c>
      <c r="C499" s="469"/>
      <c r="D499" s="469"/>
      <c r="E499" s="470"/>
      <c r="F499" s="261" t="s">
        <v>1074</v>
      </c>
      <c r="G499" s="299">
        <f>VLOOKUP(F499,$AL$8:$AM$14,2)</f>
        <v>1</v>
      </c>
      <c r="H499" s="300">
        <f>IF(G499&gt;1,0,ROUNDDOWN(AVERAGE(H500:H509),0))</f>
        <v>1</v>
      </c>
      <c r="I499" s="300"/>
      <c r="J499" s="299">
        <f>MAX(G499:H499)</f>
        <v>1</v>
      </c>
      <c r="K499" s="301">
        <f>CHOOSE(J499,0,$AD$9,$AD$10,$AD$11,$AD$12,$AD$13,$AD$14)</f>
        <v>0</v>
      </c>
      <c r="L499" s="302">
        <f>1/31</f>
        <v>3.2258064516129031E-2</v>
      </c>
      <c r="M499" s="303">
        <f>K499*L499</f>
        <v>0</v>
      </c>
      <c r="N499" s="304"/>
      <c r="O499" s="303">
        <f t="shared" si="136"/>
        <v>0</v>
      </c>
      <c r="P499" s="304"/>
      <c r="Q499" s="303">
        <f t="shared" si="138"/>
        <v>0</v>
      </c>
      <c r="R499" s="304"/>
      <c r="S499" s="59">
        <f t="shared" si="137"/>
        <v>0</v>
      </c>
      <c r="T499" s="64"/>
      <c r="U499" s="64"/>
      <c r="V499" s="64"/>
      <c r="W499" s="64"/>
      <c r="AN499" s="803"/>
    </row>
    <row r="500" spans="1:40" ht="34.5" hidden="1" customHeight="1" outlineLevel="1" x14ac:dyDescent="0.3">
      <c r="A500" s="295" t="s">
        <v>1442</v>
      </c>
      <c r="B500" s="242" t="s">
        <v>1932</v>
      </c>
      <c r="C500" s="45" t="s">
        <v>198</v>
      </c>
      <c r="D500" s="43" t="s">
        <v>744</v>
      </c>
      <c r="E500" s="50" t="s">
        <v>720</v>
      </c>
      <c r="F500" s="53" t="s">
        <v>866</v>
      </c>
      <c r="G500" s="52">
        <f t="shared" ref="G500:G509" si="151">VLOOKUP(F500,$AH$8:$AK$14,2)</f>
        <v>1</v>
      </c>
      <c r="H500" s="54">
        <f t="shared" ref="H500:H509" si="152">CHOOSE(G500,$AE$8,$AE$9,$AE$10,$AE$11,$AE$12,$AE$13,$AE$14)</f>
        <v>1</v>
      </c>
      <c r="I500" s="76">
        <f t="shared" ref="I500:I509" si="153">IF(H500&gt;1,H500,$J$499)</f>
        <v>1</v>
      </c>
      <c r="J500" s="52"/>
      <c r="K500" s="55">
        <f t="shared" ref="K500:K509" si="154">CHOOSE(I500,0,$AD$9,$AD$10,$AD$11,$AD$12,$AD$13,$AD$14)</f>
        <v>0</v>
      </c>
      <c r="M500" s="57"/>
      <c r="N500" s="61">
        <v>1</v>
      </c>
      <c r="O500" s="57">
        <f t="shared" si="136"/>
        <v>0</v>
      </c>
      <c r="P500" s="61">
        <v>1</v>
      </c>
      <c r="Q500" s="57">
        <f t="shared" si="138"/>
        <v>0</v>
      </c>
      <c r="R500" s="61">
        <v>0</v>
      </c>
      <c r="S500" s="59">
        <f t="shared" si="137"/>
        <v>0</v>
      </c>
      <c r="T500" s="64"/>
      <c r="U500" s="64"/>
      <c r="V500" s="64"/>
      <c r="W500" s="64"/>
      <c r="AN500" s="804"/>
    </row>
    <row r="501" spans="1:40" ht="58.5" hidden="1" customHeight="1" outlineLevel="1" x14ac:dyDescent="0.3">
      <c r="A501" s="295" t="s">
        <v>1443</v>
      </c>
      <c r="B501" s="242" t="s">
        <v>1933</v>
      </c>
      <c r="C501" s="45" t="s">
        <v>198</v>
      </c>
      <c r="D501" s="43" t="s">
        <v>744</v>
      </c>
      <c r="E501" s="50" t="s">
        <v>720</v>
      </c>
      <c r="F501" s="53" t="s">
        <v>866</v>
      </c>
      <c r="G501" s="52">
        <f t="shared" si="151"/>
        <v>1</v>
      </c>
      <c r="H501" s="54">
        <f t="shared" si="152"/>
        <v>1</v>
      </c>
      <c r="I501" s="76">
        <f t="shared" si="153"/>
        <v>1</v>
      </c>
      <c r="J501" s="52"/>
      <c r="K501" s="55">
        <f t="shared" si="154"/>
        <v>0</v>
      </c>
      <c r="M501" s="57"/>
      <c r="N501" s="61">
        <v>1</v>
      </c>
      <c r="O501" s="57">
        <f t="shared" si="136"/>
        <v>0</v>
      </c>
      <c r="P501" s="61">
        <v>1</v>
      </c>
      <c r="Q501" s="57">
        <f t="shared" si="138"/>
        <v>0</v>
      </c>
      <c r="R501" s="61">
        <v>0</v>
      </c>
      <c r="S501" s="59">
        <f t="shared" si="137"/>
        <v>0</v>
      </c>
      <c r="T501" s="64"/>
      <c r="U501" s="64"/>
      <c r="V501" s="64"/>
      <c r="W501" s="64"/>
      <c r="AN501" s="804"/>
    </row>
    <row r="502" spans="1:40" ht="48" hidden="1" customHeight="1" outlineLevel="1" x14ac:dyDescent="0.3">
      <c r="A502" s="295" t="s">
        <v>1444</v>
      </c>
      <c r="B502" s="242" t="s">
        <v>1934</v>
      </c>
      <c r="C502" s="45" t="s">
        <v>720</v>
      </c>
      <c r="D502" s="43" t="s">
        <v>744</v>
      </c>
      <c r="E502" s="50" t="s">
        <v>720</v>
      </c>
      <c r="F502" s="53" t="s">
        <v>866</v>
      </c>
      <c r="G502" s="52">
        <f t="shared" si="151"/>
        <v>1</v>
      </c>
      <c r="H502" s="54">
        <f t="shared" si="152"/>
        <v>1</v>
      </c>
      <c r="I502" s="76">
        <f t="shared" si="153"/>
        <v>1</v>
      </c>
      <c r="J502" s="52"/>
      <c r="K502" s="55">
        <f t="shared" si="154"/>
        <v>0</v>
      </c>
      <c r="M502" s="57"/>
      <c r="N502" s="61">
        <v>0</v>
      </c>
      <c r="O502" s="57">
        <f t="shared" si="136"/>
        <v>0</v>
      </c>
      <c r="P502" s="61">
        <v>1</v>
      </c>
      <c r="Q502" s="57">
        <f t="shared" si="138"/>
        <v>0</v>
      </c>
      <c r="R502" s="61">
        <v>0</v>
      </c>
      <c r="S502" s="59">
        <f t="shared" si="137"/>
        <v>0</v>
      </c>
      <c r="T502" s="64"/>
      <c r="U502" s="64"/>
      <c r="V502" s="64"/>
      <c r="W502" s="64"/>
      <c r="AN502" s="804"/>
    </row>
    <row r="503" spans="1:40" ht="34.5" hidden="1" customHeight="1" outlineLevel="1" x14ac:dyDescent="0.3">
      <c r="A503" s="295" t="s">
        <v>1445</v>
      </c>
      <c r="B503" s="242" t="s">
        <v>1935</v>
      </c>
      <c r="C503" s="45" t="s">
        <v>720</v>
      </c>
      <c r="D503" s="43" t="s">
        <v>744</v>
      </c>
      <c r="E503" s="50" t="s">
        <v>720</v>
      </c>
      <c r="F503" s="53" t="s">
        <v>866</v>
      </c>
      <c r="G503" s="52">
        <f t="shared" si="151"/>
        <v>1</v>
      </c>
      <c r="H503" s="54">
        <f t="shared" si="152"/>
        <v>1</v>
      </c>
      <c r="I503" s="76">
        <f t="shared" si="153"/>
        <v>1</v>
      </c>
      <c r="J503" s="52"/>
      <c r="K503" s="55">
        <f t="shared" si="154"/>
        <v>0</v>
      </c>
      <c r="M503" s="57"/>
      <c r="N503" s="61">
        <v>0</v>
      </c>
      <c r="O503" s="57">
        <f t="shared" si="136"/>
        <v>0</v>
      </c>
      <c r="P503" s="61">
        <v>1</v>
      </c>
      <c r="Q503" s="57">
        <f t="shared" si="138"/>
        <v>0</v>
      </c>
      <c r="R503" s="61">
        <v>0</v>
      </c>
      <c r="S503" s="59">
        <f t="shared" si="137"/>
        <v>0</v>
      </c>
      <c r="T503" s="64"/>
      <c r="U503" s="64"/>
      <c r="V503" s="64"/>
      <c r="W503" s="64"/>
      <c r="AN503" s="804"/>
    </row>
    <row r="504" spans="1:40" ht="34.5" hidden="1" customHeight="1" outlineLevel="1" x14ac:dyDescent="0.3">
      <c r="A504" s="295" t="s">
        <v>1446</v>
      </c>
      <c r="B504" s="242" t="s">
        <v>1936</v>
      </c>
      <c r="C504" s="45" t="s">
        <v>198</v>
      </c>
      <c r="D504" s="43" t="s">
        <v>744</v>
      </c>
      <c r="E504" s="50" t="s">
        <v>720</v>
      </c>
      <c r="F504" s="53" t="s">
        <v>866</v>
      </c>
      <c r="G504" s="52">
        <f t="shared" si="151"/>
        <v>1</v>
      </c>
      <c r="H504" s="54">
        <f t="shared" si="152"/>
        <v>1</v>
      </c>
      <c r="I504" s="76">
        <f t="shared" si="153"/>
        <v>1</v>
      </c>
      <c r="J504" s="52"/>
      <c r="K504" s="55">
        <f t="shared" si="154"/>
        <v>0</v>
      </c>
      <c r="M504" s="57"/>
      <c r="N504" s="61">
        <v>1</v>
      </c>
      <c r="O504" s="57">
        <f t="shared" si="136"/>
        <v>0</v>
      </c>
      <c r="P504" s="61">
        <v>1</v>
      </c>
      <c r="Q504" s="57">
        <f t="shared" si="138"/>
        <v>0</v>
      </c>
      <c r="R504" s="61">
        <v>0</v>
      </c>
      <c r="S504" s="59">
        <f t="shared" si="137"/>
        <v>0</v>
      </c>
      <c r="T504" s="64"/>
      <c r="U504" s="64"/>
      <c r="V504" s="64"/>
      <c r="W504" s="64"/>
      <c r="AN504" s="804"/>
    </row>
    <row r="505" spans="1:40" ht="34.5" hidden="1" customHeight="1" outlineLevel="1" x14ac:dyDescent="0.3">
      <c r="A505" s="295" t="s">
        <v>1447</v>
      </c>
      <c r="B505" s="242" t="s">
        <v>1937</v>
      </c>
      <c r="C505" s="45" t="s">
        <v>198</v>
      </c>
      <c r="D505" s="43" t="s">
        <v>744</v>
      </c>
      <c r="E505" s="50" t="s">
        <v>720</v>
      </c>
      <c r="F505" s="53" t="s">
        <v>866</v>
      </c>
      <c r="G505" s="52">
        <f t="shared" si="151"/>
        <v>1</v>
      </c>
      <c r="H505" s="54">
        <f t="shared" si="152"/>
        <v>1</v>
      </c>
      <c r="I505" s="76">
        <f t="shared" si="153"/>
        <v>1</v>
      </c>
      <c r="J505" s="52"/>
      <c r="K505" s="55">
        <f t="shared" si="154"/>
        <v>0</v>
      </c>
      <c r="M505" s="57"/>
      <c r="N505" s="61">
        <v>1</v>
      </c>
      <c r="O505" s="57">
        <f t="shared" si="136"/>
        <v>0</v>
      </c>
      <c r="P505" s="61">
        <v>1</v>
      </c>
      <c r="Q505" s="57">
        <f t="shared" si="138"/>
        <v>0</v>
      </c>
      <c r="R505" s="61">
        <v>0</v>
      </c>
      <c r="S505" s="59">
        <f t="shared" si="137"/>
        <v>0</v>
      </c>
      <c r="T505" s="64"/>
      <c r="U505" s="64"/>
      <c r="V505" s="64"/>
      <c r="W505" s="64"/>
      <c r="AN505" s="804"/>
    </row>
    <row r="506" spans="1:40" ht="48" hidden="1" customHeight="1" outlineLevel="1" x14ac:dyDescent="0.3">
      <c r="A506" s="295" t="s">
        <v>1448</v>
      </c>
      <c r="B506" s="242" t="s">
        <v>1938</v>
      </c>
      <c r="C506" s="45" t="s">
        <v>198</v>
      </c>
      <c r="D506" s="43" t="s">
        <v>720</v>
      </c>
      <c r="E506" s="50" t="s">
        <v>720</v>
      </c>
      <c r="F506" s="53" t="s">
        <v>866</v>
      </c>
      <c r="G506" s="52">
        <f t="shared" si="151"/>
        <v>1</v>
      </c>
      <c r="H506" s="54">
        <f t="shared" si="152"/>
        <v>1</v>
      </c>
      <c r="I506" s="76">
        <f t="shared" si="153"/>
        <v>1</v>
      </c>
      <c r="J506" s="52"/>
      <c r="K506" s="55">
        <f t="shared" si="154"/>
        <v>0</v>
      </c>
      <c r="M506" s="57"/>
      <c r="N506" s="61">
        <v>1</v>
      </c>
      <c r="O506" s="57">
        <f t="shared" si="136"/>
        <v>0</v>
      </c>
      <c r="P506" s="61">
        <v>0</v>
      </c>
      <c r="Q506" s="57">
        <f t="shared" si="138"/>
        <v>0</v>
      </c>
      <c r="R506" s="61">
        <v>0</v>
      </c>
      <c r="S506" s="59">
        <f t="shared" si="137"/>
        <v>0</v>
      </c>
      <c r="T506" s="64"/>
      <c r="U506" s="64"/>
      <c r="V506" s="64"/>
      <c r="W506" s="64"/>
      <c r="AN506" s="804"/>
    </row>
    <row r="507" spans="1:40" ht="34.5" hidden="1" customHeight="1" outlineLevel="1" x14ac:dyDescent="0.3">
      <c r="A507" s="295" t="s">
        <v>1449</v>
      </c>
      <c r="B507" s="242" t="s">
        <v>1939</v>
      </c>
      <c r="C507" s="45" t="s">
        <v>188</v>
      </c>
      <c r="D507" s="43" t="s">
        <v>64</v>
      </c>
      <c r="E507" s="50" t="s">
        <v>720</v>
      </c>
      <c r="F507" s="53" t="s">
        <v>866</v>
      </c>
      <c r="G507" s="52">
        <f t="shared" si="151"/>
        <v>1</v>
      </c>
      <c r="H507" s="54">
        <f t="shared" si="152"/>
        <v>1</v>
      </c>
      <c r="I507" s="76">
        <f t="shared" si="153"/>
        <v>1</v>
      </c>
      <c r="J507" s="52"/>
      <c r="K507" s="55">
        <f t="shared" si="154"/>
        <v>0</v>
      </c>
      <c r="M507" s="57"/>
      <c r="N507" s="61">
        <v>1</v>
      </c>
      <c r="O507" s="57">
        <f t="shared" si="136"/>
        <v>0</v>
      </c>
      <c r="P507" s="61">
        <v>1</v>
      </c>
      <c r="Q507" s="57">
        <f t="shared" si="138"/>
        <v>0</v>
      </c>
      <c r="R507" s="61">
        <v>0</v>
      </c>
      <c r="S507" s="59">
        <f t="shared" si="137"/>
        <v>0</v>
      </c>
      <c r="T507" s="64"/>
      <c r="U507" s="64"/>
      <c r="V507" s="64"/>
      <c r="W507" s="64"/>
      <c r="AN507" s="804"/>
    </row>
    <row r="508" spans="1:40" ht="47.25" hidden="1" customHeight="1" outlineLevel="1" x14ac:dyDescent="0.3">
      <c r="A508" s="295" t="s">
        <v>1450</v>
      </c>
      <c r="B508" s="242" t="s">
        <v>1940</v>
      </c>
      <c r="C508" s="45" t="s">
        <v>720</v>
      </c>
      <c r="D508" s="43" t="s">
        <v>64</v>
      </c>
      <c r="E508" s="50" t="s">
        <v>720</v>
      </c>
      <c r="F508" s="53" t="s">
        <v>866</v>
      </c>
      <c r="G508" s="52">
        <f t="shared" si="151"/>
        <v>1</v>
      </c>
      <c r="H508" s="54">
        <f t="shared" si="152"/>
        <v>1</v>
      </c>
      <c r="I508" s="76">
        <f t="shared" si="153"/>
        <v>1</v>
      </c>
      <c r="J508" s="52"/>
      <c r="K508" s="55">
        <f t="shared" si="154"/>
        <v>0</v>
      </c>
      <c r="M508" s="57"/>
      <c r="N508" s="61">
        <v>0</v>
      </c>
      <c r="O508" s="57">
        <f t="shared" si="136"/>
        <v>0</v>
      </c>
      <c r="P508" s="61">
        <v>1</v>
      </c>
      <c r="Q508" s="57">
        <f t="shared" si="138"/>
        <v>0</v>
      </c>
      <c r="R508" s="61">
        <v>0</v>
      </c>
      <c r="S508" s="59">
        <f t="shared" si="137"/>
        <v>0</v>
      </c>
      <c r="T508" s="64"/>
      <c r="U508" s="64"/>
      <c r="V508" s="64"/>
      <c r="W508" s="64"/>
      <c r="AN508" s="804"/>
    </row>
    <row r="509" spans="1:40" ht="59.25" hidden="1" customHeight="1" outlineLevel="1" x14ac:dyDescent="0.3">
      <c r="A509" s="307" t="s">
        <v>1451</v>
      </c>
      <c r="B509" s="280" t="s">
        <v>1941</v>
      </c>
      <c r="C509" s="292" t="s">
        <v>720</v>
      </c>
      <c r="D509" s="282" t="s">
        <v>64</v>
      </c>
      <c r="E509" s="283" t="s">
        <v>720</v>
      </c>
      <c r="F509" s="53" t="s">
        <v>866</v>
      </c>
      <c r="G509" s="285">
        <f t="shared" si="151"/>
        <v>1</v>
      </c>
      <c r="H509" s="286">
        <f t="shared" si="152"/>
        <v>1</v>
      </c>
      <c r="I509" s="286">
        <f t="shared" si="153"/>
        <v>1</v>
      </c>
      <c r="J509" s="285"/>
      <c r="K509" s="287">
        <f t="shared" si="154"/>
        <v>0</v>
      </c>
      <c r="L509" s="288"/>
      <c r="M509" s="289"/>
      <c r="N509" s="290">
        <v>0</v>
      </c>
      <c r="O509" s="289">
        <f t="shared" si="136"/>
        <v>0</v>
      </c>
      <c r="P509" s="290">
        <v>1</v>
      </c>
      <c r="Q509" s="289">
        <f t="shared" si="138"/>
        <v>0</v>
      </c>
      <c r="R509" s="290">
        <v>0</v>
      </c>
      <c r="S509" s="59">
        <f t="shared" si="137"/>
        <v>0</v>
      </c>
      <c r="T509" s="64"/>
      <c r="U509" s="64"/>
      <c r="V509" s="64"/>
      <c r="W509" s="64"/>
      <c r="AN509" s="799"/>
    </row>
    <row r="510" spans="1:40" ht="26.85" customHeight="1" collapsed="1" x14ac:dyDescent="0.3">
      <c r="A510" s="305" t="s">
        <v>201</v>
      </c>
      <c r="B510" s="467" t="s">
        <v>638</v>
      </c>
      <c r="C510" s="467"/>
      <c r="D510" s="467"/>
      <c r="E510" s="467"/>
      <c r="F510" s="467"/>
      <c r="G510" s="467"/>
      <c r="H510" s="467"/>
      <c r="I510" s="467"/>
      <c r="J510" s="467"/>
      <c r="K510" s="467"/>
      <c r="L510" s="467"/>
      <c r="M510" s="467"/>
      <c r="N510" s="467"/>
      <c r="O510" s="467"/>
      <c r="P510" s="467"/>
      <c r="Q510" s="467"/>
      <c r="R510" s="467"/>
      <c r="S510" s="467"/>
      <c r="T510" s="467"/>
      <c r="U510" s="467"/>
      <c r="V510" s="467"/>
      <c r="W510" s="467"/>
      <c r="X510" s="467"/>
      <c r="Y510" s="467"/>
      <c r="Z510" s="467"/>
      <c r="AA510" s="467"/>
      <c r="AB510" s="467"/>
      <c r="AC510" s="467"/>
      <c r="AD510" s="467"/>
      <c r="AE510" s="467"/>
      <c r="AF510" s="467"/>
      <c r="AG510" s="467"/>
      <c r="AH510" s="467"/>
      <c r="AI510" s="467"/>
      <c r="AJ510" s="467"/>
      <c r="AK510" s="467"/>
      <c r="AL510" s="467"/>
      <c r="AM510" s="467"/>
      <c r="AN510" s="467"/>
    </row>
    <row r="511" spans="1:40" ht="57.75" customHeight="1" x14ac:dyDescent="0.3">
      <c r="A511" s="297" t="s">
        <v>921</v>
      </c>
      <c r="B511" s="468" t="s">
        <v>2156</v>
      </c>
      <c r="C511" s="469"/>
      <c r="D511" s="469"/>
      <c r="E511" s="470"/>
      <c r="F511" s="261" t="s">
        <v>1074</v>
      </c>
      <c r="G511" s="299">
        <f>VLOOKUP(F511,$AL$8:$AM$14,2)</f>
        <v>1</v>
      </c>
      <c r="H511" s="300">
        <f>IF(G511&gt;1,0,ROUNDDOWN(AVERAGE(H512:H517),0))</f>
        <v>1</v>
      </c>
      <c r="I511" s="300"/>
      <c r="J511" s="299">
        <f>MAX(G511:H511)</f>
        <v>1</v>
      </c>
      <c r="K511" s="301">
        <f>CHOOSE(J511,0,$AD$9,$AD$10,$AD$11,$AD$12,$AD$13,$AD$14)</f>
        <v>0</v>
      </c>
      <c r="L511" s="302">
        <f>1/31</f>
        <v>3.2258064516129031E-2</v>
      </c>
      <c r="M511" s="303">
        <f>K511*L511</f>
        <v>0</v>
      </c>
      <c r="N511" s="304"/>
      <c r="O511" s="303">
        <f t="shared" si="136"/>
        <v>0</v>
      </c>
      <c r="P511" s="304"/>
      <c r="Q511" s="303">
        <f t="shared" si="138"/>
        <v>0</v>
      </c>
      <c r="R511" s="304"/>
      <c r="S511" s="59">
        <f t="shared" si="137"/>
        <v>0</v>
      </c>
      <c r="T511" s="64"/>
      <c r="U511" s="64"/>
      <c r="V511" s="64"/>
      <c r="W511" s="64"/>
      <c r="AN511" s="803"/>
    </row>
    <row r="512" spans="1:40" ht="47.65" hidden="1" customHeight="1" outlineLevel="1" x14ac:dyDescent="0.3">
      <c r="A512" s="295" t="s">
        <v>1452</v>
      </c>
      <c r="B512" s="242" t="s">
        <v>1942</v>
      </c>
      <c r="C512" s="45" t="s">
        <v>202</v>
      </c>
      <c r="D512" s="43" t="s">
        <v>67</v>
      </c>
      <c r="E512" s="50" t="s">
        <v>720</v>
      </c>
      <c r="F512" s="53" t="s">
        <v>866</v>
      </c>
      <c r="G512" s="52">
        <f t="shared" ref="G512:G517" si="155">VLOOKUP(F512,$AH$8:$AK$14,2)</f>
        <v>1</v>
      </c>
      <c r="H512" s="54">
        <f t="shared" ref="H512:H517" si="156">CHOOSE(G512,$AE$8,$AE$9,$AE$10,$AE$11,$AE$12,$AE$13,$AE$14)</f>
        <v>1</v>
      </c>
      <c r="I512" s="76">
        <f t="shared" ref="I512:I517" si="157">IF(H512&gt;1,H512,$J$511)</f>
        <v>1</v>
      </c>
      <c r="J512" s="52"/>
      <c r="K512" s="55">
        <f t="shared" ref="K512:K517" si="158">CHOOSE(I512,0,$AD$9,$AD$10,$AD$11,$AD$12,$AD$13,$AD$14)</f>
        <v>0</v>
      </c>
      <c r="M512" s="57"/>
      <c r="N512" s="61">
        <v>1</v>
      </c>
      <c r="O512" s="57">
        <f t="shared" si="136"/>
        <v>0</v>
      </c>
      <c r="P512" s="61">
        <v>1</v>
      </c>
      <c r="Q512" s="57">
        <f t="shared" si="138"/>
        <v>0</v>
      </c>
      <c r="R512" s="61">
        <v>0</v>
      </c>
      <c r="S512" s="59">
        <f t="shared" si="137"/>
        <v>0</v>
      </c>
      <c r="T512" s="64"/>
      <c r="U512" s="64"/>
      <c r="V512" s="64"/>
      <c r="W512" s="64"/>
      <c r="AN512" s="804"/>
    </row>
    <row r="513" spans="1:40" ht="47.65" hidden="1" customHeight="1" outlineLevel="1" x14ac:dyDescent="0.3">
      <c r="A513" s="295" t="s">
        <v>1453</v>
      </c>
      <c r="B513" s="242" t="s">
        <v>1943</v>
      </c>
      <c r="C513" s="45" t="s">
        <v>202</v>
      </c>
      <c r="D513" s="43" t="s">
        <v>67</v>
      </c>
      <c r="E513" s="50" t="s">
        <v>720</v>
      </c>
      <c r="F513" s="53" t="s">
        <v>866</v>
      </c>
      <c r="G513" s="52">
        <f t="shared" si="155"/>
        <v>1</v>
      </c>
      <c r="H513" s="54">
        <f t="shared" si="156"/>
        <v>1</v>
      </c>
      <c r="I513" s="76">
        <f t="shared" si="157"/>
        <v>1</v>
      </c>
      <c r="J513" s="52"/>
      <c r="K513" s="55">
        <f t="shared" si="158"/>
        <v>0</v>
      </c>
      <c r="M513" s="57"/>
      <c r="N513" s="61">
        <v>1</v>
      </c>
      <c r="O513" s="57">
        <f t="shared" si="136"/>
        <v>0</v>
      </c>
      <c r="P513" s="61">
        <v>1</v>
      </c>
      <c r="Q513" s="57">
        <f t="shared" si="138"/>
        <v>0</v>
      </c>
      <c r="R513" s="61">
        <v>0</v>
      </c>
      <c r="S513" s="59">
        <f t="shared" si="137"/>
        <v>0</v>
      </c>
      <c r="T513" s="64"/>
      <c r="U513" s="64"/>
      <c r="V513" s="64"/>
      <c r="W513" s="64"/>
      <c r="AN513" s="804"/>
    </row>
    <row r="514" spans="1:40" ht="47.65" hidden="1" customHeight="1" outlineLevel="1" x14ac:dyDescent="0.3">
      <c r="A514" s="295" t="s">
        <v>1454</v>
      </c>
      <c r="B514" s="242" t="s">
        <v>1944</v>
      </c>
      <c r="C514" s="45" t="s">
        <v>202</v>
      </c>
      <c r="D514" s="43" t="s">
        <v>67</v>
      </c>
      <c r="E514" s="50" t="s">
        <v>720</v>
      </c>
      <c r="F514" s="53" t="s">
        <v>866</v>
      </c>
      <c r="G514" s="52">
        <f t="shared" si="155"/>
        <v>1</v>
      </c>
      <c r="H514" s="54">
        <f t="shared" si="156"/>
        <v>1</v>
      </c>
      <c r="I514" s="76">
        <f t="shared" si="157"/>
        <v>1</v>
      </c>
      <c r="J514" s="52"/>
      <c r="K514" s="55">
        <f t="shared" si="158"/>
        <v>0</v>
      </c>
      <c r="M514" s="57"/>
      <c r="N514" s="61">
        <v>1</v>
      </c>
      <c r="O514" s="57">
        <f t="shared" si="136"/>
        <v>0</v>
      </c>
      <c r="P514" s="61">
        <v>1</v>
      </c>
      <c r="Q514" s="57">
        <f t="shared" si="138"/>
        <v>0</v>
      </c>
      <c r="R514" s="61">
        <v>0</v>
      </c>
      <c r="S514" s="59">
        <f t="shared" si="137"/>
        <v>0</v>
      </c>
      <c r="T514" s="64"/>
      <c r="U514" s="64"/>
      <c r="V514" s="64"/>
      <c r="W514" s="64"/>
      <c r="AN514" s="804"/>
    </row>
    <row r="515" spans="1:40" ht="76.5" hidden="1" customHeight="1" outlineLevel="1" x14ac:dyDescent="0.3">
      <c r="A515" s="295" t="s">
        <v>1455</v>
      </c>
      <c r="B515" s="242" t="s">
        <v>1945</v>
      </c>
      <c r="C515" s="45" t="s">
        <v>202</v>
      </c>
      <c r="D515" s="43" t="s">
        <v>720</v>
      </c>
      <c r="E515" s="50" t="s">
        <v>720</v>
      </c>
      <c r="F515" s="53" t="s">
        <v>866</v>
      </c>
      <c r="G515" s="52">
        <f t="shared" si="155"/>
        <v>1</v>
      </c>
      <c r="H515" s="54">
        <f t="shared" si="156"/>
        <v>1</v>
      </c>
      <c r="I515" s="76">
        <f t="shared" si="157"/>
        <v>1</v>
      </c>
      <c r="J515" s="52"/>
      <c r="K515" s="55">
        <f t="shared" si="158"/>
        <v>0</v>
      </c>
      <c r="M515" s="57"/>
      <c r="N515" s="61">
        <v>1</v>
      </c>
      <c r="O515" s="57">
        <f t="shared" si="136"/>
        <v>0</v>
      </c>
      <c r="P515" s="61">
        <v>0</v>
      </c>
      <c r="Q515" s="57">
        <f t="shared" si="138"/>
        <v>0</v>
      </c>
      <c r="R515" s="61">
        <v>0</v>
      </c>
      <c r="S515" s="59">
        <f t="shared" si="137"/>
        <v>0</v>
      </c>
      <c r="T515" s="64"/>
      <c r="U515" s="64"/>
      <c r="V515" s="64"/>
      <c r="W515" s="64"/>
      <c r="AN515" s="804"/>
    </row>
    <row r="516" spans="1:40" ht="34.5" hidden="1" customHeight="1" outlineLevel="1" x14ac:dyDescent="0.3">
      <c r="A516" s="295" t="s">
        <v>1456</v>
      </c>
      <c r="B516" s="242" t="s">
        <v>1946</v>
      </c>
      <c r="C516" s="45" t="s">
        <v>202</v>
      </c>
      <c r="D516" s="43" t="s">
        <v>67</v>
      </c>
      <c r="E516" s="50" t="s">
        <v>720</v>
      </c>
      <c r="F516" s="53" t="s">
        <v>866</v>
      </c>
      <c r="G516" s="52">
        <f t="shared" si="155"/>
        <v>1</v>
      </c>
      <c r="H516" s="54">
        <f t="shared" si="156"/>
        <v>1</v>
      </c>
      <c r="I516" s="76">
        <f t="shared" si="157"/>
        <v>1</v>
      </c>
      <c r="J516" s="52"/>
      <c r="K516" s="55">
        <f t="shared" si="158"/>
        <v>0</v>
      </c>
      <c r="M516" s="57"/>
      <c r="N516" s="61">
        <v>1</v>
      </c>
      <c r="O516" s="57">
        <f t="shared" si="136"/>
        <v>0</v>
      </c>
      <c r="P516" s="61">
        <v>1</v>
      </c>
      <c r="Q516" s="57">
        <f t="shared" si="138"/>
        <v>0</v>
      </c>
      <c r="R516" s="61">
        <v>0</v>
      </c>
      <c r="S516" s="59">
        <f t="shared" si="137"/>
        <v>0</v>
      </c>
      <c r="T516" s="64"/>
      <c r="U516" s="64"/>
      <c r="V516" s="64"/>
      <c r="W516" s="64"/>
      <c r="AN516" s="804"/>
    </row>
    <row r="517" spans="1:40" ht="65.25" hidden="1" customHeight="1" outlineLevel="1" x14ac:dyDescent="0.3">
      <c r="A517" s="295" t="s">
        <v>1457</v>
      </c>
      <c r="B517" s="335" t="s">
        <v>1947</v>
      </c>
      <c r="C517" s="281" t="s">
        <v>787</v>
      </c>
      <c r="D517" s="282" t="s">
        <v>67</v>
      </c>
      <c r="E517" s="283" t="s">
        <v>720</v>
      </c>
      <c r="F517" s="284" t="s">
        <v>866</v>
      </c>
      <c r="G517" s="285">
        <f t="shared" si="155"/>
        <v>1</v>
      </c>
      <c r="H517" s="286">
        <f t="shared" si="156"/>
        <v>1</v>
      </c>
      <c r="I517" s="286">
        <f t="shared" si="157"/>
        <v>1</v>
      </c>
      <c r="J517" s="285"/>
      <c r="K517" s="287">
        <f t="shared" si="158"/>
        <v>0</v>
      </c>
      <c r="L517" s="288"/>
      <c r="M517" s="289"/>
      <c r="N517" s="290">
        <v>1</v>
      </c>
      <c r="O517" s="289">
        <f t="shared" si="136"/>
        <v>0</v>
      </c>
      <c r="P517" s="290">
        <v>1</v>
      </c>
      <c r="Q517" s="289">
        <f t="shared" si="138"/>
        <v>0</v>
      </c>
      <c r="R517" s="290">
        <v>0</v>
      </c>
      <c r="S517" s="59">
        <f t="shared" si="137"/>
        <v>0</v>
      </c>
      <c r="T517" s="64"/>
      <c r="U517" s="64"/>
      <c r="V517" s="64"/>
      <c r="W517" s="64"/>
      <c r="AN517" s="799"/>
    </row>
    <row r="518" spans="1:40" ht="26.85" customHeight="1" collapsed="1" x14ac:dyDescent="0.3">
      <c r="A518" s="336" t="s">
        <v>2098</v>
      </c>
      <c r="B518" s="472" t="s">
        <v>725</v>
      </c>
      <c r="C518" s="472"/>
      <c r="D518" s="472"/>
      <c r="E518" s="472"/>
      <c r="F518" s="472"/>
      <c r="G518" s="472"/>
      <c r="H518" s="472"/>
      <c r="I518" s="472"/>
      <c r="J518" s="472"/>
      <c r="K518" s="472"/>
      <c r="L518" s="472"/>
      <c r="M518" s="472"/>
      <c r="N518" s="472"/>
      <c r="O518" s="472"/>
      <c r="P518" s="472"/>
      <c r="Q518" s="472"/>
      <c r="R518" s="472"/>
      <c r="S518" s="472"/>
      <c r="T518" s="472"/>
      <c r="U518" s="472"/>
      <c r="V518" s="472"/>
      <c r="W518" s="472"/>
      <c r="X518" s="472"/>
      <c r="Y518" s="472"/>
      <c r="Z518" s="472"/>
      <c r="AA518" s="472"/>
      <c r="AB518" s="472"/>
      <c r="AC518" s="472"/>
      <c r="AD518" s="472"/>
      <c r="AE518" s="472"/>
      <c r="AF518" s="472"/>
      <c r="AG518" s="472"/>
      <c r="AH518" s="472"/>
      <c r="AI518" s="472"/>
      <c r="AJ518" s="472"/>
      <c r="AK518" s="472"/>
      <c r="AL518" s="472"/>
      <c r="AM518" s="472"/>
      <c r="AN518" s="472"/>
    </row>
    <row r="519" spans="1:40" ht="26.85" customHeight="1" x14ac:dyDescent="0.3">
      <c r="A519" s="337" t="s">
        <v>187</v>
      </c>
      <c r="B519" s="473" t="s">
        <v>639</v>
      </c>
      <c r="C519" s="473"/>
      <c r="D519" s="473"/>
      <c r="E519" s="473"/>
      <c r="F519" s="473"/>
      <c r="G519" s="473"/>
      <c r="H519" s="473"/>
      <c r="I519" s="473"/>
      <c r="J519" s="473"/>
      <c r="K519" s="473"/>
      <c r="L519" s="473"/>
      <c r="M519" s="473"/>
      <c r="N519" s="473"/>
      <c r="O519" s="473"/>
      <c r="P519" s="473"/>
      <c r="Q519" s="473"/>
      <c r="R519" s="473"/>
      <c r="S519" s="473"/>
      <c r="T519" s="473"/>
      <c r="U519" s="473"/>
      <c r="V519" s="473"/>
      <c r="W519" s="473"/>
      <c r="X519" s="473"/>
      <c r="Y519" s="473"/>
      <c r="Z519" s="473"/>
      <c r="AA519" s="473"/>
      <c r="AB519" s="473"/>
      <c r="AC519" s="473"/>
      <c r="AD519" s="473"/>
      <c r="AE519" s="473"/>
      <c r="AF519" s="473"/>
      <c r="AG519" s="473"/>
      <c r="AH519" s="473"/>
      <c r="AI519" s="473"/>
      <c r="AJ519" s="473"/>
      <c r="AK519" s="473"/>
      <c r="AL519" s="473"/>
      <c r="AM519" s="473"/>
      <c r="AN519" s="473"/>
    </row>
    <row r="520" spans="1:40" ht="26.85" customHeight="1" x14ac:dyDescent="0.3">
      <c r="A520" s="337" t="s">
        <v>188</v>
      </c>
      <c r="B520" s="473" t="s">
        <v>110</v>
      </c>
      <c r="C520" s="473"/>
      <c r="D520" s="473"/>
      <c r="E520" s="473"/>
      <c r="F520" s="473"/>
      <c r="G520" s="473"/>
      <c r="H520" s="473"/>
      <c r="I520" s="473"/>
      <c r="J520" s="473"/>
      <c r="K520" s="473"/>
      <c r="L520" s="473"/>
      <c r="M520" s="473"/>
      <c r="N520" s="473"/>
      <c r="O520" s="473"/>
      <c r="P520" s="473"/>
      <c r="Q520" s="473"/>
      <c r="R520" s="473"/>
      <c r="S520" s="473"/>
      <c r="T520" s="473"/>
      <c r="U520" s="473"/>
      <c r="V520" s="473"/>
      <c r="W520" s="473"/>
      <c r="X520" s="473"/>
      <c r="Y520" s="473"/>
      <c r="Z520" s="473"/>
      <c r="AA520" s="473"/>
      <c r="AB520" s="473"/>
      <c r="AC520" s="473"/>
      <c r="AD520" s="473"/>
      <c r="AE520" s="473"/>
      <c r="AF520" s="473"/>
      <c r="AG520" s="473"/>
      <c r="AH520" s="473"/>
      <c r="AI520" s="473"/>
      <c r="AJ520" s="473"/>
      <c r="AK520" s="473"/>
      <c r="AL520" s="473"/>
      <c r="AM520" s="473"/>
      <c r="AN520" s="473"/>
    </row>
    <row r="521" spans="1:40" ht="101.25" customHeight="1" x14ac:dyDescent="0.3">
      <c r="A521" s="42" t="s">
        <v>922</v>
      </c>
      <c r="B521" s="468" t="s">
        <v>2157</v>
      </c>
      <c r="C521" s="469"/>
      <c r="D521" s="469"/>
      <c r="E521" s="470"/>
      <c r="F521" s="261" t="s">
        <v>1074</v>
      </c>
      <c r="G521" s="262">
        <f>VLOOKUP(F521,$AL$8:$AM$14,2)</f>
        <v>1</v>
      </c>
      <c r="H521" s="277">
        <f>IF(G521&gt;1,0,ROUNDDOWN(AVERAGE(H522:H530),0))</f>
        <v>1</v>
      </c>
      <c r="I521" s="277"/>
      <c r="J521" s="262">
        <f>MAX(G521:H521)</f>
        <v>1</v>
      </c>
      <c r="K521" s="263">
        <f>CHOOSE(J521,0,$AD$9,$AD$10,$AD$11,$AD$12,$AD$13,$AD$14)</f>
        <v>0</v>
      </c>
      <c r="L521" s="235">
        <f>1/10</f>
        <v>0.1</v>
      </c>
      <c r="M521" s="265">
        <f>K521*L521</f>
        <v>0</v>
      </c>
      <c r="N521" s="236"/>
      <c r="O521" s="265">
        <f t="shared" si="136"/>
        <v>0</v>
      </c>
      <c r="P521" s="236"/>
      <c r="Q521" s="265">
        <f t="shared" si="138"/>
        <v>0</v>
      </c>
      <c r="R521" s="236"/>
      <c r="S521" s="59">
        <f t="shared" si="137"/>
        <v>0</v>
      </c>
      <c r="T521" s="64"/>
      <c r="U521" s="64"/>
      <c r="V521" s="64"/>
      <c r="W521" s="64"/>
      <c r="AN521" s="794"/>
    </row>
    <row r="522" spans="1:40" ht="34.5" hidden="1" customHeight="1" outlineLevel="1" x14ac:dyDescent="0.3">
      <c r="A522" s="295" t="s">
        <v>1458</v>
      </c>
      <c r="B522" s="242" t="s">
        <v>1948</v>
      </c>
      <c r="C522" s="45" t="s">
        <v>188</v>
      </c>
      <c r="D522" s="43" t="s">
        <v>50</v>
      </c>
      <c r="E522" s="50" t="s">
        <v>729</v>
      </c>
      <c r="F522" s="53" t="s">
        <v>866</v>
      </c>
      <c r="G522" s="52">
        <f t="shared" ref="G522:G530" si="159">VLOOKUP(F522,$AH$8:$AK$14,2)</f>
        <v>1</v>
      </c>
      <c r="H522" s="54">
        <f t="shared" ref="H522:H530" si="160">CHOOSE(G522,$AE$8,$AE$9,$AE$10,$AE$11,$AE$12,$AE$13,$AE$14)</f>
        <v>1</v>
      </c>
      <c r="I522" s="76">
        <f t="shared" ref="I522:I530" si="161">IF(H522&gt;1,H522,$J$521)</f>
        <v>1</v>
      </c>
      <c r="J522" s="52"/>
      <c r="K522" s="55">
        <f t="shared" ref="K522:K530" si="162">CHOOSE(I522,0,$AD$9,$AD$10,$AD$11,$AD$12,$AD$13,$AD$14)</f>
        <v>0</v>
      </c>
      <c r="M522" s="57"/>
      <c r="N522" s="61">
        <v>1</v>
      </c>
      <c r="O522" s="57">
        <f t="shared" si="136"/>
        <v>0</v>
      </c>
      <c r="P522" s="61">
        <v>1</v>
      </c>
      <c r="Q522" s="57">
        <f t="shared" si="138"/>
        <v>0</v>
      </c>
      <c r="R522" s="61">
        <v>1</v>
      </c>
      <c r="S522" s="59">
        <f t="shared" si="137"/>
        <v>0</v>
      </c>
      <c r="T522" s="64"/>
      <c r="U522" s="64"/>
      <c r="V522" s="64"/>
      <c r="W522" s="64"/>
      <c r="AN522" s="804"/>
    </row>
    <row r="523" spans="1:40" ht="47.65" hidden="1" customHeight="1" outlineLevel="1" x14ac:dyDescent="0.3">
      <c r="A523" s="295" t="s">
        <v>1459</v>
      </c>
      <c r="B523" s="242" t="s">
        <v>1949</v>
      </c>
      <c r="C523" s="45" t="s">
        <v>188</v>
      </c>
      <c r="D523" s="43" t="s">
        <v>50</v>
      </c>
      <c r="E523" s="50" t="s">
        <v>729</v>
      </c>
      <c r="F523" s="53" t="s">
        <v>866</v>
      </c>
      <c r="G523" s="52">
        <f t="shared" si="159"/>
        <v>1</v>
      </c>
      <c r="H523" s="54">
        <f t="shared" si="160"/>
        <v>1</v>
      </c>
      <c r="I523" s="76">
        <f t="shared" si="161"/>
        <v>1</v>
      </c>
      <c r="J523" s="52"/>
      <c r="K523" s="55">
        <f t="shared" si="162"/>
        <v>0</v>
      </c>
      <c r="M523" s="57"/>
      <c r="N523" s="61">
        <v>1</v>
      </c>
      <c r="O523" s="57">
        <f t="shared" ref="O523:O586" si="163">N523*K523</f>
        <v>0</v>
      </c>
      <c r="P523" s="61">
        <v>1</v>
      </c>
      <c r="Q523" s="57">
        <f t="shared" si="138"/>
        <v>0</v>
      </c>
      <c r="R523" s="61">
        <v>1</v>
      </c>
      <c r="S523" s="59">
        <f t="shared" ref="S523:S586" si="164">R523*K523</f>
        <v>0</v>
      </c>
      <c r="T523" s="64"/>
      <c r="U523" s="64"/>
      <c r="V523" s="64"/>
      <c r="W523" s="64"/>
      <c r="AN523" s="804"/>
    </row>
    <row r="524" spans="1:40" ht="34.5" hidden="1" customHeight="1" outlineLevel="1" x14ac:dyDescent="0.3">
      <c r="A524" s="295" t="s">
        <v>1460</v>
      </c>
      <c r="B524" s="242" t="s">
        <v>1950</v>
      </c>
      <c r="C524" s="45" t="s">
        <v>188</v>
      </c>
      <c r="D524" s="43" t="s">
        <v>50</v>
      </c>
      <c r="E524" s="50" t="s">
        <v>729</v>
      </c>
      <c r="F524" s="53" t="s">
        <v>866</v>
      </c>
      <c r="G524" s="52">
        <f t="shared" si="159"/>
        <v>1</v>
      </c>
      <c r="H524" s="54">
        <f t="shared" si="160"/>
        <v>1</v>
      </c>
      <c r="I524" s="76">
        <f t="shared" si="161"/>
        <v>1</v>
      </c>
      <c r="J524" s="52"/>
      <c r="K524" s="55">
        <f t="shared" si="162"/>
        <v>0</v>
      </c>
      <c r="M524" s="57"/>
      <c r="N524" s="61">
        <v>1</v>
      </c>
      <c r="O524" s="57">
        <f t="shared" si="163"/>
        <v>0</v>
      </c>
      <c r="P524" s="61">
        <v>1</v>
      </c>
      <c r="Q524" s="57">
        <f t="shared" ref="Q524:Q587" si="165">K524*P524</f>
        <v>0</v>
      </c>
      <c r="R524" s="61">
        <v>1</v>
      </c>
      <c r="S524" s="59">
        <f t="shared" si="164"/>
        <v>0</v>
      </c>
      <c r="T524" s="64"/>
      <c r="U524" s="64"/>
      <c r="V524" s="64"/>
      <c r="W524" s="64"/>
      <c r="AN524" s="804"/>
    </row>
    <row r="525" spans="1:40" ht="48.75" hidden="1" customHeight="1" outlineLevel="1" x14ac:dyDescent="0.3">
      <c r="A525" s="295" t="s">
        <v>1461</v>
      </c>
      <c r="B525" s="242" t="s">
        <v>1951</v>
      </c>
      <c r="C525" s="45" t="s">
        <v>188</v>
      </c>
      <c r="D525" s="43" t="s">
        <v>50</v>
      </c>
      <c r="E525" s="50" t="s">
        <v>729</v>
      </c>
      <c r="F525" s="53" t="s">
        <v>866</v>
      </c>
      <c r="G525" s="52">
        <f t="shared" si="159"/>
        <v>1</v>
      </c>
      <c r="H525" s="54">
        <f t="shared" si="160"/>
        <v>1</v>
      </c>
      <c r="I525" s="76">
        <f t="shared" si="161"/>
        <v>1</v>
      </c>
      <c r="J525" s="52"/>
      <c r="K525" s="55">
        <f t="shared" si="162"/>
        <v>0</v>
      </c>
      <c r="M525" s="57"/>
      <c r="N525" s="61">
        <v>1</v>
      </c>
      <c r="O525" s="57">
        <f t="shared" si="163"/>
        <v>0</v>
      </c>
      <c r="P525" s="61">
        <v>1</v>
      </c>
      <c r="Q525" s="57">
        <f t="shared" si="165"/>
        <v>0</v>
      </c>
      <c r="R525" s="61">
        <v>1</v>
      </c>
      <c r="S525" s="59">
        <f t="shared" si="164"/>
        <v>0</v>
      </c>
      <c r="T525" s="64"/>
      <c r="U525" s="64"/>
      <c r="V525" s="64"/>
      <c r="W525" s="64"/>
      <c r="AN525" s="804"/>
    </row>
    <row r="526" spans="1:40" ht="34.5" hidden="1" customHeight="1" outlineLevel="1" x14ac:dyDescent="0.3">
      <c r="A526" s="295" t="s">
        <v>1462</v>
      </c>
      <c r="B526" s="242" t="s">
        <v>1952</v>
      </c>
      <c r="C526" s="45" t="s">
        <v>188</v>
      </c>
      <c r="D526" s="43" t="s">
        <v>50</v>
      </c>
      <c r="E526" s="50" t="s">
        <v>729</v>
      </c>
      <c r="F526" s="53" t="s">
        <v>866</v>
      </c>
      <c r="G526" s="52">
        <f t="shared" si="159"/>
        <v>1</v>
      </c>
      <c r="H526" s="54">
        <f t="shared" si="160"/>
        <v>1</v>
      </c>
      <c r="I526" s="76">
        <f t="shared" si="161"/>
        <v>1</v>
      </c>
      <c r="J526" s="52"/>
      <c r="K526" s="55">
        <f t="shared" si="162"/>
        <v>0</v>
      </c>
      <c r="M526" s="57"/>
      <c r="N526" s="61">
        <v>1</v>
      </c>
      <c r="O526" s="57">
        <f t="shared" si="163"/>
        <v>0</v>
      </c>
      <c r="P526" s="61">
        <v>1</v>
      </c>
      <c r="Q526" s="57">
        <f t="shared" si="165"/>
        <v>0</v>
      </c>
      <c r="R526" s="61">
        <v>1</v>
      </c>
      <c r="S526" s="59">
        <f t="shared" si="164"/>
        <v>0</v>
      </c>
      <c r="T526" s="64"/>
      <c r="U526" s="64"/>
      <c r="V526" s="64"/>
      <c r="W526" s="64"/>
      <c r="AN526" s="804"/>
    </row>
    <row r="527" spans="1:40" ht="46.5" hidden="1" customHeight="1" outlineLevel="1" x14ac:dyDescent="0.3">
      <c r="A527" s="295" t="s">
        <v>1463</v>
      </c>
      <c r="B527" s="242" t="s">
        <v>1953</v>
      </c>
      <c r="C527" s="45" t="s">
        <v>720</v>
      </c>
      <c r="D527" s="43" t="s">
        <v>50</v>
      </c>
      <c r="E527" s="50" t="s">
        <v>720</v>
      </c>
      <c r="F527" s="53" t="s">
        <v>866</v>
      </c>
      <c r="G527" s="52">
        <f t="shared" si="159"/>
        <v>1</v>
      </c>
      <c r="H527" s="54">
        <f t="shared" si="160"/>
        <v>1</v>
      </c>
      <c r="I527" s="76">
        <f t="shared" si="161"/>
        <v>1</v>
      </c>
      <c r="J527" s="52"/>
      <c r="K527" s="55">
        <f t="shared" si="162"/>
        <v>0</v>
      </c>
      <c r="M527" s="57"/>
      <c r="N527" s="61">
        <v>0</v>
      </c>
      <c r="O527" s="57">
        <f t="shared" si="163"/>
        <v>0</v>
      </c>
      <c r="P527" s="61">
        <v>1</v>
      </c>
      <c r="Q527" s="57">
        <f t="shared" si="165"/>
        <v>0</v>
      </c>
      <c r="R527" s="61">
        <v>0</v>
      </c>
      <c r="S527" s="59">
        <f t="shared" si="164"/>
        <v>0</v>
      </c>
      <c r="T527" s="64"/>
      <c r="U527" s="64"/>
      <c r="V527" s="64"/>
      <c r="W527" s="64"/>
      <c r="AN527" s="804"/>
    </row>
    <row r="528" spans="1:40" ht="47.65" hidden="1" customHeight="1" outlineLevel="1" x14ac:dyDescent="0.3">
      <c r="A528" s="295" t="s">
        <v>1464</v>
      </c>
      <c r="B528" s="242" t="s">
        <v>1954</v>
      </c>
      <c r="C528" s="45" t="s">
        <v>720</v>
      </c>
      <c r="D528" s="43" t="s">
        <v>50</v>
      </c>
      <c r="E528" s="50" t="s">
        <v>720</v>
      </c>
      <c r="F528" s="53" t="s">
        <v>866</v>
      </c>
      <c r="G528" s="52">
        <f t="shared" si="159"/>
        <v>1</v>
      </c>
      <c r="H528" s="54">
        <f t="shared" si="160"/>
        <v>1</v>
      </c>
      <c r="I528" s="76">
        <f t="shared" si="161"/>
        <v>1</v>
      </c>
      <c r="J528" s="52"/>
      <c r="K528" s="55">
        <f t="shared" si="162"/>
        <v>0</v>
      </c>
      <c r="M528" s="57"/>
      <c r="N528" s="61">
        <v>0</v>
      </c>
      <c r="O528" s="57">
        <f t="shared" si="163"/>
        <v>0</v>
      </c>
      <c r="P528" s="61">
        <v>1</v>
      </c>
      <c r="Q528" s="57">
        <f t="shared" si="165"/>
        <v>0</v>
      </c>
      <c r="R528" s="61">
        <v>0</v>
      </c>
      <c r="S528" s="59">
        <f t="shared" si="164"/>
        <v>0</v>
      </c>
      <c r="T528" s="64"/>
      <c r="U528" s="64"/>
      <c r="V528" s="64"/>
      <c r="W528" s="64"/>
      <c r="AN528" s="804"/>
    </row>
    <row r="529" spans="1:40" ht="50.25" hidden="1" customHeight="1" outlineLevel="1" x14ac:dyDescent="0.3">
      <c r="A529" s="295" t="s">
        <v>1465</v>
      </c>
      <c r="B529" s="242" t="s">
        <v>1955</v>
      </c>
      <c r="C529" s="45" t="s">
        <v>720</v>
      </c>
      <c r="D529" s="43" t="s">
        <v>50</v>
      </c>
      <c r="E529" s="50" t="s">
        <v>720</v>
      </c>
      <c r="F529" s="53" t="s">
        <v>866</v>
      </c>
      <c r="G529" s="52">
        <f t="shared" si="159"/>
        <v>1</v>
      </c>
      <c r="H529" s="54">
        <f t="shared" si="160"/>
        <v>1</v>
      </c>
      <c r="I529" s="76">
        <f t="shared" si="161"/>
        <v>1</v>
      </c>
      <c r="J529" s="52"/>
      <c r="K529" s="55">
        <f t="shared" si="162"/>
        <v>0</v>
      </c>
      <c r="M529" s="57"/>
      <c r="N529" s="61">
        <v>0</v>
      </c>
      <c r="O529" s="57">
        <f t="shared" si="163"/>
        <v>0</v>
      </c>
      <c r="P529" s="61">
        <v>1</v>
      </c>
      <c r="Q529" s="57">
        <f t="shared" si="165"/>
        <v>0</v>
      </c>
      <c r="R529" s="61">
        <v>0</v>
      </c>
      <c r="S529" s="59">
        <f t="shared" si="164"/>
        <v>0</v>
      </c>
      <c r="T529" s="64"/>
      <c r="U529" s="64"/>
      <c r="V529" s="64"/>
      <c r="W529" s="64"/>
      <c r="AN529" s="804"/>
    </row>
    <row r="530" spans="1:40" ht="63" hidden="1" customHeight="1" outlineLevel="1" x14ac:dyDescent="0.3">
      <c r="A530" s="295" t="s">
        <v>1466</v>
      </c>
      <c r="B530" s="242" t="s">
        <v>1956</v>
      </c>
      <c r="C530" s="45" t="s">
        <v>720</v>
      </c>
      <c r="D530" s="43" t="s">
        <v>50</v>
      </c>
      <c r="E530" s="50" t="s">
        <v>720</v>
      </c>
      <c r="F530" s="53" t="s">
        <v>866</v>
      </c>
      <c r="G530" s="52">
        <f t="shared" si="159"/>
        <v>1</v>
      </c>
      <c r="H530" s="54">
        <f t="shared" si="160"/>
        <v>1</v>
      </c>
      <c r="I530" s="76">
        <f t="shared" si="161"/>
        <v>1</v>
      </c>
      <c r="J530" s="52"/>
      <c r="K530" s="55">
        <f t="shared" si="162"/>
        <v>0</v>
      </c>
      <c r="M530" s="57"/>
      <c r="N530" s="61">
        <v>0</v>
      </c>
      <c r="O530" s="57">
        <f t="shared" si="163"/>
        <v>0</v>
      </c>
      <c r="P530" s="61">
        <v>1</v>
      </c>
      <c r="Q530" s="57">
        <f t="shared" si="165"/>
        <v>0</v>
      </c>
      <c r="R530" s="61">
        <v>0</v>
      </c>
      <c r="S530" s="59">
        <f t="shared" si="164"/>
        <v>0</v>
      </c>
      <c r="T530" s="64"/>
      <c r="U530" s="64"/>
      <c r="V530" s="64"/>
      <c r="W530" s="64"/>
      <c r="AN530" s="804"/>
    </row>
    <row r="531" spans="1:40" ht="53.45" customHeight="1" collapsed="1" x14ac:dyDescent="0.3">
      <c r="A531" s="42" t="s">
        <v>923</v>
      </c>
      <c r="B531" s="464" t="s">
        <v>2059</v>
      </c>
      <c r="C531" s="465"/>
      <c r="D531" s="465"/>
      <c r="E531" s="466"/>
      <c r="F531" s="261" t="s">
        <v>1074</v>
      </c>
      <c r="G531" s="52">
        <f>VLOOKUP(F531,$AL$8:$AM$14,2)</f>
        <v>1</v>
      </c>
      <c r="H531" s="54">
        <f>IF(G531&gt;1,0,H532)</f>
        <v>1</v>
      </c>
      <c r="I531" s="76"/>
      <c r="J531" s="52">
        <f>MAX(G531:H531)</f>
        <v>1</v>
      </c>
      <c r="K531" s="55">
        <f>CHOOSE(J531,0,$AD$9,$AD$10,$AD$11,$AD$12,$AD$13,$AD$14)</f>
        <v>0</v>
      </c>
      <c r="L531" s="63">
        <f>1/10</f>
        <v>0.1</v>
      </c>
      <c r="M531" s="57">
        <f>K531*L531</f>
        <v>0</v>
      </c>
      <c r="O531" s="57">
        <f t="shared" si="163"/>
        <v>0</v>
      </c>
      <c r="Q531" s="57">
        <f t="shared" si="165"/>
        <v>0</v>
      </c>
      <c r="S531" s="59">
        <f t="shared" si="164"/>
        <v>0</v>
      </c>
      <c r="T531" s="64"/>
      <c r="U531" s="64"/>
      <c r="V531" s="64"/>
      <c r="W531" s="64"/>
      <c r="AN531" s="804"/>
    </row>
    <row r="532" spans="1:40" ht="72.75" hidden="1" customHeight="1" outlineLevel="1" x14ac:dyDescent="0.3">
      <c r="A532" s="295" t="s">
        <v>1467</v>
      </c>
      <c r="B532" s="242" t="s">
        <v>806</v>
      </c>
      <c r="C532" s="45" t="s">
        <v>720</v>
      </c>
      <c r="D532" s="43" t="s">
        <v>50</v>
      </c>
      <c r="E532" s="50" t="s">
        <v>720</v>
      </c>
      <c r="F532" s="53" t="s">
        <v>866</v>
      </c>
      <c r="G532" s="52">
        <f>VLOOKUP(F532,$AH$8:$AK$14,2)</f>
        <v>1</v>
      </c>
      <c r="H532" s="54">
        <f>CHOOSE(G532,$AE$8,$AE$9,$AE$10,$AE$11,$AE$12,$AE$13,$AE$14)</f>
        <v>1</v>
      </c>
      <c r="I532" s="76">
        <f>IF(H532&gt;1,H532,$J$531)</f>
        <v>1</v>
      </c>
      <c r="J532" s="52"/>
      <c r="K532" s="55">
        <f>CHOOSE(I532,0,$AD$9,$AD$10,$AD$11,$AD$12,$AD$13,$AD$14)</f>
        <v>0</v>
      </c>
      <c r="M532" s="57"/>
      <c r="O532" s="57">
        <f t="shared" si="163"/>
        <v>0</v>
      </c>
      <c r="P532" s="61">
        <v>1</v>
      </c>
      <c r="Q532" s="57">
        <f t="shared" si="165"/>
        <v>0</v>
      </c>
      <c r="R532" s="61">
        <v>0</v>
      </c>
      <c r="S532" s="59">
        <f t="shared" si="164"/>
        <v>0</v>
      </c>
      <c r="T532" s="64"/>
      <c r="U532" s="64"/>
      <c r="V532" s="64"/>
      <c r="W532" s="64"/>
      <c r="AN532" s="804"/>
    </row>
    <row r="533" spans="1:40" ht="143.25" customHeight="1" collapsed="1" x14ac:dyDescent="0.3">
      <c r="A533" s="42" t="s">
        <v>924</v>
      </c>
      <c r="B533" s="464" t="s">
        <v>2158</v>
      </c>
      <c r="C533" s="465"/>
      <c r="D533" s="465"/>
      <c r="E533" s="466"/>
      <c r="F533" s="261" t="s">
        <v>1074</v>
      </c>
      <c r="G533" s="52">
        <f>VLOOKUP(F533,$AL$8:$AM$14,2)</f>
        <v>1</v>
      </c>
      <c r="H533" s="54">
        <f>IF(G533&gt;1,0,ROUNDDOWN(AVERAGE(H534:H538),0))</f>
        <v>1</v>
      </c>
      <c r="I533" s="76"/>
      <c r="J533" s="52">
        <f>MAX(G533:H533)</f>
        <v>1</v>
      </c>
      <c r="K533" s="55">
        <f>CHOOSE(J533,0,$AD$9,$AD$10,$AD$11,$AD$12,$AD$13,$AD$14)</f>
        <v>0</v>
      </c>
      <c r="L533" s="63">
        <f>1/10</f>
        <v>0.1</v>
      </c>
      <c r="M533" s="57">
        <f>K533*L533</f>
        <v>0</v>
      </c>
      <c r="O533" s="57">
        <f t="shared" si="163"/>
        <v>0</v>
      </c>
      <c r="Q533" s="57">
        <f t="shared" si="165"/>
        <v>0</v>
      </c>
      <c r="S533" s="59">
        <f t="shared" si="164"/>
        <v>0</v>
      </c>
      <c r="T533" s="64"/>
      <c r="U533" s="64"/>
      <c r="V533" s="64"/>
      <c r="W533" s="64"/>
      <c r="AN533" s="804"/>
    </row>
    <row r="534" spans="1:40" ht="57.75" hidden="1" customHeight="1" outlineLevel="1" x14ac:dyDescent="0.3">
      <c r="A534" s="295" t="s">
        <v>1468</v>
      </c>
      <c r="B534" s="242" t="s">
        <v>1957</v>
      </c>
      <c r="C534" s="45" t="s">
        <v>720</v>
      </c>
      <c r="D534" s="43" t="s">
        <v>63</v>
      </c>
      <c r="E534" s="50" t="s">
        <v>720</v>
      </c>
      <c r="F534" s="53" t="s">
        <v>866</v>
      </c>
      <c r="G534" s="52">
        <f>VLOOKUP(F534,$AH$8:$AK$14,2)</f>
        <v>1</v>
      </c>
      <c r="H534" s="54">
        <f>CHOOSE(G534,$AE$8,$AE$9,$AE$10,$AE$11,$AE$12,$AE$13,$AE$14)</f>
        <v>1</v>
      </c>
      <c r="I534" s="76">
        <f>IF(H534&gt;1,H534,$J$533)</f>
        <v>1</v>
      </c>
      <c r="J534" s="52"/>
      <c r="K534" s="55">
        <f>CHOOSE(I534,0,$AD$9,$AD$10,$AD$11,$AD$12,$AD$13,$AD$14)</f>
        <v>0</v>
      </c>
      <c r="M534" s="57"/>
      <c r="O534" s="57">
        <f t="shared" si="163"/>
        <v>0</v>
      </c>
      <c r="P534" s="61">
        <v>1</v>
      </c>
      <c r="Q534" s="57">
        <f t="shared" si="165"/>
        <v>0</v>
      </c>
      <c r="R534" s="61">
        <v>0</v>
      </c>
      <c r="S534" s="59">
        <f t="shared" si="164"/>
        <v>0</v>
      </c>
      <c r="T534" s="64"/>
      <c r="U534" s="64"/>
      <c r="V534" s="64"/>
      <c r="W534" s="64"/>
      <c r="AN534" s="804"/>
    </row>
    <row r="535" spans="1:40" ht="34.5" hidden="1" customHeight="1" outlineLevel="1" x14ac:dyDescent="0.3">
      <c r="A535" s="295" t="s">
        <v>1469</v>
      </c>
      <c r="B535" s="242" t="s">
        <v>1958</v>
      </c>
      <c r="C535" s="45" t="s">
        <v>720</v>
      </c>
      <c r="D535" s="43" t="s">
        <v>63</v>
      </c>
      <c r="E535" s="50" t="s">
        <v>720</v>
      </c>
      <c r="F535" s="53" t="s">
        <v>866</v>
      </c>
      <c r="G535" s="52">
        <f>VLOOKUP(F535,$AH$8:$AK$14,2)</f>
        <v>1</v>
      </c>
      <c r="H535" s="54">
        <f>CHOOSE(G535,$AE$8,$AE$9,$AE$10,$AE$11,$AE$12,$AE$13,$AE$14)</f>
        <v>1</v>
      </c>
      <c r="I535" s="76">
        <f>IF(H535&gt;1,H535,$J$533)</f>
        <v>1</v>
      </c>
      <c r="J535" s="52"/>
      <c r="K535" s="55">
        <f>CHOOSE(I535,0,$AD$9,$AD$10,$AD$11,$AD$12,$AD$13,$AD$14)</f>
        <v>0</v>
      </c>
      <c r="M535" s="57"/>
      <c r="O535" s="57">
        <f t="shared" si="163"/>
        <v>0</v>
      </c>
      <c r="P535" s="61">
        <v>1</v>
      </c>
      <c r="Q535" s="57">
        <f t="shared" si="165"/>
        <v>0</v>
      </c>
      <c r="R535" s="61">
        <v>0</v>
      </c>
      <c r="S535" s="59">
        <f t="shared" si="164"/>
        <v>0</v>
      </c>
      <c r="T535" s="64"/>
      <c r="U535" s="64"/>
      <c r="V535" s="64"/>
      <c r="W535" s="64"/>
      <c r="AN535" s="804"/>
    </row>
    <row r="536" spans="1:40" ht="58.5" hidden="1" customHeight="1" outlineLevel="1" x14ac:dyDescent="0.3">
      <c r="A536" s="295" t="s">
        <v>1470</v>
      </c>
      <c r="B536" s="242" t="s">
        <v>1959</v>
      </c>
      <c r="C536" s="45" t="s">
        <v>720</v>
      </c>
      <c r="D536" s="43" t="s">
        <v>63</v>
      </c>
      <c r="E536" s="50" t="s">
        <v>720</v>
      </c>
      <c r="F536" s="53" t="s">
        <v>866</v>
      </c>
      <c r="G536" s="52">
        <f>VLOOKUP(F536,$AH$8:$AK$14,2)</f>
        <v>1</v>
      </c>
      <c r="H536" s="54">
        <f>CHOOSE(G536,$AE$8,$AE$9,$AE$10,$AE$11,$AE$12,$AE$13,$AE$14)</f>
        <v>1</v>
      </c>
      <c r="I536" s="76">
        <f>IF(H536&gt;1,H536,$J$533)</f>
        <v>1</v>
      </c>
      <c r="J536" s="52"/>
      <c r="K536" s="55">
        <f>CHOOSE(I536,0,$AD$9,$AD$10,$AD$11,$AD$12,$AD$13,$AD$14)</f>
        <v>0</v>
      </c>
      <c r="M536" s="57"/>
      <c r="O536" s="57">
        <f t="shared" si="163"/>
        <v>0</v>
      </c>
      <c r="P536" s="61">
        <v>1</v>
      </c>
      <c r="Q536" s="57">
        <f t="shared" si="165"/>
        <v>0</v>
      </c>
      <c r="R536" s="61">
        <v>0</v>
      </c>
      <c r="S536" s="59">
        <f t="shared" si="164"/>
        <v>0</v>
      </c>
      <c r="T536" s="64"/>
      <c r="U536" s="64"/>
      <c r="V536" s="64"/>
      <c r="W536" s="64"/>
      <c r="AN536" s="804"/>
    </row>
    <row r="537" spans="1:40" ht="57" hidden="1" customHeight="1" outlineLevel="1" x14ac:dyDescent="0.3">
      <c r="A537" s="295" t="s">
        <v>1471</v>
      </c>
      <c r="B537" s="242" t="s">
        <v>1960</v>
      </c>
      <c r="C537" s="45" t="s">
        <v>720</v>
      </c>
      <c r="D537" s="43" t="s">
        <v>64</v>
      </c>
      <c r="E537" s="50" t="s">
        <v>729</v>
      </c>
      <c r="F537" s="53" t="s">
        <v>866</v>
      </c>
      <c r="G537" s="52">
        <f>VLOOKUP(F537,$AH$8:$AK$14,2)</f>
        <v>1</v>
      </c>
      <c r="H537" s="54">
        <f>CHOOSE(G537,$AE$8,$AE$9,$AE$10,$AE$11,$AE$12,$AE$13,$AE$14)</f>
        <v>1</v>
      </c>
      <c r="I537" s="76">
        <f>IF(H537&gt;1,H537,$J$533)</f>
        <v>1</v>
      </c>
      <c r="J537" s="52"/>
      <c r="K537" s="55">
        <f>CHOOSE(I537,0,$AD$9,$AD$10,$AD$11,$AD$12,$AD$13,$AD$14)</f>
        <v>0</v>
      </c>
      <c r="M537" s="57"/>
      <c r="O537" s="57">
        <f t="shared" si="163"/>
        <v>0</v>
      </c>
      <c r="P537" s="61">
        <v>1</v>
      </c>
      <c r="Q537" s="57">
        <f t="shared" si="165"/>
        <v>0</v>
      </c>
      <c r="R537" s="61">
        <v>1</v>
      </c>
      <c r="S537" s="59">
        <f t="shared" si="164"/>
        <v>0</v>
      </c>
      <c r="T537" s="64"/>
      <c r="U537" s="64"/>
      <c r="V537" s="64"/>
      <c r="W537" s="64"/>
      <c r="AN537" s="804"/>
    </row>
    <row r="538" spans="1:40" ht="71.25" hidden="1" customHeight="1" outlineLevel="1" x14ac:dyDescent="0.3">
      <c r="A538" s="307" t="s">
        <v>1472</v>
      </c>
      <c r="B538" s="280" t="s">
        <v>1961</v>
      </c>
      <c r="C538" s="292" t="s">
        <v>720</v>
      </c>
      <c r="D538" s="282" t="s">
        <v>64</v>
      </c>
      <c r="E538" s="283" t="s">
        <v>729</v>
      </c>
      <c r="F538" s="53" t="s">
        <v>866</v>
      </c>
      <c r="G538" s="285">
        <f>VLOOKUP(F538,$AH$8:$AK$14,2)</f>
        <v>1</v>
      </c>
      <c r="H538" s="286">
        <f>CHOOSE(G538,$AE$8,$AE$9,$AE$10,$AE$11,$AE$12,$AE$13,$AE$14)</f>
        <v>1</v>
      </c>
      <c r="I538" s="286">
        <f>IF(H538&gt;1,H538,$J$533)</f>
        <v>1</v>
      </c>
      <c r="J538" s="285"/>
      <c r="K538" s="287">
        <f>CHOOSE(I538,0,$AD$9,$AD$10,$AD$11,$AD$12,$AD$13,$AD$14)</f>
        <v>0</v>
      </c>
      <c r="L538" s="288"/>
      <c r="M538" s="289"/>
      <c r="N538" s="290"/>
      <c r="O538" s="289">
        <f t="shared" si="163"/>
        <v>0</v>
      </c>
      <c r="P538" s="290">
        <v>1</v>
      </c>
      <c r="Q538" s="289">
        <f t="shared" si="165"/>
        <v>0</v>
      </c>
      <c r="R538" s="290">
        <v>1</v>
      </c>
      <c r="S538" s="59">
        <f t="shared" si="164"/>
        <v>0</v>
      </c>
      <c r="T538" s="64"/>
      <c r="U538" s="64"/>
      <c r="V538" s="64"/>
      <c r="W538" s="64"/>
      <c r="AN538" s="799"/>
    </row>
    <row r="539" spans="1:40" ht="26.85" customHeight="1" collapsed="1" x14ac:dyDescent="0.3">
      <c r="A539" s="305" t="s">
        <v>189</v>
      </c>
      <c r="B539" s="467" t="s">
        <v>749</v>
      </c>
      <c r="C539" s="467"/>
      <c r="D539" s="467"/>
      <c r="E539" s="467"/>
      <c r="F539" s="467"/>
      <c r="G539" s="467"/>
      <c r="H539" s="467"/>
      <c r="I539" s="467"/>
      <c r="J539" s="467"/>
      <c r="K539" s="467"/>
      <c r="L539" s="467"/>
      <c r="M539" s="467"/>
      <c r="N539" s="467"/>
      <c r="O539" s="467"/>
      <c r="P539" s="467"/>
      <c r="Q539" s="467"/>
      <c r="R539" s="467"/>
      <c r="S539" s="467"/>
      <c r="T539" s="467"/>
      <c r="U539" s="467"/>
      <c r="V539" s="467"/>
      <c r="W539" s="467"/>
      <c r="X539" s="467"/>
      <c r="Y539" s="467"/>
      <c r="Z539" s="467"/>
      <c r="AA539" s="467"/>
      <c r="AB539" s="467"/>
      <c r="AC539" s="467"/>
      <c r="AD539" s="467"/>
      <c r="AE539" s="467"/>
      <c r="AF539" s="467"/>
      <c r="AG539" s="467"/>
      <c r="AH539" s="467"/>
      <c r="AI539" s="467"/>
      <c r="AJ539" s="467"/>
      <c r="AK539" s="467"/>
      <c r="AL539" s="467"/>
      <c r="AM539" s="467"/>
      <c r="AN539" s="467"/>
    </row>
    <row r="540" spans="1:40" ht="79.5" customHeight="1" x14ac:dyDescent="0.3">
      <c r="A540" s="297" t="s">
        <v>925</v>
      </c>
      <c r="B540" s="468" t="s">
        <v>2180</v>
      </c>
      <c r="C540" s="469"/>
      <c r="D540" s="469"/>
      <c r="E540" s="470"/>
      <c r="F540" s="261" t="s">
        <v>1074</v>
      </c>
      <c r="G540" s="299">
        <f>VLOOKUP(F540,$AL$8:$AM$14,2)</f>
        <v>1</v>
      </c>
      <c r="H540" s="300">
        <f>IF(G540&gt;1,0,ROUNDDOWN(AVERAGE(H541:H545),0))</f>
        <v>1</v>
      </c>
      <c r="I540" s="300"/>
      <c r="J540" s="299">
        <f>MAX(G540:H540)</f>
        <v>1</v>
      </c>
      <c r="K540" s="301">
        <f>CHOOSE(J540,0,$AD$9,$AD$10,$AD$11,$AD$12,$AD$13,$AD$14)</f>
        <v>0</v>
      </c>
      <c r="L540" s="302">
        <f>1/10</f>
        <v>0.1</v>
      </c>
      <c r="M540" s="303">
        <f>K540*L540</f>
        <v>0</v>
      </c>
      <c r="N540" s="304"/>
      <c r="O540" s="303">
        <f t="shared" si="163"/>
        <v>0</v>
      </c>
      <c r="P540" s="304"/>
      <c r="Q540" s="303">
        <f t="shared" si="165"/>
        <v>0</v>
      </c>
      <c r="R540" s="304"/>
      <c r="S540" s="59">
        <f t="shared" si="164"/>
        <v>0</v>
      </c>
      <c r="T540" s="64"/>
      <c r="U540" s="64"/>
      <c r="V540" s="64"/>
      <c r="W540" s="64"/>
      <c r="AN540" s="803"/>
    </row>
    <row r="541" spans="1:40" ht="34.5" hidden="1" customHeight="1" outlineLevel="1" x14ac:dyDescent="0.3">
      <c r="A541" s="295" t="s">
        <v>1473</v>
      </c>
      <c r="B541" s="242" t="s">
        <v>1962</v>
      </c>
      <c r="C541" s="45" t="s">
        <v>189</v>
      </c>
      <c r="D541" s="43" t="s">
        <v>55</v>
      </c>
      <c r="E541" s="50" t="s">
        <v>729</v>
      </c>
      <c r="F541" s="53" t="s">
        <v>866</v>
      </c>
      <c r="G541" s="52">
        <f>VLOOKUP(F541,$AH$8:$AK$14,2)</f>
        <v>1</v>
      </c>
      <c r="H541" s="54">
        <f>CHOOSE(G541,$AE$8,$AE$9,$AE$10,$AE$11,$AE$12,$AE$13,$AE$14)</f>
        <v>1</v>
      </c>
      <c r="I541" s="76">
        <f>IF(H541&gt;1,H541,$J$540)</f>
        <v>1</v>
      </c>
      <c r="J541" s="52"/>
      <c r="K541" s="55">
        <f>CHOOSE(I541,0,$AD$9,$AD$10,$AD$11,$AD$12,$AD$13,$AD$14)</f>
        <v>0</v>
      </c>
      <c r="M541" s="57"/>
      <c r="N541" s="61">
        <v>1</v>
      </c>
      <c r="O541" s="57">
        <f t="shared" si="163"/>
        <v>0</v>
      </c>
      <c r="P541" s="61">
        <v>1</v>
      </c>
      <c r="Q541" s="57">
        <f t="shared" si="165"/>
        <v>0</v>
      </c>
      <c r="R541" s="61">
        <v>1</v>
      </c>
      <c r="S541" s="59">
        <f t="shared" si="164"/>
        <v>0</v>
      </c>
      <c r="T541" s="64"/>
      <c r="U541" s="64"/>
      <c r="V541" s="64"/>
      <c r="W541" s="64"/>
      <c r="AN541" s="804"/>
    </row>
    <row r="542" spans="1:40" ht="72" hidden="1" customHeight="1" outlineLevel="1" x14ac:dyDescent="0.3">
      <c r="A542" s="295" t="s">
        <v>1474</v>
      </c>
      <c r="B542" s="242" t="s">
        <v>2159</v>
      </c>
      <c r="C542" s="45" t="s">
        <v>189</v>
      </c>
      <c r="D542" s="43" t="s">
        <v>55</v>
      </c>
      <c r="E542" s="50" t="s">
        <v>729</v>
      </c>
      <c r="F542" s="53" t="s">
        <v>866</v>
      </c>
      <c r="G542" s="52">
        <f>VLOOKUP(F542,$AH$8:$AK$14,2)</f>
        <v>1</v>
      </c>
      <c r="H542" s="54">
        <f>CHOOSE(G542,$AE$8,$AE$9,$AE$10,$AE$11,$AE$12,$AE$13,$AE$14)</f>
        <v>1</v>
      </c>
      <c r="I542" s="76">
        <f>IF(H542&gt;1,H542,$J$540)</f>
        <v>1</v>
      </c>
      <c r="J542" s="52"/>
      <c r="K542" s="55">
        <f>CHOOSE(I542,0,$AD$9,$AD$10,$AD$11,$AD$12,$AD$13,$AD$14)</f>
        <v>0</v>
      </c>
      <c r="M542" s="57"/>
      <c r="N542" s="61">
        <v>1</v>
      </c>
      <c r="O542" s="57">
        <f t="shared" si="163"/>
        <v>0</v>
      </c>
      <c r="P542" s="61">
        <v>1</v>
      </c>
      <c r="Q542" s="57">
        <f t="shared" si="165"/>
        <v>0</v>
      </c>
      <c r="R542" s="61">
        <v>1</v>
      </c>
      <c r="S542" s="59">
        <f t="shared" si="164"/>
        <v>0</v>
      </c>
      <c r="T542" s="64"/>
      <c r="U542" s="64"/>
      <c r="V542" s="64"/>
      <c r="W542" s="64"/>
      <c r="AN542" s="804"/>
    </row>
    <row r="543" spans="1:40" ht="58.5" hidden="1" customHeight="1" outlineLevel="1" x14ac:dyDescent="0.3">
      <c r="A543" s="295" t="s">
        <v>1475</v>
      </c>
      <c r="B543" s="242" t="s">
        <v>1963</v>
      </c>
      <c r="C543" s="45" t="s">
        <v>720</v>
      </c>
      <c r="D543" s="43" t="s">
        <v>55</v>
      </c>
      <c r="E543" s="50" t="s">
        <v>729</v>
      </c>
      <c r="F543" s="53" t="s">
        <v>866</v>
      </c>
      <c r="G543" s="52">
        <f>VLOOKUP(F543,$AH$8:$AK$14,2)</f>
        <v>1</v>
      </c>
      <c r="H543" s="54">
        <f>CHOOSE(G543,$AE$8,$AE$9,$AE$10,$AE$11,$AE$12,$AE$13,$AE$14)</f>
        <v>1</v>
      </c>
      <c r="I543" s="76">
        <f>IF(H543&gt;1,H543,$J$540)</f>
        <v>1</v>
      </c>
      <c r="J543" s="52"/>
      <c r="K543" s="55">
        <f>CHOOSE(I543,0,$AD$9,$AD$10,$AD$11,$AD$12,$AD$13,$AD$14)</f>
        <v>0</v>
      </c>
      <c r="M543" s="57"/>
      <c r="N543" s="61">
        <v>0</v>
      </c>
      <c r="O543" s="57">
        <f t="shared" si="163"/>
        <v>0</v>
      </c>
      <c r="P543" s="61">
        <v>1</v>
      </c>
      <c r="Q543" s="57">
        <f t="shared" si="165"/>
        <v>0</v>
      </c>
      <c r="R543" s="61">
        <v>1</v>
      </c>
      <c r="S543" s="59">
        <f t="shared" si="164"/>
        <v>0</v>
      </c>
      <c r="T543" s="64"/>
      <c r="U543" s="64"/>
      <c r="V543" s="64"/>
      <c r="W543" s="64"/>
      <c r="AN543" s="804"/>
    </row>
    <row r="544" spans="1:40" ht="70.5" hidden="1" customHeight="1" outlineLevel="1" x14ac:dyDescent="0.3">
      <c r="A544" s="295" t="s">
        <v>1476</v>
      </c>
      <c r="B544" s="242" t="s">
        <v>1964</v>
      </c>
      <c r="C544" s="45" t="s">
        <v>720</v>
      </c>
      <c r="D544" s="43" t="s">
        <v>55</v>
      </c>
      <c r="E544" s="50" t="s">
        <v>729</v>
      </c>
      <c r="F544" s="53" t="s">
        <v>866</v>
      </c>
      <c r="G544" s="52">
        <f>VLOOKUP(F544,$AH$8:$AK$14,2)</f>
        <v>1</v>
      </c>
      <c r="H544" s="54">
        <f>CHOOSE(G544,$AE$8,$AE$9,$AE$10,$AE$11,$AE$12,$AE$13,$AE$14)</f>
        <v>1</v>
      </c>
      <c r="I544" s="76">
        <f>IF(H544&gt;1,H544,$J$540)</f>
        <v>1</v>
      </c>
      <c r="J544" s="52"/>
      <c r="K544" s="55">
        <f>CHOOSE(I544,0,$AD$9,$AD$10,$AD$11,$AD$12,$AD$13,$AD$14)</f>
        <v>0</v>
      </c>
      <c r="M544" s="57"/>
      <c r="N544" s="61">
        <v>0</v>
      </c>
      <c r="O544" s="57">
        <f t="shared" si="163"/>
        <v>0</v>
      </c>
      <c r="P544" s="61">
        <v>1</v>
      </c>
      <c r="Q544" s="57">
        <f t="shared" si="165"/>
        <v>0</v>
      </c>
      <c r="R544" s="61">
        <v>1</v>
      </c>
      <c r="S544" s="59">
        <f t="shared" si="164"/>
        <v>0</v>
      </c>
      <c r="T544" s="64"/>
      <c r="U544" s="64"/>
      <c r="V544" s="64"/>
      <c r="W544" s="64"/>
      <c r="AN544" s="804"/>
    </row>
    <row r="545" spans="1:40" ht="45.75" hidden="1" customHeight="1" outlineLevel="1" x14ac:dyDescent="0.3">
      <c r="A545" s="307" t="s">
        <v>1477</v>
      </c>
      <c r="B545" s="280" t="s">
        <v>1965</v>
      </c>
      <c r="C545" s="292" t="s">
        <v>720</v>
      </c>
      <c r="D545" s="282" t="s">
        <v>55</v>
      </c>
      <c r="E545" s="283" t="s">
        <v>729</v>
      </c>
      <c r="F545" s="53" t="s">
        <v>866</v>
      </c>
      <c r="G545" s="285">
        <f>VLOOKUP(F545,$AH$8:$AK$14,2)</f>
        <v>1</v>
      </c>
      <c r="H545" s="286">
        <f>CHOOSE(G545,$AE$8,$AE$9,$AE$10,$AE$11,$AE$12,$AE$13,$AE$14)</f>
        <v>1</v>
      </c>
      <c r="I545" s="286">
        <f>IF(H545&gt;1,H545,$J$540)</f>
        <v>1</v>
      </c>
      <c r="J545" s="285"/>
      <c r="K545" s="287">
        <f>CHOOSE(I545,0,$AD$9,$AD$10,$AD$11,$AD$12,$AD$13,$AD$14)</f>
        <v>0</v>
      </c>
      <c r="L545" s="288"/>
      <c r="M545" s="289"/>
      <c r="N545" s="290">
        <v>0</v>
      </c>
      <c r="O545" s="289">
        <f t="shared" si="163"/>
        <v>0</v>
      </c>
      <c r="P545" s="290">
        <v>1</v>
      </c>
      <c r="Q545" s="289">
        <f t="shared" si="165"/>
        <v>0</v>
      </c>
      <c r="R545" s="290">
        <v>1</v>
      </c>
      <c r="S545" s="59">
        <f t="shared" si="164"/>
        <v>0</v>
      </c>
      <c r="T545" s="64"/>
      <c r="U545" s="64"/>
      <c r="V545" s="64"/>
      <c r="W545" s="64"/>
      <c r="AN545" s="799"/>
    </row>
    <row r="546" spans="1:40" ht="26.85" customHeight="1" collapsed="1" x14ac:dyDescent="0.3">
      <c r="A546" s="305" t="s">
        <v>203</v>
      </c>
      <c r="B546" s="467" t="s">
        <v>750</v>
      </c>
      <c r="C546" s="467"/>
      <c r="D546" s="467"/>
      <c r="E546" s="467"/>
      <c r="F546" s="467"/>
      <c r="G546" s="467"/>
      <c r="H546" s="467"/>
      <c r="I546" s="467"/>
      <c r="J546" s="467"/>
      <c r="K546" s="467"/>
      <c r="L546" s="467"/>
      <c r="M546" s="467"/>
      <c r="N546" s="467"/>
      <c r="O546" s="467"/>
      <c r="P546" s="467"/>
      <c r="Q546" s="467"/>
      <c r="R546" s="467"/>
      <c r="S546" s="467"/>
      <c r="T546" s="467"/>
      <c r="U546" s="467"/>
      <c r="V546" s="467"/>
      <c r="W546" s="467"/>
      <c r="X546" s="467"/>
      <c r="Y546" s="467"/>
      <c r="Z546" s="467"/>
      <c r="AA546" s="467"/>
      <c r="AB546" s="467"/>
      <c r="AC546" s="467"/>
      <c r="AD546" s="467"/>
      <c r="AE546" s="467"/>
      <c r="AF546" s="467"/>
      <c r="AG546" s="467"/>
      <c r="AH546" s="467"/>
      <c r="AI546" s="467"/>
      <c r="AJ546" s="467"/>
      <c r="AK546" s="467"/>
      <c r="AL546" s="467"/>
      <c r="AM546" s="467"/>
      <c r="AN546" s="467"/>
    </row>
    <row r="547" spans="1:40" ht="57.75" customHeight="1" x14ac:dyDescent="0.3">
      <c r="A547" s="297" t="s">
        <v>926</v>
      </c>
      <c r="B547" s="468" t="s">
        <v>2107</v>
      </c>
      <c r="C547" s="469"/>
      <c r="D547" s="469"/>
      <c r="E547" s="470"/>
      <c r="F547" s="261" t="s">
        <v>1074</v>
      </c>
      <c r="G547" s="299">
        <f>VLOOKUP(F547,$AL$8:$AM$14,2)</f>
        <v>1</v>
      </c>
      <c r="H547" s="300">
        <f>IF(G547&gt;1,0,ROUNDDOWN(AVERAGE(H548:H550),0))</f>
        <v>1</v>
      </c>
      <c r="I547" s="300"/>
      <c r="J547" s="299">
        <f>MAX(G547:H547)</f>
        <v>1</v>
      </c>
      <c r="K547" s="301">
        <f>CHOOSE(J547,0,$AD$9,$AD$10,$AD$11,$AD$12,$AD$13,$AD$14)</f>
        <v>0</v>
      </c>
      <c r="L547" s="302">
        <f>1/10</f>
        <v>0.1</v>
      </c>
      <c r="M547" s="303">
        <f>K547*L547</f>
        <v>0</v>
      </c>
      <c r="N547" s="304"/>
      <c r="O547" s="303">
        <f t="shared" si="163"/>
        <v>0</v>
      </c>
      <c r="P547" s="304"/>
      <c r="Q547" s="303">
        <f t="shared" si="165"/>
        <v>0</v>
      </c>
      <c r="R547" s="304"/>
      <c r="S547" s="59">
        <f t="shared" si="164"/>
        <v>0</v>
      </c>
      <c r="T547" s="64"/>
      <c r="U547" s="64"/>
      <c r="V547" s="64"/>
      <c r="W547" s="64"/>
      <c r="AN547" s="803"/>
    </row>
    <row r="548" spans="1:40" ht="34.5" hidden="1" customHeight="1" outlineLevel="1" x14ac:dyDescent="0.3">
      <c r="A548" s="295" t="s">
        <v>1478</v>
      </c>
      <c r="B548" s="242" t="s">
        <v>1966</v>
      </c>
      <c r="C548" s="45" t="s">
        <v>203</v>
      </c>
      <c r="D548" s="43" t="s">
        <v>720</v>
      </c>
      <c r="E548" s="50" t="s">
        <v>729</v>
      </c>
      <c r="F548" s="53" t="s">
        <v>866</v>
      </c>
      <c r="G548" s="52">
        <f>VLOOKUP(F548,$AH$8:$AK$14,2)</f>
        <v>1</v>
      </c>
      <c r="H548" s="54">
        <f>CHOOSE(G548,$AE$8,$AE$9,$AE$10,$AE$11,$AE$12,$AE$13,$AE$14)</f>
        <v>1</v>
      </c>
      <c r="I548" s="76">
        <f>IF(H548&gt;1,H548,$J$547)</f>
        <v>1</v>
      </c>
      <c r="J548" s="52"/>
      <c r="K548" s="55">
        <f>CHOOSE(I548,0,$AD$9,$AD$10,$AD$11,$AD$12,$AD$13,$AD$14)</f>
        <v>0</v>
      </c>
      <c r="M548" s="57"/>
      <c r="N548" s="61">
        <v>1</v>
      </c>
      <c r="O548" s="57">
        <f t="shared" si="163"/>
        <v>0</v>
      </c>
      <c r="P548" s="61">
        <v>0</v>
      </c>
      <c r="Q548" s="57">
        <f t="shared" si="165"/>
        <v>0</v>
      </c>
      <c r="R548" s="61">
        <v>1</v>
      </c>
      <c r="S548" s="59">
        <f t="shared" si="164"/>
        <v>0</v>
      </c>
      <c r="T548" s="64"/>
      <c r="U548" s="64"/>
      <c r="V548" s="64"/>
      <c r="W548" s="64"/>
      <c r="AN548" s="804"/>
    </row>
    <row r="549" spans="1:40" ht="61.5" hidden="1" customHeight="1" outlineLevel="1" x14ac:dyDescent="0.3">
      <c r="A549" s="295" t="s">
        <v>1479</v>
      </c>
      <c r="B549" s="242" t="s">
        <v>1967</v>
      </c>
      <c r="C549" s="46" t="s">
        <v>720</v>
      </c>
      <c r="D549" s="43" t="s">
        <v>72</v>
      </c>
      <c r="E549" s="50" t="s">
        <v>720</v>
      </c>
      <c r="F549" s="53" t="s">
        <v>866</v>
      </c>
      <c r="G549" s="52">
        <f>VLOOKUP(F549,$AH$8:$AK$14,2)</f>
        <v>1</v>
      </c>
      <c r="H549" s="54">
        <f>CHOOSE(G549,$AE$8,$AE$9,$AE$10,$AE$11,$AE$12,$AE$13,$AE$14)</f>
        <v>1</v>
      </c>
      <c r="I549" s="76">
        <f>IF(H549&gt;1,H549,$J$547)</f>
        <v>1</v>
      </c>
      <c r="J549" s="52"/>
      <c r="K549" s="55">
        <f>CHOOSE(I549,0,$AD$9,$AD$10,$AD$11,$AD$12,$AD$13,$AD$14)</f>
        <v>0</v>
      </c>
      <c r="M549" s="57"/>
      <c r="N549" s="61">
        <v>0</v>
      </c>
      <c r="O549" s="57">
        <f t="shared" si="163"/>
        <v>0</v>
      </c>
      <c r="P549" s="61">
        <v>1</v>
      </c>
      <c r="Q549" s="57">
        <f t="shared" si="165"/>
        <v>0</v>
      </c>
      <c r="R549" s="61">
        <v>0</v>
      </c>
      <c r="S549" s="59">
        <f t="shared" si="164"/>
        <v>0</v>
      </c>
      <c r="T549" s="64"/>
      <c r="U549" s="64"/>
      <c r="V549" s="64"/>
      <c r="W549" s="64"/>
      <c r="AN549" s="804"/>
    </row>
    <row r="550" spans="1:40" ht="59.25" hidden="1" customHeight="1" outlineLevel="1" x14ac:dyDescent="0.3">
      <c r="A550" s="295" t="s">
        <v>1480</v>
      </c>
      <c r="B550" s="242" t="s">
        <v>802</v>
      </c>
      <c r="C550" s="46" t="s">
        <v>720</v>
      </c>
      <c r="D550" s="43" t="s">
        <v>72</v>
      </c>
      <c r="E550" s="50" t="s">
        <v>720</v>
      </c>
      <c r="F550" s="53" t="s">
        <v>866</v>
      </c>
      <c r="G550" s="52">
        <f>VLOOKUP(F550,$AH$8:$AK$14,2)</f>
        <v>1</v>
      </c>
      <c r="H550" s="54">
        <f>CHOOSE(G550,$AE$8,$AE$9,$AE$10,$AE$11,$AE$12,$AE$13,$AE$14)</f>
        <v>1</v>
      </c>
      <c r="I550" s="76">
        <f>IF(H550&gt;1,H550,$J$547)</f>
        <v>1</v>
      </c>
      <c r="J550" s="52"/>
      <c r="K550" s="55">
        <f>CHOOSE(I550,0,$AD$9,$AD$10,$AD$11,$AD$12,$AD$13,$AD$14)</f>
        <v>0</v>
      </c>
      <c r="M550" s="57"/>
      <c r="N550" s="61">
        <v>0</v>
      </c>
      <c r="O550" s="57">
        <f t="shared" si="163"/>
        <v>0</v>
      </c>
      <c r="P550" s="61">
        <v>1</v>
      </c>
      <c r="Q550" s="57">
        <f t="shared" si="165"/>
        <v>0</v>
      </c>
      <c r="R550" s="61">
        <v>0</v>
      </c>
      <c r="S550" s="59">
        <f t="shared" si="164"/>
        <v>0</v>
      </c>
      <c r="T550" s="64"/>
      <c r="U550" s="64"/>
      <c r="V550" s="64"/>
      <c r="W550" s="64"/>
      <c r="AN550" s="804"/>
    </row>
    <row r="551" spans="1:40" ht="173.25" customHeight="1" collapsed="1" x14ac:dyDescent="0.3">
      <c r="A551" s="42" t="s">
        <v>929</v>
      </c>
      <c r="B551" s="464" t="s">
        <v>2160</v>
      </c>
      <c r="C551" s="465"/>
      <c r="D551" s="465"/>
      <c r="E551" s="466"/>
      <c r="F551" s="261" t="s">
        <v>1074</v>
      </c>
      <c r="G551" s="52">
        <f>VLOOKUP(F551,$AL$8:$AM$14,2)</f>
        <v>1</v>
      </c>
      <c r="H551" s="54">
        <f>IF(G551&gt;1,0,ROUNDDOWN(AVERAGE(H552:H560),0))</f>
        <v>1</v>
      </c>
      <c r="I551" s="76"/>
      <c r="J551" s="52">
        <f>MAX(G551:H551)</f>
        <v>1</v>
      </c>
      <c r="K551" s="55">
        <f>CHOOSE(J551,0,$AD$9,$AD$10,$AD$11,$AD$12,$AD$13,$AD$14)</f>
        <v>0</v>
      </c>
      <c r="L551" s="63">
        <f>1/10</f>
        <v>0.1</v>
      </c>
      <c r="M551" s="57">
        <f>K551*L551</f>
        <v>0</v>
      </c>
      <c r="O551" s="57">
        <f t="shared" si="163"/>
        <v>0</v>
      </c>
      <c r="Q551" s="57">
        <f t="shared" si="165"/>
        <v>0</v>
      </c>
      <c r="S551" s="59">
        <f t="shared" si="164"/>
        <v>0</v>
      </c>
      <c r="T551" s="64"/>
      <c r="U551" s="64"/>
      <c r="V551" s="64"/>
      <c r="W551" s="64"/>
      <c r="AN551" s="804"/>
    </row>
    <row r="552" spans="1:40" ht="34.5" hidden="1" customHeight="1" outlineLevel="1" x14ac:dyDescent="0.3">
      <c r="A552" s="295" t="s">
        <v>1481</v>
      </c>
      <c r="B552" s="242" t="s">
        <v>1968</v>
      </c>
      <c r="C552" s="45" t="s">
        <v>203</v>
      </c>
      <c r="D552" s="43" t="s">
        <v>720</v>
      </c>
      <c r="E552" s="50" t="s">
        <v>729</v>
      </c>
      <c r="F552" s="53" t="s">
        <v>866</v>
      </c>
      <c r="G552" s="52">
        <f t="shared" ref="G552:G560" si="166">VLOOKUP(F552,$AH$8:$AK$14,2)</f>
        <v>1</v>
      </c>
      <c r="H552" s="54">
        <f t="shared" ref="H552:H560" si="167">CHOOSE(G552,$AE$8,$AE$9,$AE$10,$AE$11,$AE$12,$AE$13,$AE$14)</f>
        <v>1</v>
      </c>
      <c r="I552" s="76">
        <f t="shared" ref="I552:I560" si="168">IF(H552&gt;1,H552,$J$551)</f>
        <v>1</v>
      </c>
      <c r="J552" s="52"/>
      <c r="K552" s="55">
        <f t="shared" ref="K552:K560" si="169">CHOOSE(I552,0,$AD$9,$AD$10,$AD$11,$AD$12,$AD$13,$AD$14)</f>
        <v>0</v>
      </c>
      <c r="M552" s="57"/>
      <c r="N552" s="61">
        <v>1</v>
      </c>
      <c r="O552" s="57">
        <f t="shared" si="163"/>
        <v>0</v>
      </c>
      <c r="P552" s="61">
        <v>0</v>
      </c>
      <c r="Q552" s="57">
        <f t="shared" si="165"/>
        <v>0</v>
      </c>
      <c r="R552" s="61">
        <v>1</v>
      </c>
      <c r="S552" s="59">
        <f t="shared" si="164"/>
        <v>0</v>
      </c>
      <c r="T552" s="64"/>
      <c r="U552" s="64"/>
      <c r="V552" s="64"/>
      <c r="W552" s="64"/>
      <c r="AN552" s="804"/>
    </row>
    <row r="553" spans="1:40" ht="26.85" hidden="1" customHeight="1" outlineLevel="1" x14ac:dyDescent="0.3">
      <c r="A553" s="295" t="s">
        <v>1482</v>
      </c>
      <c r="B553" s="242" t="s">
        <v>1969</v>
      </c>
      <c r="C553" s="45" t="s">
        <v>203</v>
      </c>
      <c r="D553" s="43" t="s">
        <v>72</v>
      </c>
      <c r="E553" s="50" t="s">
        <v>729</v>
      </c>
      <c r="F553" s="53" t="s">
        <v>866</v>
      </c>
      <c r="G553" s="52">
        <f t="shared" si="166"/>
        <v>1</v>
      </c>
      <c r="H553" s="54">
        <f t="shared" si="167"/>
        <v>1</v>
      </c>
      <c r="I553" s="76">
        <f t="shared" si="168"/>
        <v>1</v>
      </c>
      <c r="J553" s="52"/>
      <c r="K553" s="55">
        <f t="shared" si="169"/>
        <v>0</v>
      </c>
      <c r="M553" s="57"/>
      <c r="N553" s="61">
        <v>1</v>
      </c>
      <c r="O553" s="57">
        <f t="shared" si="163"/>
        <v>0</v>
      </c>
      <c r="P553" s="61">
        <v>1</v>
      </c>
      <c r="Q553" s="57">
        <f t="shared" si="165"/>
        <v>0</v>
      </c>
      <c r="R553" s="61">
        <v>1</v>
      </c>
      <c r="S553" s="59">
        <f t="shared" si="164"/>
        <v>0</v>
      </c>
      <c r="T553" s="64"/>
      <c r="U553" s="64"/>
      <c r="V553" s="64"/>
      <c r="W553" s="64"/>
      <c r="AN553" s="804"/>
    </row>
    <row r="554" spans="1:40" ht="26.85" hidden="1" customHeight="1" outlineLevel="1" x14ac:dyDescent="0.3">
      <c r="A554" s="295" t="s">
        <v>1483</v>
      </c>
      <c r="B554" s="242" t="s">
        <v>1970</v>
      </c>
      <c r="C554" s="45" t="s">
        <v>203</v>
      </c>
      <c r="D554" s="43" t="s">
        <v>72</v>
      </c>
      <c r="E554" s="50" t="s">
        <v>729</v>
      </c>
      <c r="F554" s="53" t="s">
        <v>866</v>
      </c>
      <c r="G554" s="52">
        <f t="shared" si="166"/>
        <v>1</v>
      </c>
      <c r="H554" s="54">
        <f t="shared" si="167"/>
        <v>1</v>
      </c>
      <c r="I554" s="76">
        <f t="shared" si="168"/>
        <v>1</v>
      </c>
      <c r="J554" s="52"/>
      <c r="K554" s="55">
        <f t="shared" si="169"/>
        <v>0</v>
      </c>
      <c r="M554" s="57"/>
      <c r="N554" s="61">
        <v>1</v>
      </c>
      <c r="O554" s="57">
        <f t="shared" si="163"/>
        <v>0</v>
      </c>
      <c r="P554" s="61">
        <v>1</v>
      </c>
      <c r="Q554" s="57">
        <f t="shared" si="165"/>
        <v>0</v>
      </c>
      <c r="R554" s="61">
        <v>1</v>
      </c>
      <c r="S554" s="59">
        <f t="shared" si="164"/>
        <v>0</v>
      </c>
      <c r="T554" s="64"/>
      <c r="U554" s="64"/>
      <c r="V554" s="64"/>
      <c r="W554" s="64"/>
      <c r="AN554" s="804"/>
    </row>
    <row r="555" spans="1:40" ht="34.5" hidden="1" customHeight="1" outlineLevel="1" x14ac:dyDescent="0.3">
      <c r="A555" s="295" t="s">
        <v>1484</v>
      </c>
      <c r="B555" s="242" t="s">
        <v>1971</v>
      </c>
      <c r="C555" s="45" t="s">
        <v>203</v>
      </c>
      <c r="D555" s="43" t="s">
        <v>72</v>
      </c>
      <c r="E555" s="50" t="s">
        <v>720</v>
      </c>
      <c r="F555" s="53" t="s">
        <v>866</v>
      </c>
      <c r="G555" s="52">
        <f t="shared" si="166"/>
        <v>1</v>
      </c>
      <c r="H555" s="54">
        <f t="shared" si="167"/>
        <v>1</v>
      </c>
      <c r="I555" s="76">
        <f t="shared" si="168"/>
        <v>1</v>
      </c>
      <c r="J555" s="52"/>
      <c r="K555" s="55">
        <f t="shared" si="169"/>
        <v>0</v>
      </c>
      <c r="M555" s="57"/>
      <c r="N555" s="61">
        <v>1</v>
      </c>
      <c r="O555" s="57">
        <f t="shared" si="163"/>
        <v>0</v>
      </c>
      <c r="P555" s="61">
        <v>1</v>
      </c>
      <c r="Q555" s="57">
        <f t="shared" si="165"/>
        <v>0</v>
      </c>
      <c r="R555" s="61">
        <v>0</v>
      </c>
      <c r="S555" s="59">
        <f t="shared" si="164"/>
        <v>0</v>
      </c>
      <c r="T555" s="64"/>
      <c r="U555" s="64"/>
      <c r="V555" s="64"/>
      <c r="W555" s="64"/>
      <c r="AN555" s="804"/>
    </row>
    <row r="556" spans="1:40" ht="34.5" hidden="1" customHeight="1" outlineLevel="1" x14ac:dyDescent="0.3">
      <c r="A556" s="295" t="s">
        <v>1485</v>
      </c>
      <c r="B556" s="242" t="s">
        <v>1972</v>
      </c>
      <c r="C556" s="45" t="s">
        <v>203</v>
      </c>
      <c r="D556" s="43" t="s">
        <v>720</v>
      </c>
      <c r="E556" s="50" t="s">
        <v>720</v>
      </c>
      <c r="F556" s="53" t="s">
        <v>866</v>
      </c>
      <c r="G556" s="52">
        <f t="shared" si="166"/>
        <v>1</v>
      </c>
      <c r="H556" s="54">
        <f t="shared" si="167"/>
        <v>1</v>
      </c>
      <c r="I556" s="76">
        <f t="shared" si="168"/>
        <v>1</v>
      </c>
      <c r="J556" s="52"/>
      <c r="K556" s="55">
        <f t="shared" si="169"/>
        <v>0</v>
      </c>
      <c r="M556" s="57"/>
      <c r="N556" s="61">
        <v>1</v>
      </c>
      <c r="O556" s="57">
        <f t="shared" si="163"/>
        <v>0</v>
      </c>
      <c r="P556" s="61">
        <v>0</v>
      </c>
      <c r="Q556" s="57">
        <f t="shared" si="165"/>
        <v>0</v>
      </c>
      <c r="R556" s="61">
        <v>0</v>
      </c>
      <c r="S556" s="59">
        <f t="shared" si="164"/>
        <v>0</v>
      </c>
      <c r="T556" s="64"/>
      <c r="U556" s="64"/>
      <c r="V556" s="64"/>
      <c r="W556" s="64"/>
      <c r="AN556" s="804"/>
    </row>
    <row r="557" spans="1:40" ht="34.5" hidden="1" customHeight="1" outlineLevel="1" x14ac:dyDescent="0.3">
      <c r="A557" s="295" t="s">
        <v>1486</v>
      </c>
      <c r="B557" s="242" t="s">
        <v>1973</v>
      </c>
      <c r="C557" s="45" t="s">
        <v>203</v>
      </c>
      <c r="D557" s="43" t="s">
        <v>720</v>
      </c>
      <c r="E557" s="50" t="s">
        <v>720</v>
      </c>
      <c r="F557" s="53" t="s">
        <v>866</v>
      </c>
      <c r="G557" s="52">
        <f t="shared" si="166"/>
        <v>1</v>
      </c>
      <c r="H557" s="54">
        <f t="shared" si="167"/>
        <v>1</v>
      </c>
      <c r="I557" s="76">
        <f t="shared" si="168"/>
        <v>1</v>
      </c>
      <c r="J557" s="52"/>
      <c r="K557" s="55">
        <f t="shared" si="169"/>
        <v>0</v>
      </c>
      <c r="M557" s="57"/>
      <c r="N557" s="61">
        <v>1</v>
      </c>
      <c r="O557" s="57">
        <f t="shared" si="163"/>
        <v>0</v>
      </c>
      <c r="P557" s="61">
        <v>0</v>
      </c>
      <c r="Q557" s="57">
        <f t="shared" si="165"/>
        <v>0</v>
      </c>
      <c r="R557" s="61">
        <v>0</v>
      </c>
      <c r="S557" s="59">
        <f t="shared" si="164"/>
        <v>0</v>
      </c>
      <c r="T557" s="64"/>
      <c r="U557" s="64"/>
      <c r="V557" s="64"/>
      <c r="W557" s="64"/>
      <c r="AN557" s="804"/>
    </row>
    <row r="558" spans="1:40" ht="26.85" hidden="1" customHeight="1" outlineLevel="1" x14ac:dyDescent="0.3">
      <c r="A558" s="295" t="s">
        <v>1487</v>
      </c>
      <c r="B558" s="242" t="s">
        <v>1974</v>
      </c>
      <c r="C558" s="45" t="s">
        <v>203</v>
      </c>
      <c r="D558" s="43" t="s">
        <v>72</v>
      </c>
      <c r="E558" s="50" t="s">
        <v>729</v>
      </c>
      <c r="F558" s="53" t="s">
        <v>866</v>
      </c>
      <c r="G558" s="52">
        <f t="shared" si="166"/>
        <v>1</v>
      </c>
      <c r="H558" s="54">
        <f t="shared" si="167"/>
        <v>1</v>
      </c>
      <c r="I558" s="76">
        <f t="shared" si="168"/>
        <v>1</v>
      </c>
      <c r="J558" s="52"/>
      <c r="K558" s="55">
        <f t="shared" si="169"/>
        <v>0</v>
      </c>
      <c r="M558" s="57"/>
      <c r="N558" s="61">
        <v>1</v>
      </c>
      <c r="O558" s="57">
        <f t="shared" si="163"/>
        <v>0</v>
      </c>
      <c r="P558" s="61">
        <v>1</v>
      </c>
      <c r="Q558" s="57">
        <f t="shared" si="165"/>
        <v>0</v>
      </c>
      <c r="R558" s="61">
        <v>1</v>
      </c>
      <c r="S558" s="59">
        <f t="shared" si="164"/>
        <v>0</v>
      </c>
      <c r="T558" s="64"/>
      <c r="U558" s="64"/>
      <c r="V558" s="64"/>
      <c r="W558" s="64"/>
      <c r="AN558" s="804"/>
    </row>
    <row r="559" spans="1:40" ht="34.5" hidden="1" customHeight="1" outlineLevel="1" x14ac:dyDescent="0.3">
      <c r="A559" s="295" t="s">
        <v>1488</v>
      </c>
      <c r="B559" s="242" t="s">
        <v>1975</v>
      </c>
      <c r="C559" s="45" t="s">
        <v>203</v>
      </c>
      <c r="D559" s="43" t="s">
        <v>720</v>
      </c>
      <c r="E559" s="50" t="s">
        <v>729</v>
      </c>
      <c r="F559" s="53" t="s">
        <v>866</v>
      </c>
      <c r="G559" s="52">
        <f t="shared" si="166"/>
        <v>1</v>
      </c>
      <c r="H559" s="54">
        <f t="shared" si="167"/>
        <v>1</v>
      </c>
      <c r="I559" s="76">
        <f t="shared" si="168"/>
        <v>1</v>
      </c>
      <c r="J559" s="52"/>
      <c r="K559" s="55">
        <f t="shared" si="169"/>
        <v>0</v>
      </c>
      <c r="M559" s="57"/>
      <c r="N559" s="61">
        <v>1</v>
      </c>
      <c r="O559" s="57">
        <f t="shared" si="163"/>
        <v>0</v>
      </c>
      <c r="P559" s="61">
        <v>0</v>
      </c>
      <c r="Q559" s="57">
        <f t="shared" si="165"/>
        <v>0</v>
      </c>
      <c r="R559" s="61">
        <v>1</v>
      </c>
      <c r="S559" s="59">
        <f t="shared" si="164"/>
        <v>0</v>
      </c>
      <c r="T559" s="64"/>
      <c r="U559" s="64"/>
      <c r="V559" s="64"/>
      <c r="W559" s="64"/>
      <c r="AN559" s="804"/>
    </row>
    <row r="560" spans="1:40" ht="34.5" hidden="1" customHeight="1" outlineLevel="1" x14ac:dyDescent="0.3">
      <c r="A560" s="307" t="s">
        <v>1489</v>
      </c>
      <c r="B560" s="280" t="s">
        <v>2161</v>
      </c>
      <c r="C560" s="281" t="s">
        <v>720</v>
      </c>
      <c r="D560" s="282" t="s">
        <v>72</v>
      </c>
      <c r="E560" s="283" t="s">
        <v>720</v>
      </c>
      <c r="F560" s="53" t="s">
        <v>866</v>
      </c>
      <c r="G560" s="285">
        <f t="shared" si="166"/>
        <v>1</v>
      </c>
      <c r="H560" s="286">
        <f t="shared" si="167"/>
        <v>1</v>
      </c>
      <c r="I560" s="286">
        <f t="shared" si="168"/>
        <v>1</v>
      </c>
      <c r="J560" s="285"/>
      <c r="K560" s="287">
        <f t="shared" si="169"/>
        <v>0</v>
      </c>
      <c r="L560" s="288"/>
      <c r="M560" s="289"/>
      <c r="N560" s="290">
        <v>0</v>
      </c>
      <c r="O560" s="289">
        <f t="shared" si="163"/>
        <v>0</v>
      </c>
      <c r="P560" s="290">
        <v>1</v>
      </c>
      <c r="Q560" s="289">
        <f t="shared" si="165"/>
        <v>0</v>
      </c>
      <c r="R560" s="290">
        <v>0</v>
      </c>
      <c r="S560" s="59">
        <f t="shared" si="164"/>
        <v>0</v>
      </c>
      <c r="T560" s="64"/>
      <c r="U560" s="64"/>
      <c r="V560" s="64"/>
      <c r="W560" s="64"/>
      <c r="AN560" s="799"/>
    </row>
    <row r="561" spans="1:40" ht="26.85" customHeight="1" collapsed="1" x14ac:dyDescent="0.3">
      <c r="A561" s="305" t="s">
        <v>190</v>
      </c>
      <c r="B561" s="467" t="s">
        <v>137</v>
      </c>
      <c r="C561" s="467"/>
      <c r="D561" s="467"/>
      <c r="E561" s="467"/>
      <c r="F561" s="467"/>
      <c r="G561" s="467"/>
      <c r="H561" s="467"/>
      <c r="I561" s="467"/>
      <c r="J561" s="467"/>
      <c r="K561" s="467"/>
      <c r="L561" s="467"/>
      <c r="M561" s="467"/>
      <c r="N561" s="467"/>
      <c r="O561" s="467"/>
      <c r="P561" s="467"/>
      <c r="Q561" s="467"/>
      <c r="R561" s="467"/>
      <c r="S561" s="467"/>
      <c r="T561" s="467"/>
      <c r="U561" s="467"/>
      <c r="V561" s="467"/>
      <c r="W561" s="467"/>
      <c r="X561" s="467"/>
      <c r="Y561" s="467"/>
      <c r="Z561" s="467"/>
      <c r="AA561" s="467"/>
      <c r="AB561" s="467"/>
      <c r="AC561" s="467"/>
      <c r="AD561" s="467"/>
      <c r="AE561" s="467"/>
      <c r="AF561" s="467"/>
      <c r="AG561" s="467"/>
      <c r="AH561" s="467"/>
      <c r="AI561" s="467"/>
      <c r="AJ561" s="467"/>
      <c r="AK561" s="467"/>
      <c r="AL561" s="467"/>
      <c r="AM561" s="467"/>
      <c r="AN561" s="467"/>
    </row>
    <row r="562" spans="1:40" ht="142.5" customHeight="1" x14ac:dyDescent="0.3">
      <c r="A562" s="297" t="s">
        <v>930</v>
      </c>
      <c r="B562" s="468" t="s">
        <v>2108</v>
      </c>
      <c r="C562" s="469"/>
      <c r="D562" s="469"/>
      <c r="E562" s="470"/>
      <c r="F562" s="261" t="s">
        <v>1074</v>
      </c>
      <c r="G562" s="299">
        <f>VLOOKUP(F562,$AL$8:$AM$14,2)</f>
        <v>1</v>
      </c>
      <c r="H562" s="300">
        <f>IF(G562&gt;1,0,ROUNDDOWN(AVERAGE(H563:H577),0))</f>
        <v>1</v>
      </c>
      <c r="I562" s="300"/>
      <c r="J562" s="299">
        <f>MAX(G562:H562)</f>
        <v>1</v>
      </c>
      <c r="K562" s="301">
        <f>CHOOSE(J562,0,$AD$9,$AD$10,$AD$11,$AD$12,$AD$13,$AD$14)</f>
        <v>0</v>
      </c>
      <c r="L562" s="302">
        <f>1/10</f>
        <v>0.1</v>
      </c>
      <c r="M562" s="303">
        <f>K562*L562</f>
        <v>0</v>
      </c>
      <c r="N562" s="304"/>
      <c r="O562" s="303">
        <f t="shared" si="163"/>
        <v>0</v>
      </c>
      <c r="P562" s="304"/>
      <c r="Q562" s="303">
        <f t="shared" si="165"/>
        <v>0</v>
      </c>
      <c r="R562" s="304"/>
      <c r="S562" s="59">
        <f t="shared" si="164"/>
        <v>0</v>
      </c>
      <c r="T562" s="64"/>
      <c r="U562" s="64"/>
      <c r="V562" s="64"/>
      <c r="W562" s="64"/>
      <c r="AN562" s="803"/>
    </row>
    <row r="563" spans="1:40" ht="47.65" hidden="1" customHeight="1" outlineLevel="1" x14ac:dyDescent="0.3">
      <c r="A563" s="295" t="s">
        <v>1490</v>
      </c>
      <c r="B563" s="242" t="s">
        <v>1976</v>
      </c>
      <c r="C563" s="45" t="s">
        <v>191</v>
      </c>
      <c r="D563" s="43" t="s">
        <v>56</v>
      </c>
      <c r="E563" s="50" t="s">
        <v>729</v>
      </c>
      <c r="F563" s="53" t="s">
        <v>866</v>
      </c>
      <c r="G563" s="52">
        <f t="shared" ref="G563:G577" si="170">VLOOKUP(F563,$AH$8:$AK$14,2)</f>
        <v>1</v>
      </c>
      <c r="H563" s="54">
        <f t="shared" ref="H563:H577" si="171">CHOOSE(G563,$AE$8,$AE$9,$AE$10,$AE$11,$AE$12,$AE$13,$AE$14)</f>
        <v>1</v>
      </c>
      <c r="I563" s="76">
        <f t="shared" ref="I563:I577" si="172">IF(H563&gt;1,H563,$J$562)</f>
        <v>1</v>
      </c>
      <c r="J563" s="52"/>
      <c r="K563" s="55">
        <f t="shared" ref="K563:K577" si="173">CHOOSE(I563,0,$AD$9,$AD$10,$AD$11,$AD$12,$AD$13,$AD$14)</f>
        <v>0</v>
      </c>
      <c r="M563" s="57"/>
      <c r="N563" s="61">
        <v>1</v>
      </c>
      <c r="O563" s="57">
        <f t="shared" si="163"/>
        <v>0</v>
      </c>
      <c r="P563" s="61">
        <v>1</v>
      </c>
      <c r="Q563" s="57">
        <f t="shared" si="165"/>
        <v>0</v>
      </c>
      <c r="R563" s="61">
        <v>1</v>
      </c>
      <c r="S563" s="59">
        <f t="shared" si="164"/>
        <v>0</v>
      </c>
      <c r="T563" s="64"/>
      <c r="U563" s="64"/>
      <c r="V563" s="64"/>
      <c r="W563" s="64"/>
      <c r="AN563" s="804"/>
    </row>
    <row r="564" spans="1:40" ht="47.65" hidden="1" customHeight="1" outlineLevel="1" x14ac:dyDescent="0.3">
      <c r="A564" s="295" t="s">
        <v>1491</v>
      </c>
      <c r="B564" s="242" t="s">
        <v>1977</v>
      </c>
      <c r="C564" s="45" t="s">
        <v>191</v>
      </c>
      <c r="D564" s="43" t="s">
        <v>720</v>
      </c>
      <c r="E564" s="50" t="s">
        <v>720</v>
      </c>
      <c r="F564" s="53" t="s">
        <v>866</v>
      </c>
      <c r="G564" s="52">
        <f t="shared" si="170"/>
        <v>1</v>
      </c>
      <c r="H564" s="54">
        <f t="shared" si="171"/>
        <v>1</v>
      </c>
      <c r="I564" s="76">
        <f t="shared" si="172"/>
        <v>1</v>
      </c>
      <c r="J564" s="52"/>
      <c r="K564" s="55">
        <f t="shared" si="173"/>
        <v>0</v>
      </c>
      <c r="M564" s="57"/>
      <c r="N564" s="61">
        <v>1</v>
      </c>
      <c r="O564" s="57">
        <f t="shared" si="163"/>
        <v>0</v>
      </c>
      <c r="P564" s="61">
        <v>0</v>
      </c>
      <c r="Q564" s="57">
        <f t="shared" si="165"/>
        <v>0</v>
      </c>
      <c r="R564" s="61">
        <v>0</v>
      </c>
      <c r="S564" s="59">
        <f t="shared" si="164"/>
        <v>0</v>
      </c>
      <c r="T564" s="64"/>
      <c r="U564" s="64"/>
      <c r="V564" s="64"/>
      <c r="W564" s="64"/>
      <c r="AN564" s="804"/>
    </row>
    <row r="565" spans="1:40" ht="60.75" hidden="1" customHeight="1" outlineLevel="1" x14ac:dyDescent="0.3">
      <c r="A565" s="295" t="s">
        <v>1492</v>
      </c>
      <c r="B565" s="242" t="s">
        <v>1978</v>
      </c>
      <c r="C565" s="45" t="s">
        <v>720</v>
      </c>
      <c r="D565" s="43" t="s">
        <v>56</v>
      </c>
      <c r="E565" s="50" t="s">
        <v>729</v>
      </c>
      <c r="F565" s="53" t="s">
        <v>866</v>
      </c>
      <c r="G565" s="52">
        <f t="shared" si="170"/>
        <v>1</v>
      </c>
      <c r="H565" s="54">
        <f t="shared" si="171"/>
        <v>1</v>
      </c>
      <c r="I565" s="76">
        <f t="shared" si="172"/>
        <v>1</v>
      </c>
      <c r="J565" s="52"/>
      <c r="K565" s="55">
        <f t="shared" si="173"/>
        <v>0</v>
      </c>
      <c r="M565" s="57"/>
      <c r="N565" s="61">
        <v>0</v>
      </c>
      <c r="O565" s="57">
        <f t="shared" si="163"/>
        <v>0</v>
      </c>
      <c r="P565" s="61">
        <v>1</v>
      </c>
      <c r="Q565" s="57">
        <f t="shared" si="165"/>
        <v>0</v>
      </c>
      <c r="R565" s="61">
        <v>1</v>
      </c>
      <c r="S565" s="59">
        <f t="shared" si="164"/>
        <v>0</v>
      </c>
      <c r="T565" s="64"/>
      <c r="U565" s="64"/>
      <c r="V565" s="64"/>
      <c r="W565" s="64"/>
      <c r="AN565" s="804"/>
    </row>
    <row r="566" spans="1:40" ht="34.5" hidden="1" customHeight="1" outlineLevel="1" x14ac:dyDescent="0.3">
      <c r="A566" s="295" t="s">
        <v>1493</v>
      </c>
      <c r="B566" s="242" t="s">
        <v>1979</v>
      </c>
      <c r="C566" s="45" t="s">
        <v>720</v>
      </c>
      <c r="D566" s="43" t="s">
        <v>56</v>
      </c>
      <c r="E566" s="50" t="s">
        <v>729</v>
      </c>
      <c r="F566" s="53" t="s">
        <v>866</v>
      </c>
      <c r="G566" s="52">
        <f t="shared" si="170"/>
        <v>1</v>
      </c>
      <c r="H566" s="54">
        <f t="shared" si="171"/>
        <v>1</v>
      </c>
      <c r="I566" s="76">
        <f t="shared" si="172"/>
        <v>1</v>
      </c>
      <c r="J566" s="52"/>
      <c r="K566" s="55">
        <f t="shared" si="173"/>
        <v>0</v>
      </c>
      <c r="M566" s="57"/>
      <c r="N566" s="61">
        <v>0</v>
      </c>
      <c r="O566" s="57">
        <f t="shared" si="163"/>
        <v>0</v>
      </c>
      <c r="P566" s="61">
        <v>1</v>
      </c>
      <c r="Q566" s="57">
        <f t="shared" si="165"/>
        <v>0</v>
      </c>
      <c r="R566" s="61">
        <v>1</v>
      </c>
      <c r="S566" s="59">
        <f t="shared" si="164"/>
        <v>0</v>
      </c>
      <c r="T566" s="64"/>
      <c r="U566" s="64"/>
      <c r="V566" s="64"/>
      <c r="W566" s="64"/>
      <c r="AN566" s="804"/>
    </row>
    <row r="567" spans="1:40" ht="65.25" hidden="1" customHeight="1" outlineLevel="1" x14ac:dyDescent="0.3">
      <c r="A567" s="295" t="s">
        <v>1494</v>
      </c>
      <c r="B567" s="242" t="s">
        <v>1980</v>
      </c>
      <c r="C567" s="45" t="s">
        <v>747</v>
      </c>
      <c r="D567" s="43" t="s">
        <v>56</v>
      </c>
      <c r="E567" s="50" t="s">
        <v>729</v>
      </c>
      <c r="F567" s="53" t="s">
        <v>866</v>
      </c>
      <c r="G567" s="52">
        <f t="shared" si="170"/>
        <v>1</v>
      </c>
      <c r="H567" s="54">
        <f t="shared" si="171"/>
        <v>1</v>
      </c>
      <c r="I567" s="76">
        <f t="shared" si="172"/>
        <v>1</v>
      </c>
      <c r="J567" s="52"/>
      <c r="K567" s="55">
        <f t="shared" si="173"/>
        <v>0</v>
      </c>
      <c r="M567" s="57"/>
      <c r="N567" s="61">
        <v>1</v>
      </c>
      <c r="O567" s="57">
        <f t="shared" si="163"/>
        <v>0</v>
      </c>
      <c r="P567" s="61">
        <v>1</v>
      </c>
      <c r="Q567" s="57">
        <f t="shared" si="165"/>
        <v>0</v>
      </c>
      <c r="R567" s="61">
        <v>1</v>
      </c>
      <c r="S567" s="59">
        <f t="shared" si="164"/>
        <v>0</v>
      </c>
      <c r="T567" s="64"/>
      <c r="U567" s="64"/>
      <c r="V567" s="64"/>
      <c r="W567" s="64"/>
      <c r="AN567" s="804"/>
    </row>
    <row r="568" spans="1:40" ht="60" hidden="1" customHeight="1" outlineLevel="1" x14ac:dyDescent="0.3">
      <c r="A568" s="295" t="s">
        <v>1495</v>
      </c>
      <c r="B568" s="242" t="s">
        <v>1981</v>
      </c>
      <c r="C568" s="45" t="s">
        <v>747</v>
      </c>
      <c r="D568" s="43" t="s">
        <v>56</v>
      </c>
      <c r="E568" s="50" t="s">
        <v>729</v>
      </c>
      <c r="F568" s="53" t="s">
        <v>866</v>
      </c>
      <c r="G568" s="52">
        <f t="shared" si="170"/>
        <v>1</v>
      </c>
      <c r="H568" s="54">
        <f t="shared" si="171"/>
        <v>1</v>
      </c>
      <c r="I568" s="76">
        <f t="shared" si="172"/>
        <v>1</v>
      </c>
      <c r="J568" s="52"/>
      <c r="K568" s="55">
        <f t="shared" si="173"/>
        <v>0</v>
      </c>
      <c r="M568" s="57"/>
      <c r="N568" s="61">
        <v>1</v>
      </c>
      <c r="O568" s="57">
        <f t="shared" si="163"/>
        <v>0</v>
      </c>
      <c r="P568" s="61">
        <v>1</v>
      </c>
      <c r="Q568" s="57">
        <f t="shared" si="165"/>
        <v>0</v>
      </c>
      <c r="R568" s="61">
        <v>1</v>
      </c>
      <c r="S568" s="59">
        <f t="shared" si="164"/>
        <v>0</v>
      </c>
      <c r="T568" s="64"/>
      <c r="U568" s="64"/>
      <c r="V568" s="64"/>
      <c r="W568" s="64"/>
      <c r="AN568" s="804"/>
    </row>
    <row r="569" spans="1:40" ht="34.5" hidden="1" customHeight="1" outlineLevel="1" x14ac:dyDescent="0.3">
      <c r="A569" s="295" t="s">
        <v>1496</v>
      </c>
      <c r="B569" s="242" t="s">
        <v>1982</v>
      </c>
      <c r="C569" s="45" t="s">
        <v>747</v>
      </c>
      <c r="D569" s="43" t="s">
        <v>56</v>
      </c>
      <c r="E569" s="50" t="s">
        <v>729</v>
      </c>
      <c r="F569" s="53" t="s">
        <v>866</v>
      </c>
      <c r="G569" s="52">
        <f t="shared" si="170"/>
        <v>1</v>
      </c>
      <c r="H569" s="54">
        <f t="shared" si="171"/>
        <v>1</v>
      </c>
      <c r="I569" s="76">
        <f t="shared" si="172"/>
        <v>1</v>
      </c>
      <c r="J569" s="52"/>
      <c r="K569" s="55">
        <f t="shared" si="173"/>
        <v>0</v>
      </c>
      <c r="M569" s="57"/>
      <c r="N569" s="61">
        <v>1</v>
      </c>
      <c r="O569" s="57">
        <f t="shared" si="163"/>
        <v>0</v>
      </c>
      <c r="P569" s="61">
        <v>1</v>
      </c>
      <c r="Q569" s="57">
        <f t="shared" si="165"/>
        <v>0</v>
      </c>
      <c r="R569" s="61">
        <v>1</v>
      </c>
      <c r="S569" s="59">
        <f t="shared" si="164"/>
        <v>0</v>
      </c>
      <c r="T569" s="64"/>
      <c r="U569" s="64"/>
      <c r="V569" s="64"/>
      <c r="W569" s="64"/>
      <c r="AN569" s="804"/>
    </row>
    <row r="570" spans="1:40" ht="47.25" hidden="1" customHeight="1" outlineLevel="1" x14ac:dyDescent="0.3">
      <c r="A570" s="295" t="s">
        <v>1497</v>
      </c>
      <c r="B570" s="242" t="s">
        <v>1983</v>
      </c>
      <c r="C570" s="45" t="s">
        <v>747</v>
      </c>
      <c r="D570" s="43" t="s">
        <v>56</v>
      </c>
      <c r="E570" s="50" t="s">
        <v>729</v>
      </c>
      <c r="F570" s="53" t="s">
        <v>866</v>
      </c>
      <c r="G570" s="52">
        <f t="shared" si="170"/>
        <v>1</v>
      </c>
      <c r="H570" s="54">
        <f t="shared" si="171"/>
        <v>1</v>
      </c>
      <c r="I570" s="76">
        <f t="shared" si="172"/>
        <v>1</v>
      </c>
      <c r="J570" s="52"/>
      <c r="K570" s="55">
        <f t="shared" si="173"/>
        <v>0</v>
      </c>
      <c r="M570" s="57"/>
      <c r="N570" s="61">
        <v>1</v>
      </c>
      <c r="O570" s="57">
        <f t="shared" si="163"/>
        <v>0</v>
      </c>
      <c r="P570" s="61">
        <v>1</v>
      </c>
      <c r="Q570" s="57">
        <f t="shared" si="165"/>
        <v>0</v>
      </c>
      <c r="R570" s="61">
        <v>1</v>
      </c>
      <c r="S570" s="59">
        <f t="shared" si="164"/>
        <v>0</v>
      </c>
      <c r="T570" s="64"/>
      <c r="U570" s="64"/>
      <c r="V570" s="64"/>
      <c r="W570" s="64"/>
      <c r="AN570" s="804"/>
    </row>
    <row r="571" spans="1:40" ht="26.85" hidden="1" customHeight="1" outlineLevel="1" x14ac:dyDescent="0.3">
      <c r="A571" s="295" t="s">
        <v>1498</v>
      </c>
      <c r="B571" s="242" t="s">
        <v>1984</v>
      </c>
      <c r="C571" s="45" t="s">
        <v>720</v>
      </c>
      <c r="D571" s="43" t="s">
        <v>56</v>
      </c>
      <c r="E571" s="50" t="s">
        <v>729</v>
      </c>
      <c r="F571" s="53" t="s">
        <v>866</v>
      </c>
      <c r="G571" s="52">
        <f t="shared" si="170"/>
        <v>1</v>
      </c>
      <c r="H571" s="54">
        <f t="shared" si="171"/>
        <v>1</v>
      </c>
      <c r="I571" s="76">
        <f t="shared" si="172"/>
        <v>1</v>
      </c>
      <c r="J571" s="52"/>
      <c r="K571" s="55">
        <f t="shared" si="173"/>
        <v>0</v>
      </c>
      <c r="M571" s="57"/>
      <c r="N571" s="61">
        <v>0</v>
      </c>
      <c r="O571" s="57">
        <f t="shared" si="163"/>
        <v>0</v>
      </c>
      <c r="P571" s="61">
        <v>1</v>
      </c>
      <c r="Q571" s="57">
        <f t="shared" si="165"/>
        <v>0</v>
      </c>
      <c r="R571" s="61">
        <v>1</v>
      </c>
      <c r="S571" s="59">
        <f t="shared" si="164"/>
        <v>0</v>
      </c>
      <c r="T571" s="64"/>
      <c r="U571" s="64"/>
      <c r="V571" s="64"/>
      <c r="W571" s="64"/>
      <c r="AN571" s="804"/>
    </row>
    <row r="572" spans="1:40" ht="34.5" hidden="1" customHeight="1" outlineLevel="1" x14ac:dyDescent="0.3">
      <c r="A572" s="295" t="s">
        <v>1499</v>
      </c>
      <c r="B572" s="242" t="s">
        <v>1985</v>
      </c>
      <c r="C572" s="45" t="s">
        <v>747</v>
      </c>
      <c r="D572" s="43" t="s">
        <v>720</v>
      </c>
      <c r="E572" s="50" t="s">
        <v>720</v>
      </c>
      <c r="F572" s="53" t="s">
        <v>866</v>
      </c>
      <c r="G572" s="52">
        <f t="shared" si="170"/>
        <v>1</v>
      </c>
      <c r="H572" s="54">
        <f t="shared" si="171"/>
        <v>1</v>
      </c>
      <c r="I572" s="76">
        <f t="shared" si="172"/>
        <v>1</v>
      </c>
      <c r="J572" s="52"/>
      <c r="K572" s="55">
        <f t="shared" si="173"/>
        <v>0</v>
      </c>
      <c r="M572" s="57"/>
      <c r="N572" s="61">
        <v>1</v>
      </c>
      <c r="O572" s="57">
        <f t="shared" si="163"/>
        <v>0</v>
      </c>
      <c r="P572" s="61">
        <v>0</v>
      </c>
      <c r="Q572" s="57">
        <f t="shared" si="165"/>
        <v>0</v>
      </c>
      <c r="R572" s="61">
        <v>0</v>
      </c>
      <c r="S572" s="59">
        <f t="shared" si="164"/>
        <v>0</v>
      </c>
      <c r="T572" s="64"/>
      <c r="U572" s="64"/>
      <c r="V572" s="64"/>
      <c r="W572" s="64"/>
      <c r="AN572" s="804"/>
    </row>
    <row r="573" spans="1:40" ht="34.5" hidden="1" customHeight="1" outlineLevel="1" x14ac:dyDescent="0.3">
      <c r="A573" s="295" t="s">
        <v>1500</v>
      </c>
      <c r="B573" s="242" t="s">
        <v>1986</v>
      </c>
      <c r="C573" s="45" t="s">
        <v>747</v>
      </c>
      <c r="D573" s="43" t="s">
        <v>56</v>
      </c>
      <c r="E573" s="50" t="s">
        <v>729</v>
      </c>
      <c r="F573" s="53" t="s">
        <v>866</v>
      </c>
      <c r="G573" s="52">
        <f t="shared" si="170"/>
        <v>1</v>
      </c>
      <c r="H573" s="54">
        <f t="shared" si="171"/>
        <v>1</v>
      </c>
      <c r="I573" s="76">
        <f t="shared" si="172"/>
        <v>1</v>
      </c>
      <c r="J573" s="52"/>
      <c r="K573" s="55">
        <f t="shared" si="173"/>
        <v>0</v>
      </c>
      <c r="M573" s="57"/>
      <c r="N573" s="61">
        <v>1</v>
      </c>
      <c r="O573" s="57">
        <f t="shared" si="163"/>
        <v>0</v>
      </c>
      <c r="P573" s="61">
        <v>1</v>
      </c>
      <c r="Q573" s="57">
        <f t="shared" si="165"/>
        <v>0</v>
      </c>
      <c r="R573" s="61">
        <v>1</v>
      </c>
      <c r="S573" s="59">
        <f t="shared" si="164"/>
        <v>0</v>
      </c>
      <c r="T573" s="64"/>
      <c r="U573" s="64"/>
      <c r="V573" s="64"/>
      <c r="W573" s="64"/>
      <c r="AN573" s="804"/>
    </row>
    <row r="574" spans="1:40" ht="59.65" hidden="1" customHeight="1" outlineLevel="1" x14ac:dyDescent="0.3">
      <c r="A574" s="295" t="s">
        <v>1501</v>
      </c>
      <c r="B574" s="242" t="s">
        <v>1987</v>
      </c>
      <c r="C574" s="45" t="s">
        <v>720</v>
      </c>
      <c r="D574" s="43" t="s">
        <v>56</v>
      </c>
      <c r="E574" s="50" t="s">
        <v>729</v>
      </c>
      <c r="F574" s="53" t="s">
        <v>866</v>
      </c>
      <c r="G574" s="52">
        <f t="shared" si="170"/>
        <v>1</v>
      </c>
      <c r="H574" s="54">
        <f t="shared" si="171"/>
        <v>1</v>
      </c>
      <c r="I574" s="76">
        <f t="shared" si="172"/>
        <v>1</v>
      </c>
      <c r="J574" s="52"/>
      <c r="K574" s="55">
        <f t="shared" si="173"/>
        <v>0</v>
      </c>
      <c r="M574" s="57"/>
      <c r="N574" s="61">
        <v>0</v>
      </c>
      <c r="O574" s="57">
        <f t="shared" si="163"/>
        <v>0</v>
      </c>
      <c r="P574" s="61">
        <v>1</v>
      </c>
      <c r="Q574" s="57">
        <f t="shared" si="165"/>
        <v>0</v>
      </c>
      <c r="R574" s="61">
        <v>1</v>
      </c>
      <c r="S574" s="59">
        <f t="shared" si="164"/>
        <v>0</v>
      </c>
      <c r="T574" s="64"/>
      <c r="U574" s="64"/>
      <c r="V574" s="64"/>
      <c r="W574" s="64"/>
      <c r="AN574" s="804"/>
    </row>
    <row r="575" spans="1:40" ht="47.65" hidden="1" customHeight="1" outlineLevel="1" x14ac:dyDescent="0.3">
      <c r="A575" s="295" t="s">
        <v>1502</v>
      </c>
      <c r="B575" s="242" t="s">
        <v>1988</v>
      </c>
      <c r="C575" s="45" t="s">
        <v>720</v>
      </c>
      <c r="D575" s="43" t="s">
        <v>56</v>
      </c>
      <c r="E575" s="50" t="s">
        <v>729</v>
      </c>
      <c r="F575" s="53" t="s">
        <v>866</v>
      </c>
      <c r="G575" s="52">
        <f t="shared" si="170"/>
        <v>1</v>
      </c>
      <c r="H575" s="54">
        <f t="shared" si="171"/>
        <v>1</v>
      </c>
      <c r="I575" s="76">
        <f t="shared" si="172"/>
        <v>1</v>
      </c>
      <c r="J575" s="52"/>
      <c r="K575" s="55">
        <f t="shared" si="173"/>
        <v>0</v>
      </c>
      <c r="M575" s="57"/>
      <c r="N575" s="61">
        <v>0</v>
      </c>
      <c r="O575" s="57">
        <f t="shared" si="163"/>
        <v>0</v>
      </c>
      <c r="P575" s="61">
        <v>1</v>
      </c>
      <c r="Q575" s="57">
        <f t="shared" si="165"/>
        <v>0</v>
      </c>
      <c r="R575" s="61">
        <v>1</v>
      </c>
      <c r="S575" s="59">
        <f t="shared" si="164"/>
        <v>0</v>
      </c>
      <c r="T575" s="64"/>
      <c r="U575" s="64"/>
      <c r="V575" s="64"/>
      <c r="W575" s="64"/>
      <c r="AN575" s="804"/>
    </row>
    <row r="576" spans="1:40" ht="47.65" hidden="1" customHeight="1" outlineLevel="1" x14ac:dyDescent="0.3">
      <c r="A576" s="295" t="s">
        <v>1503</v>
      </c>
      <c r="B576" s="242" t="s">
        <v>1989</v>
      </c>
      <c r="C576" s="45" t="s">
        <v>747</v>
      </c>
      <c r="D576" s="43" t="s">
        <v>56</v>
      </c>
      <c r="E576" s="50" t="s">
        <v>729</v>
      </c>
      <c r="F576" s="53" t="s">
        <v>866</v>
      </c>
      <c r="G576" s="52">
        <f t="shared" si="170"/>
        <v>1</v>
      </c>
      <c r="H576" s="54">
        <f t="shared" si="171"/>
        <v>1</v>
      </c>
      <c r="I576" s="76">
        <f t="shared" si="172"/>
        <v>1</v>
      </c>
      <c r="J576" s="52"/>
      <c r="K576" s="55">
        <f t="shared" si="173"/>
        <v>0</v>
      </c>
      <c r="M576" s="57"/>
      <c r="N576" s="61">
        <v>1</v>
      </c>
      <c r="O576" s="57">
        <f t="shared" si="163"/>
        <v>0</v>
      </c>
      <c r="P576" s="61">
        <v>1</v>
      </c>
      <c r="Q576" s="57">
        <f t="shared" si="165"/>
        <v>0</v>
      </c>
      <c r="R576" s="61">
        <v>1</v>
      </c>
      <c r="S576" s="59">
        <f t="shared" si="164"/>
        <v>0</v>
      </c>
      <c r="T576" s="64"/>
      <c r="U576" s="64"/>
      <c r="V576" s="64"/>
      <c r="W576" s="64"/>
      <c r="AN576" s="804"/>
    </row>
    <row r="577" spans="1:40" ht="75" hidden="1" customHeight="1" outlineLevel="1" x14ac:dyDescent="0.3">
      <c r="A577" s="307" t="s">
        <v>1504</v>
      </c>
      <c r="B577" s="280" t="s">
        <v>1990</v>
      </c>
      <c r="C577" s="292" t="s">
        <v>720</v>
      </c>
      <c r="D577" s="282" t="s">
        <v>56</v>
      </c>
      <c r="E577" s="283" t="s">
        <v>729</v>
      </c>
      <c r="F577" s="53" t="s">
        <v>866</v>
      </c>
      <c r="G577" s="285">
        <f t="shared" si="170"/>
        <v>1</v>
      </c>
      <c r="H577" s="286">
        <f t="shared" si="171"/>
        <v>1</v>
      </c>
      <c r="I577" s="286">
        <f t="shared" si="172"/>
        <v>1</v>
      </c>
      <c r="J577" s="285"/>
      <c r="K577" s="287">
        <f t="shared" si="173"/>
        <v>0</v>
      </c>
      <c r="L577" s="288"/>
      <c r="M577" s="289"/>
      <c r="N577" s="290">
        <v>0</v>
      </c>
      <c r="O577" s="289">
        <f t="shared" si="163"/>
        <v>0</v>
      </c>
      <c r="P577" s="290">
        <v>1</v>
      </c>
      <c r="Q577" s="289">
        <f t="shared" si="165"/>
        <v>0</v>
      </c>
      <c r="R577" s="290">
        <v>1</v>
      </c>
      <c r="S577" s="59">
        <f t="shared" si="164"/>
        <v>0</v>
      </c>
      <c r="T577" s="64"/>
      <c r="U577" s="64"/>
      <c r="V577" s="64"/>
      <c r="W577" s="64"/>
      <c r="AN577" s="799"/>
    </row>
    <row r="578" spans="1:40" ht="26.85" customHeight="1" collapsed="1" x14ac:dyDescent="0.3">
      <c r="A578" s="305" t="s">
        <v>159</v>
      </c>
      <c r="B578" s="467" t="s">
        <v>498</v>
      </c>
      <c r="C578" s="467"/>
      <c r="D578" s="467"/>
      <c r="E578" s="467"/>
      <c r="F578" s="467"/>
      <c r="G578" s="467"/>
      <c r="H578" s="467"/>
      <c r="I578" s="467"/>
      <c r="J578" s="467"/>
      <c r="K578" s="467"/>
      <c r="L578" s="467"/>
      <c r="M578" s="467"/>
      <c r="N578" s="467"/>
      <c r="O578" s="467"/>
      <c r="P578" s="467"/>
      <c r="Q578" s="467"/>
      <c r="R578" s="467"/>
      <c r="S578" s="467"/>
      <c r="T578" s="467"/>
      <c r="U578" s="467"/>
      <c r="V578" s="467"/>
      <c r="W578" s="467"/>
      <c r="X578" s="467"/>
      <c r="Y578" s="467"/>
      <c r="Z578" s="467"/>
      <c r="AA578" s="467"/>
      <c r="AB578" s="467"/>
      <c r="AC578" s="467"/>
      <c r="AD578" s="467"/>
      <c r="AE578" s="467"/>
      <c r="AF578" s="467"/>
      <c r="AG578" s="467"/>
      <c r="AH578" s="467"/>
      <c r="AI578" s="467"/>
      <c r="AJ578" s="467"/>
      <c r="AK578" s="467"/>
      <c r="AL578" s="467"/>
      <c r="AM578" s="467"/>
      <c r="AN578" s="467"/>
    </row>
    <row r="579" spans="1:40" ht="26.85" customHeight="1" x14ac:dyDescent="0.3">
      <c r="A579" s="305" t="s">
        <v>160</v>
      </c>
      <c r="B579" s="467" t="s">
        <v>110</v>
      </c>
      <c r="C579" s="467"/>
      <c r="D579" s="467"/>
      <c r="E579" s="467"/>
      <c r="F579" s="467"/>
      <c r="G579" s="467"/>
      <c r="H579" s="467"/>
      <c r="I579" s="467"/>
      <c r="J579" s="467"/>
      <c r="K579" s="467"/>
      <c r="L579" s="467"/>
      <c r="M579" s="467"/>
      <c r="N579" s="467"/>
      <c r="O579" s="467"/>
      <c r="P579" s="467"/>
      <c r="Q579" s="467"/>
      <c r="R579" s="467"/>
      <c r="S579" s="467"/>
      <c r="T579" s="467"/>
      <c r="U579" s="467"/>
      <c r="V579" s="467"/>
      <c r="W579" s="467"/>
      <c r="X579" s="467"/>
      <c r="Y579" s="467"/>
      <c r="Z579" s="467"/>
      <c r="AA579" s="467"/>
      <c r="AB579" s="467"/>
      <c r="AC579" s="467"/>
      <c r="AD579" s="467"/>
      <c r="AE579" s="467"/>
      <c r="AF579" s="467"/>
      <c r="AG579" s="467"/>
      <c r="AH579" s="467"/>
      <c r="AI579" s="467"/>
      <c r="AJ579" s="467"/>
      <c r="AK579" s="467"/>
      <c r="AL579" s="467"/>
      <c r="AM579" s="467"/>
      <c r="AN579" s="467"/>
    </row>
    <row r="580" spans="1:40" ht="85.5" customHeight="1" x14ac:dyDescent="0.3">
      <c r="A580" s="297" t="s">
        <v>931</v>
      </c>
      <c r="B580" s="468" t="s">
        <v>2109</v>
      </c>
      <c r="C580" s="469"/>
      <c r="D580" s="469"/>
      <c r="E580" s="470"/>
      <c r="F580" s="261" t="s">
        <v>1074</v>
      </c>
      <c r="G580" s="299">
        <f>VLOOKUP(F580,$AL$8:$AM$14,2)</f>
        <v>1</v>
      </c>
      <c r="H580" s="300">
        <f>IF(G580&gt;1,0,ROUNDDOWN(AVERAGE(H581:H584),0))</f>
        <v>1</v>
      </c>
      <c r="I580" s="300"/>
      <c r="J580" s="299">
        <f>MAX(G580:H580)</f>
        <v>1</v>
      </c>
      <c r="K580" s="301">
        <f>CHOOSE(J580,0,$AD$9,$AD$10,$AD$11,$AD$12,$AD$13,$AD$14)</f>
        <v>0</v>
      </c>
      <c r="L580" s="302">
        <f>1/10</f>
        <v>0.1</v>
      </c>
      <c r="M580" s="303">
        <f>K580*L580</f>
        <v>0</v>
      </c>
      <c r="N580" s="304"/>
      <c r="O580" s="303">
        <f t="shared" si="163"/>
        <v>0</v>
      </c>
      <c r="P580" s="304"/>
      <c r="Q580" s="303">
        <f t="shared" si="165"/>
        <v>0</v>
      </c>
      <c r="R580" s="304"/>
      <c r="S580" s="59">
        <f t="shared" si="164"/>
        <v>0</v>
      </c>
      <c r="T580" s="64"/>
      <c r="U580" s="64"/>
      <c r="V580" s="64"/>
      <c r="W580" s="64"/>
      <c r="AN580" s="803"/>
    </row>
    <row r="581" spans="1:40" ht="34.5" hidden="1" customHeight="1" outlineLevel="1" x14ac:dyDescent="0.3">
      <c r="A581" s="295" t="s">
        <v>1505</v>
      </c>
      <c r="B581" s="242" t="s">
        <v>1991</v>
      </c>
      <c r="C581" s="46" t="s">
        <v>160</v>
      </c>
      <c r="D581" s="43" t="s">
        <v>10</v>
      </c>
      <c r="E581" s="50" t="s">
        <v>729</v>
      </c>
      <c r="F581" s="53" t="s">
        <v>866</v>
      </c>
      <c r="G581" s="52">
        <f>VLOOKUP(F581,$AH$8:$AK$14,2)</f>
        <v>1</v>
      </c>
      <c r="H581" s="54">
        <f>CHOOSE(G581,$AE$8,$AE$9,$AE$10,$AE$11,$AE$12,$AE$13,$AE$14)</f>
        <v>1</v>
      </c>
      <c r="I581" s="76">
        <f>IF(H581&gt;1,H581,$J$580)</f>
        <v>1</v>
      </c>
      <c r="J581" s="52"/>
      <c r="K581" s="55">
        <f>CHOOSE(I581,0,$AD$9,$AD$10,$AD$11,$AD$12,$AD$13,$AD$14)</f>
        <v>0</v>
      </c>
      <c r="M581" s="57"/>
      <c r="N581" s="61">
        <v>1</v>
      </c>
      <c r="O581" s="57">
        <f t="shared" si="163"/>
        <v>0</v>
      </c>
      <c r="P581" s="61">
        <v>1</v>
      </c>
      <c r="Q581" s="57">
        <f t="shared" si="165"/>
        <v>0</v>
      </c>
      <c r="R581" s="61">
        <v>1</v>
      </c>
      <c r="S581" s="59">
        <f t="shared" si="164"/>
        <v>0</v>
      </c>
      <c r="T581" s="64"/>
      <c r="U581" s="64"/>
      <c r="V581" s="64"/>
      <c r="W581" s="64"/>
      <c r="AN581" s="804"/>
    </row>
    <row r="582" spans="1:40" ht="60" hidden="1" customHeight="1" outlineLevel="1" x14ac:dyDescent="0.3">
      <c r="A582" s="295" t="s">
        <v>1506</v>
      </c>
      <c r="B582" s="242" t="s">
        <v>2137</v>
      </c>
      <c r="C582" s="46" t="s">
        <v>160</v>
      </c>
      <c r="D582" s="43" t="s">
        <v>720</v>
      </c>
      <c r="E582" s="50" t="s">
        <v>720</v>
      </c>
      <c r="F582" s="53" t="s">
        <v>866</v>
      </c>
      <c r="G582" s="52">
        <f>VLOOKUP(F582,$AH$8:$AK$14,2)</f>
        <v>1</v>
      </c>
      <c r="H582" s="54">
        <f>CHOOSE(G582,$AE$8,$AE$9,$AE$10,$AE$11,$AE$12,$AE$13,$AE$14)</f>
        <v>1</v>
      </c>
      <c r="I582" s="76">
        <f>IF(H582&gt;1,H582,$J$580)</f>
        <v>1</v>
      </c>
      <c r="J582" s="52"/>
      <c r="K582" s="55">
        <f>CHOOSE(I582,0,$AD$9,$AD$10,$AD$11,$AD$12,$AD$13,$AD$14)</f>
        <v>0</v>
      </c>
      <c r="M582" s="57"/>
      <c r="N582" s="61">
        <v>1</v>
      </c>
      <c r="O582" s="57">
        <f t="shared" si="163"/>
        <v>0</v>
      </c>
      <c r="P582" s="61">
        <v>0</v>
      </c>
      <c r="Q582" s="57">
        <f t="shared" si="165"/>
        <v>0</v>
      </c>
      <c r="R582" s="61">
        <v>0</v>
      </c>
      <c r="S582" s="59">
        <f t="shared" si="164"/>
        <v>0</v>
      </c>
      <c r="T582" s="64"/>
      <c r="U582" s="64"/>
      <c r="V582" s="64"/>
      <c r="W582" s="64"/>
      <c r="AN582" s="804"/>
    </row>
    <row r="583" spans="1:40" ht="59.25" hidden="1" customHeight="1" outlineLevel="1" x14ac:dyDescent="0.3">
      <c r="A583" s="295" t="s">
        <v>1507</v>
      </c>
      <c r="B583" s="242" t="s">
        <v>1992</v>
      </c>
      <c r="C583" s="46" t="s">
        <v>720</v>
      </c>
      <c r="D583" s="43" t="s">
        <v>10</v>
      </c>
      <c r="E583" s="50" t="s">
        <v>729</v>
      </c>
      <c r="F583" s="53" t="s">
        <v>866</v>
      </c>
      <c r="G583" s="52">
        <f>VLOOKUP(F583,$AH$8:$AK$14,2)</f>
        <v>1</v>
      </c>
      <c r="H583" s="54">
        <f>CHOOSE(G583,$AE$8,$AE$9,$AE$10,$AE$11,$AE$12,$AE$13,$AE$14)</f>
        <v>1</v>
      </c>
      <c r="I583" s="76">
        <f>IF(H583&gt;1,H583,$J$580)</f>
        <v>1</v>
      </c>
      <c r="J583" s="52"/>
      <c r="K583" s="55">
        <f>CHOOSE(I583,0,$AD$9,$AD$10,$AD$11,$AD$12,$AD$13,$AD$14)</f>
        <v>0</v>
      </c>
      <c r="M583" s="57"/>
      <c r="N583" s="61">
        <v>0</v>
      </c>
      <c r="O583" s="57">
        <f t="shared" si="163"/>
        <v>0</v>
      </c>
      <c r="P583" s="61">
        <v>1</v>
      </c>
      <c r="Q583" s="57">
        <f t="shared" si="165"/>
        <v>0</v>
      </c>
      <c r="R583" s="61">
        <v>1</v>
      </c>
      <c r="S583" s="59">
        <f t="shared" si="164"/>
        <v>0</v>
      </c>
      <c r="T583" s="64"/>
      <c r="U583" s="64"/>
      <c r="V583" s="64"/>
      <c r="W583" s="64"/>
      <c r="AN583" s="804"/>
    </row>
    <row r="584" spans="1:40" ht="57.75" hidden="1" customHeight="1" outlineLevel="1" x14ac:dyDescent="0.3">
      <c r="A584" s="307" t="s">
        <v>1508</v>
      </c>
      <c r="B584" s="280" t="s">
        <v>1993</v>
      </c>
      <c r="C584" s="281" t="s">
        <v>720</v>
      </c>
      <c r="D584" s="282" t="s">
        <v>10</v>
      </c>
      <c r="E584" s="283" t="s">
        <v>720</v>
      </c>
      <c r="F584" s="53" t="s">
        <v>866</v>
      </c>
      <c r="G584" s="285">
        <f>VLOOKUP(F584,$AH$8:$AK$14,2)</f>
        <v>1</v>
      </c>
      <c r="H584" s="286">
        <f>CHOOSE(G584,$AE$8,$AE$9,$AE$10,$AE$11,$AE$12,$AE$13,$AE$14)</f>
        <v>1</v>
      </c>
      <c r="I584" s="286">
        <f>IF(H584&gt;1,H584,$J$580)</f>
        <v>1</v>
      </c>
      <c r="J584" s="285"/>
      <c r="K584" s="287">
        <f>CHOOSE(I584,0,$AD$9,$AD$10,$AD$11,$AD$12,$AD$13,$AD$14)</f>
        <v>0</v>
      </c>
      <c r="L584" s="288"/>
      <c r="M584" s="289"/>
      <c r="N584" s="290">
        <v>0</v>
      </c>
      <c r="O584" s="289">
        <f t="shared" si="163"/>
        <v>0</v>
      </c>
      <c r="P584" s="290">
        <v>1</v>
      </c>
      <c r="Q584" s="289">
        <f t="shared" si="165"/>
        <v>0</v>
      </c>
      <c r="R584" s="290">
        <v>0</v>
      </c>
      <c r="S584" s="59">
        <f t="shared" si="164"/>
        <v>0</v>
      </c>
      <c r="T584" s="64"/>
      <c r="U584" s="64"/>
      <c r="V584" s="64"/>
      <c r="W584" s="64"/>
      <c r="AN584" s="799"/>
    </row>
    <row r="585" spans="1:40" ht="26.85" customHeight="1" collapsed="1" x14ac:dyDescent="0.3">
      <c r="A585" s="305" t="s">
        <v>161</v>
      </c>
      <c r="B585" s="467" t="s">
        <v>751</v>
      </c>
      <c r="C585" s="467"/>
      <c r="D585" s="467"/>
      <c r="E585" s="467"/>
      <c r="F585" s="467"/>
      <c r="G585" s="467"/>
      <c r="H585" s="467"/>
      <c r="I585" s="467"/>
      <c r="J585" s="467"/>
      <c r="K585" s="467"/>
      <c r="L585" s="467"/>
      <c r="M585" s="467"/>
      <c r="N585" s="467"/>
      <c r="O585" s="467"/>
      <c r="P585" s="467"/>
      <c r="Q585" s="467"/>
      <c r="R585" s="467"/>
      <c r="S585" s="467"/>
      <c r="T585" s="467"/>
      <c r="U585" s="467"/>
      <c r="V585" s="467"/>
      <c r="W585" s="467"/>
      <c r="X585" s="467"/>
      <c r="Y585" s="467"/>
      <c r="Z585" s="467"/>
      <c r="AA585" s="467"/>
      <c r="AB585" s="467"/>
      <c r="AC585" s="467"/>
      <c r="AD585" s="467"/>
      <c r="AE585" s="467"/>
      <c r="AF585" s="467"/>
      <c r="AG585" s="467"/>
      <c r="AH585" s="467"/>
      <c r="AI585" s="467"/>
      <c r="AJ585" s="467"/>
      <c r="AK585" s="467"/>
      <c r="AL585" s="467"/>
      <c r="AM585" s="467"/>
      <c r="AN585" s="467"/>
    </row>
    <row r="586" spans="1:40" ht="281.25" customHeight="1" x14ac:dyDescent="0.3">
      <c r="A586" s="297" t="s">
        <v>932</v>
      </c>
      <c r="B586" s="468" t="s">
        <v>2110</v>
      </c>
      <c r="C586" s="469"/>
      <c r="D586" s="469"/>
      <c r="E586" s="470"/>
      <c r="F586" s="261" t="s">
        <v>1074</v>
      </c>
      <c r="G586" s="299">
        <f>VLOOKUP(F586,$AL$8:$AM$14,2)</f>
        <v>1</v>
      </c>
      <c r="H586" s="300">
        <f>IF(G586&gt;1,0,ROUNDDOWN(AVERAGE(H587:H602),0))</f>
        <v>1</v>
      </c>
      <c r="I586" s="300"/>
      <c r="J586" s="299">
        <f>MAX(G586:H586)</f>
        <v>1</v>
      </c>
      <c r="K586" s="301">
        <f>CHOOSE(J586,0,$AD$9,$AD$10,$AD$11,$AD$12,$AD$13,$AD$14)</f>
        <v>0</v>
      </c>
      <c r="L586" s="302">
        <f>1/10</f>
        <v>0.1</v>
      </c>
      <c r="M586" s="303">
        <f>K586*L586</f>
        <v>0</v>
      </c>
      <c r="N586" s="304"/>
      <c r="O586" s="303">
        <f t="shared" si="163"/>
        <v>0</v>
      </c>
      <c r="P586" s="304"/>
      <c r="Q586" s="303">
        <f t="shared" si="165"/>
        <v>0</v>
      </c>
      <c r="R586" s="304"/>
      <c r="S586" s="59">
        <f t="shared" si="164"/>
        <v>0</v>
      </c>
      <c r="T586" s="64"/>
      <c r="U586" s="64"/>
      <c r="V586" s="64"/>
      <c r="W586" s="64"/>
      <c r="AN586" s="803"/>
    </row>
    <row r="587" spans="1:40" ht="47.65" hidden="1" customHeight="1" outlineLevel="1" x14ac:dyDescent="0.3">
      <c r="A587" s="295" t="s">
        <v>1509</v>
      </c>
      <c r="B587" s="242" t="s">
        <v>1994</v>
      </c>
      <c r="C587" s="46" t="s">
        <v>161</v>
      </c>
      <c r="D587" s="43" t="s">
        <v>11</v>
      </c>
      <c r="E587" s="50" t="s">
        <v>720</v>
      </c>
      <c r="F587" s="53" t="s">
        <v>866</v>
      </c>
      <c r="G587" s="52">
        <f t="shared" ref="G587:G602" si="174">VLOOKUP(F587,$AH$8:$AK$14,2)</f>
        <v>1</v>
      </c>
      <c r="H587" s="54">
        <f t="shared" ref="H587:H602" si="175">CHOOSE(G587,$AE$8,$AE$9,$AE$10,$AE$11,$AE$12,$AE$13,$AE$14)</f>
        <v>1</v>
      </c>
      <c r="I587" s="76">
        <f t="shared" ref="I587:I602" si="176">IF(H587&gt;1,H587,$J$586)</f>
        <v>1</v>
      </c>
      <c r="J587" s="52"/>
      <c r="K587" s="55">
        <f t="shared" ref="K587:K602" si="177">CHOOSE(I587,0,$AD$9,$AD$10,$AD$11,$AD$12,$AD$13,$AD$14)</f>
        <v>0</v>
      </c>
      <c r="M587" s="57"/>
      <c r="N587" s="61">
        <v>1</v>
      </c>
      <c r="O587" s="57">
        <f t="shared" ref="O587:O650" si="178">N587*K587</f>
        <v>0</v>
      </c>
      <c r="P587" s="61">
        <v>1</v>
      </c>
      <c r="Q587" s="57">
        <f t="shared" si="165"/>
        <v>0</v>
      </c>
      <c r="R587" s="61">
        <v>0</v>
      </c>
      <c r="S587" s="59">
        <f t="shared" ref="S587:S650" si="179">R587*K587</f>
        <v>0</v>
      </c>
      <c r="T587" s="64"/>
      <c r="U587" s="64"/>
      <c r="V587" s="64"/>
      <c r="W587" s="64"/>
      <c r="AN587" s="804"/>
    </row>
    <row r="588" spans="1:40" ht="62.25" hidden="1" customHeight="1" outlineLevel="1" x14ac:dyDescent="0.3">
      <c r="A588" s="295" t="s">
        <v>1510</v>
      </c>
      <c r="B588" s="242" t="s">
        <v>1995</v>
      </c>
      <c r="C588" s="46" t="s">
        <v>161</v>
      </c>
      <c r="D588" s="43" t="s">
        <v>720</v>
      </c>
      <c r="E588" s="50" t="s">
        <v>720</v>
      </c>
      <c r="F588" s="53" t="s">
        <v>866</v>
      </c>
      <c r="G588" s="52">
        <f t="shared" si="174"/>
        <v>1</v>
      </c>
      <c r="H588" s="54">
        <f t="shared" si="175"/>
        <v>1</v>
      </c>
      <c r="I588" s="76">
        <f t="shared" si="176"/>
        <v>1</v>
      </c>
      <c r="J588" s="52"/>
      <c r="K588" s="55">
        <f t="shared" si="177"/>
        <v>0</v>
      </c>
      <c r="M588" s="57"/>
      <c r="N588" s="61">
        <v>1</v>
      </c>
      <c r="O588" s="57">
        <f t="shared" si="178"/>
        <v>0</v>
      </c>
      <c r="P588" s="61">
        <v>0</v>
      </c>
      <c r="Q588" s="57">
        <f t="shared" ref="Q588:Q651" si="180">K588*P588</f>
        <v>0</v>
      </c>
      <c r="R588" s="61">
        <v>0</v>
      </c>
      <c r="S588" s="59">
        <f t="shared" si="179"/>
        <v>0</v>
      </c>
      <c r="T588" s="64"/>
      <c r="U588" s="64"/>
      <c r="V588" s="64"/>
      <c r="W588" s="64"/>
      <c r="AN588" s="804"/>
    </row>
    <row r="589" spans="1:40" ht="53.25" hidden="1" customHeight="1" outlineLevel="1" x14ac:dyDescent="0.3">
      <c r="A589" s="295" t="s">
        <v>1511</v>
      </c>
      <c r="B589" s="242" t="s">
        <v>1996</v>
      </c>
      <c r="C589" s="46" t="s">
        <v>161</v>
      </c>
      <c r="D589" s="43" t="s">
        <v>11</v>
      </c>
      <c r="E589" s="50" t="s">
        <v>729</v>
      </c>
      <c r="F589" s="53" t="s">
        <v>866</v>
      </c>
      <c r="G589" s="52">
        <f t="shared" si="174"/>
        <v>1</v>
      </c>
      <c r="H589" s="54">
        <f t="shared" si="175"/>
        <v>1</v>
      </c>
      <c r="I589" s="76">
        <f t="shared" si="176"/>
        <v>1</v>
      </c>
      <c r="J589" s="52"/>
      <c r="K589" s="55">
        <f t="shared" si="177"/>
        <v>0</v>
      </c>
      <c r="M589" s="57"/>
      <c r="N589" s="61">
        <v>1</v>
      </c>
      <c r="O589" s="57">
        <f t="shared" si="178"/>
        <v>0</v>
      </c>
      <c r="P589" s="61">
        <v>1</v>
      </c>
      <c r="Q589" s="57">
        <f t="shared" si="180"/>
        <v>0</v>
      </c>
      <c r="R589" s="61">
        <v>1</v>
      </c>
      <c r="S589" s="59">
        <f t="shared" si="179"/>
        <v>0</v>
      </c>
      <c r="T589" s="64"/>
      <c r="U589" s="64"/>
      <c r="V589" s="64"/>
      <c r="W589" s="64"/>
      <c r="AN589" s="804"/>
    </row>
    <row r="590" spans="1:40" ht="60" hidden="1" customHeight="1" outlineLevel="1" x14ac:dyDescent="0.3">
      <c r="A590" s="295" t="s">
        <v>1512</v>
      </c>
      <c r="B590" s="242" t="s">
        <v>1997</v>
      </c>
      <c r="C590" s="46" t="s">
        <v>161</v>
      </c>
      <c r="D590" s="43" t="s">
        <v>11</v>
      </c>
      <c r="E590" s="50" t="s">
        <v>720</v>
      </c>
      <c r="F590" s="53" t="s">
        <v>866</v>
      </c>
      <c r="G590" s="52">
        <f t="shared" si="174"/>
        <v>1</v>
      </c>
      <c r="H590" s="54">
        <f t="shared" si="175"/>
        <v>1</v>
      </c>
      <c r="I590" s="76">
        <f t="shared" si="176"/>
        <v>1</v>
      </c>
      <c r="J590" s="52"/>
      <c r="K590" s="55">
        <f t="shared" si="177"/>
        <v>0</v>
      </c>
      <c r="M590" s="57"/>
      <c r="N590" s="61">
        <v>1</v>
      </c>
      <c r="O590" s="57">
        <f t="shared" si="178"/>
        <v>0</v>
      </c>
      <c r="P590" s="61">
        <v>1</v>
      </c>
      <c r="Q590" s="57">
        <f t="shared" si="180"/>
        <v>0</v>
      </c>
      <c r="R590" s="61">
        <v>0</v>
      </c>
      <c r="S590" s="59">
        <f t="shared" si="179"/>
        <v>0</v>
      </c>
      <c r="T590" s="64"/>
      <c r="U590" s="64"/>
      <c r="V590" s="64"/>
      <c r="W590" s="64"/>
      <c r="AN590" s="804"/>
    </row>
    <row r="591" spans="1:40" ht="47.65" hidden="1" customHeight="1" outlineLevel="1" x14ac:dyDescent="0.3">
      <c r="A591" s="295" t="s">
        <v>1513</v>
      </c>
      <c r="B591" s="242" t="s">
        <v>1998</v>
      </c>
      <c r="C591" s="46" t="s">
        <v>161</v>
      </c>
      <c r="D591" s="43" t="s">
        <v>720</v>
      </c>
      <c r="E591" s="50" t="s">
        <v>720</v>
      </c>
      <c r="F591" s="53" t="s">
        <v>866</v>
      </c>
      <c r="G591" s="52">
        <f t="shared" si="174"/>
        <v>1</v>
      </c>
      <c r="H591" s="54">
        <f t="shared" si="175"/>
        <v>1</v>
      </c>
      <c r="I591" s="76">
        <f t="shared" si="176"/>
        <v>1</v>
      </c>
      <c r="J591" s="52"/>
      <c r="K591" s="55">
        <f t="shared" si="177"/>
        <v>0</v>
      </c>
      <c r="M591" s="57"/>
      <c r="N591" s="61">
        <v>1</v>
      </c>
      <c r="O591" s="57">
        <f t="shared" si="178"/>
        <v>0</v>
      </c>
      <c r="P591" s="61">
        <v>0</v>
      </c>
      <c r="Q591" s="57">
        <f t="shared" si="180"/>
        <v>0</v>
      </c>
      <c r="R591" s="61">
        <v>0</v>
      </c>
      <c r="S591" s="59">
        <f t="shared" si="179"/>
        <v>0</v>
      </c>
      <c r="T591" s="64"/>
      <c r="U591" s="64"/>
      <c r="V591" s="64"/>
      <c r="W591" s="64"/>
      <c r="AN591" s="804"/>
    </row>
    <row r="592" spans="1:40" ht="47.65" hidden="1" customHeight="1" outlineLevel="1" x14ac:dyDescent="0.3">
      <c r="A592" s="295" t="s">
        <v>1514</v>
      </c>
      <c r="B592" s="242" t="s">
        <v>1999</v>
      </c>
      <c r="C592" s="46" t="s">
        <v>720</v>
      </c>
      <c r="D592" s="43" t="s">
        <v>11</v>
      </c>
      <c r="E592" s="50" t="s">
        <v>729</v>
      </c>
      <c r="F592" s="53" t="s">
        <v>866</v>
      </c>
      <c r="G592" s="52">
        <f t="shared" si="174"/>
        <v>1</v>
      </c>
      <c r="H592" s="54">
        <f t="shared" si="175"/>
        <v>1</v>
      </c>
      <c r="I592" s="76">
        <f t="shared" si="176"/>
        <v>1</v>
      </c>
      <c r="J592" s="52"/>
      <c r="K592" s="55">
        <f t="shared" si="177"/>
        <v>0</v>
      </c>
      <c r="M592" s="57"/>
      <c r="N592" s="61">
        <v>0</v>
      </c>
      <c r="O592" s="57">
        <f t="shared" si="178"/>
        <v>0</v>
      </c>
      <c r="P592" s="61">
        <v>1</v>
      </c>
      <c r="Q592" s="57">
        <f t="shared" si="180"/>
        <v>0</v>
      </c>
      <c r="R592" s="61">
        <v>1</v>
      </c>
      <c r="S592" s="59">
        <f t="shared" si="179"/>
        <v>0</v>
      </c>
      <c r="T592" s="64"/>
      <c r="U592" s="64"/>
      <c r="V592" s="64"/>
      <c r="W592" s="64"/>
      <c r="AN592" s="804"/>
    </row>
    <row r="593" spans="1:40" ht="47.65" hidden="1" customHeight="1" outlineLevel="1" x14ac:dyDescent="0.3">
      <c r="A593" s="295" t="s">
        <v>1515</v>
      </c>
      <c r="B593" s="242" t="s">
        <v>2000</v>
      </c>
      <c r="C593" s="46" t="s">
        <v>161</v>
      </c>
      <c r="D593" s="43" t="s">
        <v>11</v>
      </c>
      <c r="E593" s="50" t="s">
        <v>720</v>
      </c>
      <c r="F593" s="53" t="s">
        <v>866</v>
      </c>
      <c r="G593" s="52">
        <f t="shared" si="174"/>
        <v>1</v>
      </c>
      <c r="H593" s="54">
        <f t="shared" si="175"/>
        <v>1</v>
      </c>
      <c r="I593" s="76">
        <f t="shared" si="176"/>
        <v>1</v>
      </c>
      <c r="J593" s="52"/>
      <c r="K593" s="55">
        <f t="shared" si="177"/>
        <v>0</v>
      </c>
      <c r="M593" s="57"/>
      <c r="N593" s="61">
        <v>1</v>
      </c>
      <c r="O593" s="57">
        <f t="shared" si="178"/>
        <v>0</v>
      </c>
      <c r="P593" s="61">
        <v>1</v>
      </c>
      <c r="Q593" s="57">
        <f t="shared" si="180"/>
        <v>0</v>
      </c>
      <c r="R593" s="61">
        <v>0</v>
      </c>
      <c r="S593" s="59">
        <f t="shared" si="179"/>
        <v>0</v>
      </c>
      <c r="T593" s="64"/>
      <c r="U593" s="64"/>
      <c r="V593" s="64"/>
      <c r="W593" s="64"/>
      <c r="AN593" s="804"/>
    </row>
    <row r="594" spans="1:40" ht="34.5" hidden="1" customHeight="1" outlineLevel="1" x14ac:dyDescent="0.3">
      <c r="A594" s="295" t="s">
        <v>1516</v>
      </c>
      <c r="B594" s="242" t="s">
        <v>2001</v>
      </c>
      <c r="C594" s="46" t="s">
        <v>161</v>
      </c>
      <c r="D594" s="43" t="s">
        <v>720</v>
      </c>
      <c r="E594" s="50" t="s">
        <v>729</v>
      </c>
      <c r="F594" s="53" t="s">
        <v>866</v>
      </c>
      <c r="G594" s="52">
        <f t="shared" si="174"/>
        <v>1</v>
      </c>
      <c r="H594" s="54">
        <f t="shared" si="175"/>
        <v>1</v>
      </c>
      <c r="I594" s="76">
        <f t="shared" si="176"/>
        <v>1</v>
      </c>
      <c r="J594" s="52"/>
      <c r="K594" s="55">
        <f t="shared" si="177"/>
        <v>0</v>
      </c>
      <c r="M594" s="57"/>
      <c r="N594" s="61">
        <v>1</v>
      </c>
      <c r="O594" s="57">
        <f t="shared" si="178"/>
        <v>0</v>
      </c>
      <c r="P594" s="61">
        <v>0</v>
      </c>
      <c r="Q594" s="57">
        <f t="shared" si="180"/>
        <v>0</v>
      </c>
      <c r="R594" s="61">
        <v>1</v>
      </c>
      <c r="S594" s="59">
        <f t="shared" si="179"/>
        <v>0</v>
      </c>
      <c r="T594" s="64"/>
      <c r="U594" s="64"/>
      <c r="V594" s="64"/>
      <c r="W594" s="64"/>
      <c r="AN594" s="804"/>
    </row>
    <row r="595" spans="1:40" ht="34.5" hidden="1" customHeight="1" outlineLevel="1" x14ac:dyDescent="0.3">
      <c r="A595" s="295" t="s">
        <v>1517</v>
      </c>
      <c r="B595" s="242" t="s">
        <v>2002</v>
      </c>
      <c r="C595" s="46" t="s">
        <v>161</v>
      </c>
      <c r="D595" s="43" t="s">
        <v>720</v>
      </c>
      <c r="E595" s="50" t="s">
        <v>729</v>
      </c>
      <c r="F595" s="53" t="s">
        <v>866</v>
      </c>
      <c r="G595" s="52">
        <f t="shared" si="174"/>
        <v>1</v>
      </c>
      <c r="H595" s="54">
        <f t="shared" si="175"/>
        <v>1</v>
      </c>
      <c r="I595" s="76">
        <f t="shared" si="176"/>
        <v>1</v>
      </c>
      <c r="J595" s="52"/>
      <c r="K595" s="55">
        <f t="shared" si="177"/>
        <v>0</v>
      </c>
      <c r="M595" s="57"/>
      <c r="N595" s="61">
        <v>1</v>
      </c>
      <c r="O595" s="57">
        <f t="shared" si="178"/>
        <v>0</v>
      </c>
      <c r="P595" s="61">
        <v>0</v>
      </c>
      <c r="Q595" s="57">
        <f t="shared" si="180"/>
        <v>0</v>
      </c>
      <c r="R595" s="61">
        <v>1</v>
      </c>
      <c r="S595" s="59">
        <f t="shared" si="179"/>
        <v>0</v>
      </c>
      <c r="T595" s="64"/>
      <c r="U595" s="64"/>
      <c r="V595" s="64"/>
      <c r="W595" s="64"/>
      <c r="AN595" s="804"/>
    </row>
    <row r="596" spans="1:40" ht="47.65" hidden="1" customHeight="1" outlineLevel="1" x14ac:dyDescent="0.3">
      <c r="A596" s="295" t="s">
        <v>1518</v>
      </c>
      <c r="B596" s="242" t="s">
        <v>2003</v>
      </c>
      <c r="C596" s="46" t="s">
        <v>720</v>
      </c>
      <c r="D596" s="43" t="s">
        <v>11</v>
      </c>
      <c r="E596" s="50" t="s">
        <v>729</v>
      </c>
      <c r="F596" s="53" t="s">
        <v>866</v>
      </c>
      <c r="G596" s="52">
        <f t="shared" si="174"/>
        <v>1</v>
      </c>
      <c r="H596" s="54">
        <f t="shared" si="175"/>
        <v>1</v>
      </c>
      <c r="I596" s="76">
        <f t="shared" si="176"/>
        <v>1</v>
      </c>
      <c r="J596" s="52"/>
      <c r="K596" s="55">
        <f t="shared" si="177"/>
        <v>0</v>
      </c>
      <c r="M596" s="57"/>
      <c r="N596" s="61">
        <v>0</v>
      </c>
      <c r="O596" s="57">
        <f t="shared" si="178"/>
        <v>0</v>
      </c>
      <c r="P596" s="61">
        <v>1</v>
      </c>
      <c r="Q596" s="57">
        <f t="shared" si="180"/>
        <v>0</v>
      </c>
      <c r="R596" s="61">
        <v>1</v>
      </c>
      <c r="S596" s="59">
        <f t="shared" si="179"/>
        <v>0</v>
      </c>
      <c r="T596" s="64"/>
      <c r="U596" s="64"/>
      <c r="V596" s="64"/>
      <c r="W596" s="64"/>
      <c r="AN596" s="804"/>
    </row>
    <row r="597" spans="1:40" ht="34.5" hidden="1" customHeight="1" outlineLevel="1" x14ac:dyDescent="0.3">
      <c r="A597" s="295" t="s">
        <v>1519</v>
      </c>
      <c r="B597" s="242" t="s">
        <v>2004</v>
      </c>
      <c r="C597" s="46" t="s">
        <v>161</v>
      </c>
      <c r="D597" s="43" t="s">
        <v>720</v>
      </c>
      <c r="E597" s="50" t="s">
        <v>720</v>
      </c>
      <c r="F597" s="53" t="s">
        <v>866</v>
      </c>
      <c r="G597" s="52">
        <f t="shared" si="174"/>
        <v>1</v>
      </c>
      <c r="H597" s="54">
        <f t="shared" si="175"/>
        <v>1</v>
      </c>
      <c r="I597" s="76">
        <f t="shared" si="176"/>
        <v>1</v>
      </c>
      <c r="J597" s="52"/>
      <c r="K597" s="55">
        <f t="shared" si="177"/>
        <v>0</v>
      </c>
      <c r="M597" s="57"/>
      <c r="N597" s="61">
        <v>1</v>
      </c>
      <c r="O597" s="57">
        <f t="shared" si="178"/>
        <v>0</v>
      </c>
      <c r="P597" s="61">
        <v>0</v>
      </c>
      <c r="Q597" s="57">
        <f t="shared" si="180"/>
        <v>0</v>
      </c>
      <c r="R597" s="61">
        <v>0</v>
      </c>
      <c r="S597" s="59">
        <f t="shared" si="179"/>
        <v>0</v>
      </c>
      <c r="T597" s="64"/>
      <c r="U597" s="64"/>
      <c r="V597" s="64"/>
      <c r="W597" s="64"/>
      <c r="AN597" s="804"/>
    </row>
    <row r="598" spans="1:40" ht="47.65" hidden="1" customHeight="1" outlineLevel="1" x14ac:dyDescent="0.3">
      <c r="A598" s="295" t="s">
        <v>1520</v>
      </c>
      <c r="B598" s="242" t="s">
        <v>2181</v>
      </c>
      <c r="C598" s="46" t="s">
        <v>161</v>
      </c>
      <c r="D598" s="43" t="s">
        <v>720</v>
      </c>
      <c r="E598" s="50" t="s">
        <v>729</v>
      </c>
      <c r="F598" s="53" t="s">
        <v>866</v>
      </c>
      <c r="G598" s="52">
        <f t="shared" si="174"/>
        <v>1</v>
      </c>
      <c r="H598" s="54">
        <f t="shared" si="175"/>
        <v>1</v>
      </c>
      <c r="I598" s="76">
        <f t="shared" si="176"/>
        <v>1</v>
      </c>
      <c r="J598" s="52"/>
      <c r="K598" s="55">
        <f t="shared" si="177"/>
        <v>0</v>
      </c>
      <c r="M598" s="57"/>
      <c r="N598" s="61">
        <v>1</v>
      </c>
      <c r="O598" s="57">
        <f t="shared" si="178"/>
        <v>0</v>
      </c>
      <c r="P598" s="61">
        <v>0</v>
      </c>
      <c r="Q598" s="57">
        <f t="shared" si="180"/>
        <v>0</v>
      </c>
      <c r="R598" s="61">
        <v>1</v>
      </c>
      <c r="S598" s="59">
        <f t="shared" si="179"/>
        <v>0</v>
      </c>
      <c r="T598" s="64"/>
      <c r="U598" s="64"/>
      <c r="V598" s="64"/>
      <c r="W598" s="64"/>
      <c r="AN598" s="804"/>
    </row>
    <row r="599" spans="1:40" ht="61.5" hidden="1" customHeight="1" outlineLevel="1" x14ac:dyDescent="0.3">
      <c r="A599" s="295" t="s">
        <v>1521</v>
      </c>
      <c r="B599" s="242" t="s">
        <v>2005</v>
      </c>
      <c r="C599" s="46" t="s">
        <v>720</v>
      </c>
      <c r="D599" s="43" t="s">
        <v>11</v>
      </c>
      <c r="E599" s="50" t="s">
        <v>729</v>
      </c>
      <c r="F599" s="53" t="s">
        <v>866</v>
      </c>
      <c r="G599" s="52">
        <f t="shared" si="174"/>
        <v>1</v>
      </c>
      <c r="H599" s="54">
        <f t="shared" si="175"/>
        <v>1</v>
      </c>
      <c r="I599" s="76">
        <f t="shared" si="176"/>
        <v>1</v>
      </c>
      <c r="J599" s="52"/>
      <c r="K599" s="55">
        <f t="shared" si="177"/>
        <v>0</v>
      </c>
      <c r="M599" s="57"/>
      <c r="N599" s="61">
        <v>0</v>
      </c>
      <c r="O599" s="57">
        <f t="shared" si="178"/>
        <v>0</v>
      </c>
      <c r="P599" s="61">
        <v>1</v>
      </c>
      <c r="Q599" s="57">
        <f t="shared" si="180"/>
        <v>0</v>
      </c>
      <c r="R599" s="61">
        <v>1</v>
      </c>
      <c r="S599" s="59">
        <f t="shared" si="179"/>
        <v>0</v>
      </c>
      <c r="T599" s="64"/>
      <c r="U599" s="64"/>
      <c r="V599" s="64"/>
      <c r="W599" s="64"/>
      <c r="AN599" s="804"/>
    </row>
    <row r="600" spans="1:40" ht="47.65" hidden="1" customHeight="1" outlineLevel="1" x14ac:dyDescent="0.3">
      <c r="A600" s="295" t="s">
        <v>1522</v>
      </c>
      <c r="B600" s="242" t="s">
        <v>2006</v>
      </c>
      <c r="C600" s="46" t="s">
        <v>161</v>
      </c>
      <c r="D600" s="43" t="s">
        <v>11</v>
      </c>
      <c r="E600" s="50" t="s">
        <v>729</v>
      </c>
      <c r="F600" s="53" t="s">
        <v>866</v>
      </c>
      <c r="G600" s="52">
        <f t="shared" si="174"/>
        <v>1</v>
      </c>
      <c r="H600" s="54">
        <f t="shared" si="175"/>
        <v>1</v>
      </c>
      <c r="I600" s="76">
        <f t="shared" si="176"/>
        <v>1</v>
      </c>
      <c r="J600" s="52"/>
      <c r="K600" s="55">
        <f t="shared" si="177"/>
        <v>0</v>
      </c>
      <c r="M600" s="57"/>
      <c r="N600" s="61">
        <v>1</v>
      </c>
      <c r="O600" s="57">
        <f t="shared" si="178"/>
        <v>0</v>
      </c>
      <c r="P600" s="61">
        <v>1</v>
      </c>
      <c r="Q600" s="57">
        <f t="shared" si="180"/>
        <v>0</v>
      </c>
      <c r="R600" s="61">
        <v>1</v>
      </c>
      <c r="S600" s="59">
        <f t="shared" si="179"/>
        <v>0</v>
      </c>
      <c r="T600" s="64"/>
      <c r="U600" s="64"/>
      <c r="V600" s="64"/>
      <c r="W600" s="64"/>
      <c r="AN600" s="804"/>
    </row>
    <row r="601" spans="1:40" ht="47.65" hidden="1" customHeight="1" outlineLevel="1" x14ac:dyDescent="0.3">
      <c r="A601" s="295" t="s">
        <v>1523</v>
      </c>
      <c r="B601" s="242" t="s">
        <v>2007</v>
      </c>
      <c r="C601" s="46" t="s">
        <v>720</v>
      </c>
      <c r="D601" s="43" t="s">
        <v>11</v>
      </c>
      <c r="E601" s="50" t="s">
        <v>720</v>
      </c>
      <c r="F601" s="53" t="s">
        <v>866</v>
      </c>
      <c r="G601" s="52">
        <f t="shared" si="174"/>
        <v>1</v>
      </c>
      <c r="H601" s="54">
        <f t="shared" si="175"/>
        <v>1</v>
      </c>
      <c r="I601" s="76">
        <f t="shared" si="176"/>
        <v>1</v>
      </c>
      <c r="J601" s="52"/>
      <c r="K601" s="55">
        <f t="shared" si="177"/>
        <v>0</v>
      </c>
      <c r="M601" s="57"/>
      <c r="N601" s="61">
        <v>0</v>
      </c>
      <c r="O601" s="57">
        <f t="shared" si="178"/>
        <v>0</v>
      </c>
      <c r="P601" s="61">
        <v>1</v>
      </c>
      <c r="Q601" s="57">
        <f t="shared" si="180"/>
        <v>0</v>
      </c>
      <c r="R601" s="61">
        <v>0</v>
      </c>
      <c r="S601" s="59">
        <f t="shared" si="179"/>
        <v>0</v>
      </c>
      <c r="T601" s="64"/>
      <c r="U601" s="64"/>
      <c r="V601" s="64"/>
      <c r="W601" s="64"/>
      <c r="AN601" s="804"/>
    </row>
    <row r="602" spans="1:40" ht="60.75" hidden="1" customHeight="1" outlineLevel="1" x14ac:dyDescent="0.3">
      <c r="A602" s="295" t="s">
        <v>1524</v>
      </c>
      <c r="B602" s="280" t="s">
        <v>2008</v>
      </c>
      <c r="C602" s="281" t="s">
        <v>720</v>
      </c>
      <c r="D602" s="282" t="s">
        <v>11</v>
      </c>
      <c r="E602" s="283" t="s">
        <v>729</v>
      </c>
      <c r="F602" s="284" t="s">
        <v>866</v>
      </c>
      <c r="G602" s="285">
        <f t="shared" si="174"/>
        <v>1</v>
      </c>
      <c r="H602" s="286">
        <f t="shared" si="175"/>
        <v>1</v>
      </c>
      <c r="I602" s="286">
        <f t="shared" si="176"/>
        <v>1</v>
      </c>
      <c r="J602" s="285"/>
      <c r="K602" s="287">
        <f t="shared" si="177"/>
        <v>0</v>
      </c>
      <c r="L602" s="288"/>
      <c r="M602" s="289"/>
      <c r="N602" s="290">
        <v>0</v>
      </c>
      <c r="O602" s="289">
        <f t="shared" si="178"/>
        <v>0</v>
      </c>
      <c r="P602" s="290">
        <v>1</v>
      </c>
      <c r="Q602" s="289">
        <f t="shared" si="180"/>
        <v>0</v>
      </c>
      <c r="R602" s="290">
        <v>1</v>
      </c>
      <c r="S602" s="59">
        <f t="shared" si="179"/>
        <v>0</v>
      </c>
      <c r="T602" s="64"/>
      <c r="U602" s="64"/>
      <c r="V602" s="64"/>
      <c r="W602" s="64"/>
      <c r="AN602" s="799"/>
    </row>
    <row r="603" spans="1:40" ht="26.85" customHeight="1" collapsed="1" x14ac:dyDescent="0.3">
      <c r="A603" s="78" t="s">
        <v>162</v>
      </c>
      <c r="B603" s="467" t="s">
        <v>752</v>
      </c>
      <c r="C603" s="467"/>
      <c r="D603" s="467"/>
      <c r="E603" s="467"/>
      <c r="F603" s="467"/>
      <c r="G603" s="467"/>
      <c r="H603" s="467"/>
      <c r="I603" s="467"/>
      <c r="J603" s="467"/>
      <c r="K603" s="467"/>
      <c r="L603" s="467"/>
      <c r="M603" s="467"/>
      <c r="N603" s="467"/>
      <c r="O603" s="467"/>
      <c r="P603" s="467"/>
      <c r="Q603" s="467"/>
      <c r="R603" s="467"/>
      <c r="S603" s="467"/>
      <c r="T603" s="467"/>
      <c r="U603" s="467"/>
      <c r="V603" s="467"/>
      <c r="W603" s="467"/>
      <c r="X603" s="467"/>
      <c r="Y603" s="467"/>
      <c r="Z603" s="467"/>
      <c r="AA603" s="467"/>
      <c r="AB603" s="467"/>
      <c r="AC603" s="467"/>
      <c r="AD603" s="467"/>
      <c r="AE603" s="467"/>
      <c r="AF603" s="467"/>
      <c r="AG603" s="467"/>
      <c r="AH603" s="467"/>
      <c r="AI603" s="467"/>
      <c r="AJ603" s="467"/>
      <c r="AK603" s="467"/>
      <c r="AL603" s="467"/>
      <c r="AM603" s="467"/>
      <c r="AN603" s="467"/>
    </row>
    <row r="604" spans="1:40" ht="160.5" customHeight="1" x14ac:dyDescent="0.3">
      <c r="A604" s="42" t="s">
        <v>933</v>
      </c>
      <c r="B604" s="468" t="s">
        <v>2101</v>
      </c>
      <c r="C604" s="469"/>
      <c r="D604" s="469"/>
      <c r="E604" s="470"/>
      <c r="F604" s="261" t="s">
        <v>1074</v>
      </c>
      <c r="G604" s="299">
        <f>VLOOKUP(F604,$AL$8:$AM$14,2)</f>
        <v>1</v>
      </c>
      <c r="H604" s="300">
        <f>IF(G604&gt;1,0,ROUNDDOWN(AVERAGE(H605:H611),0))</f>
        <v>1</v>
      </c>
      <c r="I604" s="300"/>
      <c r="J604" s="299">
        <f>MAX(G604:H604)</f>
        <v>1</v>
      </c>
      <c r="K604" s="301">
        <f>CHOOSE(J604,0,$AD$9,$AD$10,$AD$11,$AD$12,$AD$13,$AD$14)</f>
        <v>0</v>
      </c>
      <c r="L604" s="302">
        <f>1/10</f>
        <v>0.1</v>
      </c>
      <c r="M604" s="303">
        <f>K604*L604</f>
        <v>0</v>
      </c>
      <c r="N604" s="304"/>
      <c r="O604" s="303">
        <f t="shared" si="178"/>
        <v>0</v>
      </c>
      <c r="P604" s="304"/>
      <c r="Q604" s="303">
        <f t="shared" si="180"/>
        <v>0</v>
      </c>
      <c r="R604" s="304"/>
      <c r="S604" s="59">
        <f t="shared" si="179"/>
        <v>0</v>
      </c>
      <c r="T604" s="64"/>
      <c r="U604" s="64"/>
      <c r="V604" s="64"/>
      <c r="W604" s="64"/>
      <c r="AN604" s="803"/>
    </row>
    <row r="605" spans="1:40" ht="60" hidden="1" customHeight="1" outlineLevel="1" x14ac:dyDescent="0.3">
      <c r="A605" s="295" t="s">
        <v>1525</v>
      </c>
      <c r="B605" s="242" t="s">
        <v>2009</v>
      </c>
      <c r="C605" s="46" t="s">
        <v>162</v>
      </c>
      <c r="D605" s="43" t="s">
        <v>12</v>
      </c>
      <c r="E605" s="50" t="s">
        <v>729</v>
      </c>
      <c r="F605" s="53" t="s">
        <v>866</v>
      </c>
      <c r="G605" s="52">
        <f t="shared" ref="G605:G611" si="181">VLOOKUP(F605,$AH$8:$AK$14,2)</f>
        <v>1</v>
      </c>
      <c r="H605" s="54">
        <f t="shared" ref="H605:H611" si="182">CHOOSE(G605,$AE$8,$AE$9,$AE$10,$AE$11,$AE$12,$AE$13,$AE$14)</f>
        <v>1</v>
      </c>
      <c r="I605" s="76">
        <f t="shared" ref="I605:I611" si="183">IF(H605&gt;1,H605,$J$604)</f>
        <v>1</v>
      </c>
      <c r="J605" s="52"/>
      <c r="K605" s="55">
        <f t="shared" ref="K605:K611" si="184">CHOOSE(I605,0,$AD$9,$AD$10,$AD$11,$AD$12,$AD$13,$AD$14)</f>
        <v>0</v>
      </c>
      <c r="M605" s="57"/>
      <c r="N605" s="61">
        <v>1</v>
      </c>
      <c r="O605" s="57">
        <f t="shared" si="178"/>
        <v>0</v>
      </c>
      <c r="P605" s="61">
        <v>1</v>
      </c>
      <c r="Q605" s="57">
        <f t="shared" si="180"/>
        <v>0</v>
      </c>
      <c r="R605" s="61">
        <v>1</v>
      </c>
      <c r="S605" s="59">
        <f t="shared" si="179"/>
        <v>0</v>
      </c>
      <c r="T605" s="64"/>
      <c r="U605" s="64"/>
      <c r="V605" s="64"/>
      <c r="W605" s="64"/>
      <c r="AN605" s="804"/>
    </row>
    <row r="606" spans="1:40" ht="34.5" hidden="1" customHeight="1" outlineLevel="1" x14ac:dyDescent="0.3">
      <c r="A606" s="295" t="s">
        <v>1526</v>
      </c>
      <c r="B606" s="242" t="s">
        <v>2010</v>
      </c>
      <c r="C606" s="46" t="s">
        <v>162</v>
      </c>
      <c r="D606" s="43" t="s">
        <v>12</v>
      </c>
      <c r="E606" s="50" t="s">
        <v>729</v>
      </c>
      <c r="F606" s="53" t="s">
        <v>866</v>
      </c>
      <c r="G606" s="52">
        <f t="shared" si="181"/>
        <v>1</v>
      </c>
      <c r="H606" s="54">
        <f t="shared" si="182"/>
        <v>1</v>
      </c>
      <c r="I606" s="76">
        <f t="shared" si="183"/>
        <v>1</v>
      </c>
      <c r="J606" s="52"/>
      <c r="K606" s="55">
        <f t="shared" si="184"/>
        <v>0</v>
      </c>
      <c r="M606" s="57"/>
      <c r="N606" s="61">
        <v>1</v>
      </c>
      <c r="O606" s="57">
        <f t="shared" si="178"/>
        <v>0</v>
      </c>
      <c r="P606" s="61">
        <v>1</v>
      </c>
      <c r="Q606" s="57">
        <f t="shared" si="180"/>
        <v>0</v>
      </c>
      <c r="R606" s="61">
        <v>1</v>
      </c>
      <c r="S606" s="59">
        <f t="shared" si="179"/>
        <v>0</v>
      </c>
      <c r="T606" s="64"/>
      <c r="U606" s="64"/>
      <c r="V606" s="64"/>
      <c r="W606" s="64"/>
      <c r="AN606" s="804"/>
    </row>
    <row r="607" spans="1:40" ht="56.25" hidden="1" customHeight="1" outlineLevel="1" x14ac:dyDescent="0.3">
      <c r="A607" s="295" t="s">
        <v>1527</v>
      </c>
      <c r="B607" s="242" t="s">
        <v>2011</v>
      </c>
      <c r="C607" s="46" t="s">
        <v>720</v>
      </c>
      <c r="D607" s="43" t="s">
        <v>12</v>
      </c>
      <c r="E607" s="50" t="s">
        <v>729</v>
      </c>
      <c r="F607" s="53" t="s">
        <v>866</v>
      </c>
      <c r="G607" s="52">
        <f t="shared" si="181"/>
        <v>1</v>
      </c>
      <c r="H607" s="54">
        <f t="shared" si="182"/>
        <v>1</v>
      </c>
      <c r="I607" s="76">
        <f t="shared" si="183"/>
        <v>1</v>
      </c>
      <c r="J607" s="52"/>
      <c r="K607" s="55">
        <f t="shared" si="184"/>
        <v>0</v>
      </c>
      <c r="M607" s="57"/>
      <c r="N607" s="61">
        <v>0</v>
      </c>
      <c r="O607" s="57">
        <f t="shared" si="178"/>
        <v>0</v>
      </c>
      <c r="P607" s="61">
        <v>1</v>
      </c>
      <c r="Q607" s="57">
        <f t="shared" si="180"/>
        <v>0</v>
      </c>
      <c r="R607" s="61">
        <v>1</v>
      </c>
      <c r="S607" s="59">
        <f t="shared" si="179"/>
        <v>0</v>
      </c>
      <c r="T607" s="64"/>
      <c r="U607" s="64"/>
      <c r="V607" s="64"/>
      <c r="W607" s="64"/>
      <c r="AN607" s="804"/>
    </row>
    <row r="608" spans="1:40" ht="34.5" hidden="1" customHeight="1" outlineLevel="1" x14ac:dyDescent="0.3">
      <c r="A608" s="295" t="s">
        <v>1528</v>
      </c>
      <c r="B608" s="242" t="s">
        <v>2012</v>
      </c>
      <c r="C608" s="46" t="s">
        <v>162</v>
      </c>
      <c r="D608" s="43" t="s">
        <v>12</v>
      </c>
      <c r="E608" s="50" t="s">
        <v>729</v>
      </c>
      <c r="F608" s="53" t="s">
        <v>866</v>
      </c>
      <c r="G608" s="52">
        <f t="shared" si="181"/>
        <v>1</v>
      </c>
      <c r="H608" s="54">
        <f t="shared" si="182"/>
        <v>1</v>
      </c>
      <c r="I608" s="76">
        <f t="shared" si="183"/>
        <v>1</v>
      </c>
      <c r="J608" s="52"/>
      <c r="K608" s="55">
        <f t="shared" si="184"/>
        <v>0</v>
      </c>
      <c r="M608" s="57"/>
      <c r="N608" s="61">
        <v>1</v>
      </c>
      <c r="O608" s="57">
        <f t="shared" si="178"/>
        <v>0</v>
      </c>
      <c r="P608" s="61">
        <v>1</v>
      </c>
      <c r="Q608" s="57">
        <f t="shared" si="180"/>
        <v>0</v>
      </c>
      <c r="R608" s="61">
        <v>1</v>
      </c>
      <c r="S608" s="59">
        <f t="shared" si="179"/>
        <v>0</v>
      </c>
      <c r="T608" s="64"/>
      <c r="U608" s="64"/>
      <c r="V608" s="64"/>
      <c r="W608" s="64"/>
      <c r="AN608" s="804"/>
    </row>
    <row r="609" spans="1:40" ht="47.65" hidden="1" customHeight="1" outlineLevel="1" x14ac:dyDescent="0.3">
      <c r="A609" s="295" t="s">
        <v>1529</v>
      </c>
      <c r="B609" s="242" t="s">
        <v>2013</v>
      </c>
      <c r="C609" s="46" t="s">
        <v>720</v>
      </c>
      <c r="D609" s="43" t="s">
        <v>12</v>
      </c>
      <c r="E609" s="50" t="s">
        <v>729</v>
      </c>
      <c r="F609" s="53" t="s">
        <v>866</v>
      </c>
      <c r="G609" s="52">
        <f t="shared" si="181"/>
        <v>1</v>
      </c>
      <c r="H609" s="54">
        <f t="shared" si="182"/>
        <v>1</v>
      </c>
      <c r="I609" s="76">
        <f t="shared" si="183"/>
        <v>1</v>
      </c>
      <c r="J609" s="52"/>
      <c r="K609" s="55">
        <f t="shared" si="184"/>
        <v>0</v>
      </c>
      <c r="M609" s="57"/>
      <c r="N609" s="61">
        <v>0</v>
      </c>
      <c r="O609" s="57">
        <f t="shared" si="178"/>
        <v>0</v>
      </c>
      <c r="P609" s="61">
        <v>1</v>
      </c>
      <c r="Q609" s="57">
        <f t="shared" si="180"/>
        <v>0</v>
      </c>
      <c r="R609" s="61">
        <v>1</v>
      </c>
      <c r="S609" s="59">
        <f t="shared" si="179"/>
        <v>0</v>
      </c>
      <c r="T609" s="64"/>
      <c r="U609" s="64"/>
      <c r="V609" s="64"/>
      <c r="W609" s="64"/>
      <c r="AN609" s="804"/>
    </row>
    <row r="610" spans="1:40" ht="61.5" hidden="1" customHeight="1" outlineLevel="1" x14ac:dyDescent="0.3">
      <c r="A610" s="295" t="s">
        <v>1530</v>
      </c>
      <c r="B610" s="242" t="s">
        <v>2014</v>
      </c>
      <c r="C610" s="46" t="s">
        <v>720</v>
      </c>
      <c r="D610" s="43" t="s">
        <v>12</v>
      </c>
      <c r="E610" s="50" t="s">
        <v>729</v>
      </c>
      <c r="F610" s="53" t="s">
        <v>866</v>
      </c>
      <c r="G610" s="52">
        <f t="shared" si="181"/>
        <v>1</v>
      </c>
      <c r="H610" s="54">
        <f t="shared" si="182"/>
        <v>1</v>
      </c>
      <c r="I610" s="76">
        <f t="shared" si="183"/>
        <v>1</v>
      </c>
      <c r="J610" s="52"/>
      <c r="K610" s="55">
        <f t="shared" si="184"/>
        <v>0</v>
      </c>
      <c r="M610" s="57"/>
      <c r="N610" s="61">
        <v>0</v>
      </c>
      <c r="O610" s="57">
        <f t="shared" si="178"/>
        <v>0</v>
      </c>
      <c r="P610" s="61">
        <v>1</v>
      </c>
      <c r="Q610" s="57">
        <f t="shared" si="180"/>
        <v>0</v>
      </c>
      <c r="R610" s="61">
        <v>1</v>
      </c>
      <c r="S610" s="59">
        <f t="shared" si="179"/>
        <v>0</v>
      </c>
      <c r="T610" s="64"/>
      <c r="U610" s="64"/>
      <c r="V610" s="64"/>
      <c r="W610" s="64"/>
      <c r="AN610" s="804"/>
    </row>
    <row r="611" spans="1:40" ht="47.25" hidden="1" customHeight="1" outlineLevel="1" x14ac:dyDescent="0.3">
      <c r="A611" s="307" t="s">
        <v>1531</v>
      </c>
      <c r="B611" s="280" t="s">
        <v>2015</v>
      </c>
      <c r="C611" s="281" t="s">
        <v>162</v>
      </c>
      <c r="D611" s="282" t="s">
        <v>12</v>
      </c>
      <c r="E611" s="283" t="s">
        <v>729</v>
      </c>
      <c r="F611" s="53" t="s">
        <v>866</v>
      </c>
      <c r="G611" s="285">
        <f t="shared" si="181"/>
        <v>1</v>
      </c>
      <c r="H611" s="286">
        <f t="shared" si="182"/>
        <v>1</v>
      </c>
      <c r="I611" s="286">
        <f t="shared" si="183"/>
        <v>1</v>
      </c>
      <c r="J611" s="285"/>
      <c r="K611" s="287">
        <f t="shared" si="184"/>
        <v>0</v>
      </c>
      <c r="L611" s="288"/>
      <c r="M611" s="289"/>
      <c r="N611" s="290">
        <v>1</v>
      </c>
      <c r="O611" s="289">
        <f t="shared" si="178"/>
        <v>0</v>
      </c>
      <c r="P611" s="290">
        <v>1</v>
      </c>
      <c r="Q611" s="289">
        <f t="shared" si="180"/>
        <v>0</v>
      </c>
      <c r="R611" s="290">
        <v>1</v>
      </c>
      <c r="S611" s="59">
        <f t="shared" si="179"/>
        <v>0</v>
      </c>
      <c r="T611" s="64"/>
      <c r="U611" s="64"/>
      <c r="V611" s="64"/>
      <c r="W611" s="64"/>
      <c r="AN611" s="799"/>
    </row>
    <row r="612" spans="1:40" ht="26.85" customHeight="1" collapsed="1" x14ac:dyDescent="0.3">
      <c r="A612" s="308" t="s">
        <v>944</v>
      </c>
      <c r="B612" s="471" t="s">
        <v>226</v>
      </c>
      <c r="C612" s="471"/>
      <c r="D612" s="471"/>
      <c r="E612" s="471"/>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71"/>
      <c r="AF612" s="471"/>
      <c r="AG612" s="471"/>
      <c r="AH612" s="471"/>
      <c r="AI612" s="471"/>
      <c r="AJ612" s="471"/>
      <c r="AK612" s="471"/>
      <c r="AL612" s="471"/>
      <c r="AM612" s="471"/>
      <c r="AN612" s="471"/>
    </row>
    <row r="613" spans="1:40" ht="26.85" customHeight="1" x14ac:dyDescent="0.3">
      <c r="A613" s="308" t="s">
        <v>204</v>
      </c>
      <c r="B613" s="467" t="s">
        <v>2016</v>
      </c>
      <c r="C613" s="467"/>
      <c r="D613" s="467"/>
      <c r="E613" s="467"/>
      <c r="F613" s="467"/>
      <c r="G613" s="467"/>
      <c r="H613" s="467"/>
      <c r="I613" s="467"/>
      <c r="J613" s="467"/>
      <c r="K613" s="467"/>
      <c r="L613" s="467"/>
      <c r="M613" s="467"/>
      <c r="N613" s="467"/>
      <c r="O613" s="467"/>
      <c r="P613" s="467"/>
      <c r="Q613" s="467"/>
      <c r="R613" s="467"/>
      <c r="S613" s="467"/>
      <c r="T613" s="467"/>
      <c r="U613" s="467"/>
      <c r="V613" s="467"/>
      <c r="W613" s="467"/>
      <c r="X613" s="467"/>
      <c r="Y613" s="467"/>
      <c r="Z613" s="467"/>
      <c r="AA613" s="467"/>
      <c r="AB613" s="467"/>
      <c r="AC613" s="467"/>
      <c r="AD613" s="467"/>
      <c r="AE613" s="467"/>
      <c r="AF613" s="467"/>
      <c r="AG613" s="467"/>
      <c r="AH613" s="467"/>
      <c r="AI613" s="467"/>
      <c r="AJ613" s="467"/>
      <c r="AK613" s="467"/>
      <c r="AL613" s="467"/>
      <c r="AM613" s="467"/>
      <c r="AN613" s="467"/>
    </row>
    <row r="614" spans="1:40" ht="82.35" customHeight="1" x14ac:dyDescent="0.3">
      <c r="A614" s="297" t="s">
        <v>934</v>
      </c>
      <c r="B614" s="468" t="s">
        <v>2102</v>
      </c>
      <c r="C614" s="469"/>
      <c r="D614" s="469"/>
      <c r="E614" s="470"/>
      <c r="F614" s="261" t="s">
        <v>1074</v>
      </c>
      <c r="G614" s="299">
        <f>VLOOKUP(F614,$AL$8:$AM$14,2)</f>
        <v>1</v>
      </c>
      <c r="H614" s="300">
        <f>IF(G614&gt;1,0,ROUNDDOWN(AVERAGE(H615:H621),0))</f>
        <v>1</v>
      </c>
      <c r="I614" s="300"/>
      <c r="J614" s="299">
        <f t="shared" ref="J614:J621" si="185">MAX(G614:H614)</f>
        <v>1</v>
      </c>
      <c r="K614" s="301">
        <f>CHOOSE(J614,0,$AD$9,$AD$10,$AD$11,$AD$12,$AD$13,$AD$14)</f>
        <v>0</v>
      </c>
      <c r="L614" s="302">
        <f>1/5</f>
        <v>0.2</v>
      </c>
      <c r="M614" s="303">
        <f>K614*L614</f>
        <v>0</v>
      </c>
      <c r="N614" s="304"/>
      <c r="O614" s="303">
        <f t="shared" si="178"/>
        <v>0</v>
      </c>
      <c r="P614" s="304"/>
      <c r="Q614" s="303">
        <f t="shared" si="180"/>
        <v>0</v>
      </c>
      <c r="R614" s="304"/>
      <c r="S614" s="59">
        <f t="shared" si="179"/>
        <v>0</v>
      </c>
      <c r="T614" s="64"/>
      <c r="U614" s="64"/>
      <c r="V614" s="64"/>
      <c r="W614" s="64"/>
      <c r="AN614" s="803"/>
    </row>
    <row r="615" spans="1:40" ht="47.65" hidden="1" customHeight="1" outlineLevel="1" x14ac:dyDescent="0.3">
      <c r="A615" s="295" t="s">
        <v>1532</v>
      </c>
      <c r="B615" s="242" t="s">
        <v>2017</v>
      </c>
      <c r="C615" s="46" t="s">
        <v>204</v>
      </c>
      <c r="D615" s="43" t="s">
        <v>74</v>
      </c>
      <c r="E615" s="50" t="s">
        <v>729</v>
      </c>
      <c r="F615" s="53" t="s">
        <v>866</v>
      </c>
      <c r="G615" s="52">
        <f t="shared" ref="G615:G621" si="186">VLOOKUP(F615,$AH$8:$AK$14,2)</f>
        <v>1</v>
      </c>
      <c r="H615" s="54">
        <f t="shared" ref="H615:H621" si="187">CHOOSE(G615,$AE$8,$AE$9,$AE$10,$AE$11,$AE$12,$AE$13,$AE$14)</f>
        <v>1</v>
      </c>
      <c r="I615" s="76">
        <f t="shared" ref="I615:I621" si="188">IF(H615&gt;1,H615,$J$614)</f>
        <v>1</v>
      </c>
      <c r="J615" s="52">
        <f t="shared" si="185"/>
        <v>1</v>
      </c>
      <c r="K615" s="55">
        <f t="shared" ref="K615:K621" si="189">CHOOSE(I615,0,$AD$9,$AD$10,$AD$11,$AD$12,$AD$13,$AD$14)</f>
        <v>0</v>
      </c>
      <c r="M615" s="57"/>
      <c r="N615" s="61">
        <v>1</v>
      </c>
      <c r="O615" s="57">
        <f t="shared" si="178"/>
        <v>0</v>
      </c>
      <c r="P615" s="61">
        <v>1</v>
      </c>
      <c r="Q615" s="57">
        <f t="shared" si="180"/>
        <v>0</v>
      </c>
      <c r="R615" s="61">
        <v>1</v>
      </c>
      <c r="S615" s="59">
        <f t="shared" si="179"/>
        <v>0</v>
      </c>
      <c r="T615" s="64"/>
      <c r="U615" s="64"/>
      <c r="V615" s="64"/>
      <c r="W615" s="64"/>
      <c r="AN615" s="804"/>
    </row>
    <row r="616" spans="1:40" ht="48.75" hidden="1" customHeight="1" outlineLevel="1" x14ac:dyDescent="0.3">
      <c r="A616" s="295" t="s">
        <v>1533</v>
      </c>
      <c r="B616" s="242" t="s">
        <v>2018</v>
      </c>
      <c r="C616" s="46" t="s">
        <v>204</v>
      </c>
      <c r="D616" s="43" t="s">
        <v>720</v>
      </c>
      <c r="E616" s="50" t="s">
        <v>729</v>
      </c>
      <c r="F616" s="53" t="s">
        <v>866</v>
      </c>
      <c r="G616" s="52">
        <f t="shared" si="186"/>
        <v>1</v>
      </c>
      <c r="H616" s="54">
        <f t="shared" si="187"/>
        <v>1</v>
      </c>
      <c r="I616" s="76">
        <f t="shared" si="188"/>
        <v>1</v>
      </c>
      <c r="J616" s="52">
        <f t="shared" si="185"/>
        <v>1</v>
      </c>
      <c r="K616" s="55">
        <f t="shared" si="189"/>
        <v>0</v>
      </c>
      <c r="M616" s="57"/>
      <c r="N616" s="61">
        <v>1</v>
      </c>
      <c r="O616" s="57">
        <f t="shared" si="178"/>
        <v>0</v>
      </c>
      <c r="P616" s="61">
        <v>0</v>
      </c>
      <c r="Q616" s="57">
        <f t="shared" si="180"/>
        <v>0</v>
      </c>
      <c r="R616" s="61">
        <v>1</v>
      </c>
      <c r="S616" s="59">
        <f t="shared" si="179"/>
        <v>0</v>
      </c>
      <c r="T616" s="64"/>
      <c r="U616" s="64"/>
      <c r="V616" s="64"/>
      <c r="W616" s="64"/>
      <c r="AN616" s="804"/>
    </row>
    <row r="617" spans="1:40" ht="47.65" hidden="1" customHeight="1" outlineLevel="1" x14ac:dyDescent="0.3">
      <c r="A617" s="295" t="s">
        <v>1534</v>
      </c>
      <c r="B617" s="242" t="s">
        <v>2019</v>
      </c>
      <c r="C617" s="46" t="s">
        <v>720</v>
      </c>
      <c r="D617" s="43" t="s">
        <v>74</v>
      </c>
      <c r="E617" s="50" t="s">
        <v>720</v>
      </c>
      <c r="F617" s="53" t="s">
        <v>866</v>
      </c>
      <c r="G617" s="52">
        <f t="shared" si="186"/>
        <v>1</v>
      </c>
      <c r="H617" s="54">
        <f t="shared" si="187"/>
        <v>1</v>
      </c>
      <c r="I617" s="76">
        <f t="shared" si="188"/>
        <v>1</v>
      </c>
      <c r="J617" s="52">
        <f t="shared" si="185"/>
        <v>1</v>
      </c>
      <c r="K617" s="55">
        <f t="shared" si="189"/>
        <v>0</v>
      </c>
      <c r="M617" s="57"/>
      <c r="N617" s="61">
        <v>0</v>
      </c>
      <c r="O617" s="57">
        <f t="shared" si="178"/>
        <v>0</v>
      </c>
      <c r="P617" s="61">
        <v>1</v>
      </c>
      <c r="Q617" s="57">
        <f t="shared" si="180"/>
        <v>0</v>
      </c>
      <c r="R617" s="61">
        <v>0</v>
      </c>
      <c r="S617" s="59">
        <f t="shared" si="179"/>
        <v>0</v>
      </c>
      <c r="T617" s="64"/>
      <c r="U617" s="64"/>
      <c r="V617" s="64"/>
      <c r="W617" s="64"/>
      <c r="AN617" s="804"/>
    </row>
    <row r="618" spans="1:40" ht="29.25" hidden="1" customHeight="1" outlineLevel="1" x14ac:dyDescent="0.3">
      <c r="A618" s="295" t="s">
        <v>1535</v>
      </c>
      <c r="B618" s="242" t="s">
        <v>807</v>
      </c>
      <c r="C618" s="46" t="s">
        <v>720</v>
      </c>
      <c r="D618" s="43" t="s">
        <v>74</v>
      </c>
      <c r="E618" s="50" t="s">
        <v>720</v>
      </c>
      <c r="F618" s="53" t="s">
        <v>866</v>
      </c>
      <c r="G618" s="52">
        <f t="shared" si="186"/>
        <v>1</v>
      </c>
      <c r="H618" s="54">
        <f t="shared" si="187"/>
        <v>1</v>
      </c>
      <c r="I618" s="76">
        <f t="shared" si="188"/>
        <v>1</v>
      </c>
      <c r="J618" s="52">
        <f t="shared" si="185"/>
        <v>1</v>
      </c>
      <c r="K618" s="55">
        <f t="shared" si="189"/>
        <v>0</v>
      </c>
      <c r="M618" s="57"/>
      <c r="N618" s="61">
        <v>0</v>
      </c>
      <c r="O618" s="57">
        <f t="shared" si="178"/>
        <v>0</v>
      </c>
      <c r="P618" s="61">
        <v>1</v>
      </c>
      <c r="Q618" s="57">
        <f t="shared" si="180"/>
        <v>0</v>
      </c>
      <c r="R618" s="61">
        <v>0</v>
      </c>
      <c r="S618" s="59">
        <f t="shared" si="179"/>
        <v>0</v>
      </c>
      <c r="T618" s="64"/>
      <c r="U618" s="64"/>
      <c r="V618" s="64"/>
      <c r="W618" s="64"/>
      <c r="AN618" s="804"/>
    </row>
    <row r="619" spans="1:40" ht="45" hidden="1" customHeight="1" outlineLevel="1" x14ac:dyDescent="0.3">
      <c r="A619" s="295" t="s">
        <v>1536</v>
      </c>
      <c r="B619" s="242" t="s">
        <v>2020</v>
      </c>
      <c r="C619" s="46" t="s">
        <v>204</v>
      </c>
      <c r="D619" s="43" t="s">
        <v>720</v>
      </c>
      <c r="E619" s="50" t="s">
        <v>729</v>
      </c>
      <c r="F619" s="53" t="s">
        <v>866</v>
      </c>
      <c r="G619" s="52">
        <f t="shared" si="186"/>
        <v>1</v>
      </c>
      <c r="H619" s="54">
        <f t="shared" si="187"/>
        <v>1</v>
      </c>
      <c r="I619" s="76">
        <f t="shared" si="188"/>
        <v>1</v>
      </c>
      <c r="J619" s="52">
        <f t="shared" si="185"/>
        <v>1</v>
      </c>
      <c r="K619" s="55">
        <f t="shared" si="189"/>
        <v>0</v>
      </c>
      <c r="M619" s="57"/>
      <c r="N619" s="61">
        <v>1</v>
      </c>
      <c r="O619" s="57">
        <f t="shared" si="178"/>
        <v>0</v>
      </c>
      <c r="P619" s="61">
        <v>0</v>
      </c>
      <c r="Q619" s="57">
        <f t="shared" si="180"/>
        <v>0</v>
      </c>
      <c r="R619" s="61">
        <v>1</v>
      </c>
      <c r="S619" s="59">
        <f t="shared" si="179"/>
        <v>0</v>
      </c>
      <c r="T619" s="64"/>
      <c r="U619" s="64"/>
      <c r="V619" s="64"/>
      <c r="W619" s="64"/>
      <c r="AN619" s="804"/>
    </row>
    <row r="620" spans="1:40" ht="32.25" hidden="1" customHeight="1" outlineLevel="1" x14ac:dyDescent="0.3">
      <c r="A620" s="307" t="s">
        <v>1537</v>
      </c>
      <c r="B620" s="280" t="s">
        <v>2021</v>
      </c>
      <c r="C620" s="281" t="s">
        <v>204</v>
      </c>
      <c r="D620" s="282" t="s">
        <v>720</v>
      </c>
      <c r="E620" s="283" t="s">
        <v>729</v>
      </c>
      <c r="F620" s="53" t="s">
        <v>866</v>
      </c>
      <c r="G620" s="285">
        <f t="shared" si="186"/>
        <v>1</v>
      </c>
      <c r="H620" s="286">
        <f t="shared" si="187"/>
        <v>1</v>
      </c>
      <c r="I620" s="286">
        <f t="shared" si="188"/>
        <v>1</v>
      </c>
      <c r="J620" s="285">
        <f t="shared" si="185"/>
        <v>1</v>
      </c>
      <c r="K620" s="287">
        <f t="shared" si="189"/>
        <v>0</v>
      </c>
      <c r="L620" s="288"/>
      <c r="M620" s="289"/>
      <c r="N620" s="290">
        <v>1</v>
      </c>
      <c r="O620" s="289">
        <f t="shared" si="178"/>
        <v>0</v>
      </c>
      <c r="P620" s="290">
        <v>0</v>
      </c>
      <c r="Q620" s="289">
        <f t="shared" si="180"/>
        <v>0</v>
      </c>
      <c r="R620" s="290">
        <v>1</v>
      </c>
      <c r="S620" s="59">
        <f t="shared" si="179"/>
        <v>0</v>
      </c>
      <c r="T620" s="64"/>
      <c r="U620" s="64"/>
      <c r="V620" s="64"/>
      <c r="W620" s="64"/>
      <c r="AN620" s="799"/>
    </row>
    <row r="621" spans="1:40" ht="45.75" hidden="1" customHeight="1" outlineLevel="1" x14ac:dyDescent="0.3">
      <c r="A621" s="309" t="s">
        <v>1538</v>
      </c>
      <c r="B621" s="310" t="s">
        <v>2022</v>
      </c>
      <c r="C621" s="311" t="s">
        <v>204</v>
      </c>
      <c r="D621" s="312" t="s">
        <v>74</v>
      </c>
      <c r="E621" s="313" t="s">
        <v>729</v>
      </c>
      <c r="F621" s="53" t="s">
        <v>866</v>
      </c>
      <c r="G621" s="315">
        <f t="shared" si="186"/>
        <v>1</v>
      </c>
      <c r="H621" s="316">
        <f t="shared" si="187"/>
        <v>1</v>
      </c>
      <c r="I621" s="316">
        <f t="shared" si="188"/>
        <v>1</v>
      </c>
      <c r="J621" s="315">
        <f t="shared" si="185"/>
        <v>1</v>
      </c>
      <c r="K621" s="317">
        <f t="shared" si="189"/>
        <v>0</v>
      </c>
      <c r="L621" s="318"/>
      <c r="M621" s="319"/>
      <c r="N621" s="320">
        <v>1</v>
      </c>
      <c r="O621" s="319">
        <f t="shared" si="178"/>
        <v>0</v>
      </c>
      <c r="P621" s="320">
        <v>1</v>
      </c>
      <c r="Q621" s="319">
        <f t="shared" si="180"/>
        <v>0</v>
      </c>
      <c r="R621" s="320">
        <v>1</v>
      </c>
      <c r="S621" s="319">
        <f t="shared" si="179"/>
        <v>0</v>
      </c>
      <c r="T621" s="321"/>
      <c r="U621" s="321"/>
      <c r="V621" s="321"/>
      <c r="W621" s="321"/>
      <c r="X621" s="322"/>
      <c r="Y621" s="322"/>
      <c r="Z621" s="322"/>
      <c r="AA621" s="322"/>
      <c r="AB621" s="322"/>
      <c r="AC621" s="322"/>
      <c r="AD621" s="322"/>
      <c r="AE621" s="322"/>
      <c r="AF621" s="322"/>
      <c r="AG621" s="322"/>
      <c r="AH621" s="322"/>
      <c r="AI621" s="322"/>
      <c r="AJ621" s="322"/>
      <c r="AK621" s="322"/>
      <c r="AL621" s="322"/>
      <c r="AM621" s="322"/>
      <c r="AN621" s="802"/>
    </row>
    <row r="622" spans="1:40" ht="26.85" customHeight="1" collapsed="1" x14ac:dyDescent="0.3">
      <c r="A622" s="308" t="s">
        <v>199</v>
      </c>
      <c r="B622" s="467" t="s">
        <v>640</v>
      </c>
      <c r="C622" s="467"/>
      <c r="D622" s="467"/>
      <c r="E622" s="467"/>
      <c r="F622" s="467"/>
      <c r="G622" s="467"/>
      <c r="H622" s="467"/>
      <c r="I622" s="467"/>
      <c r="J622" s="467"/>
      <c r="K622" s="467"/>
      <c r="L622" s="467"/>
      <c r="M622" s="467"/>
      <c r="N622" s="467"/>
      <c r="O622" s="467"/>
      <c r="P622" s="467"/>
      <c r="Q622" s="467"/>
      <c r="R622" s="467"/>
      <c r="S622" s="467"/>
      <c r="T622" s="467"/>
      <c r="U622" s="467"/>
      <c r="V622" s="467"/>
      <c r="W622" s="467"/>
      <c r="X622" s="467"/>
      <c r="Y622" s="467"/>
      <c r="Z622" s="467"/>
      <c r="AA622" s="467"/>
      <c r="AB622" s="467"/>
      <c r="AC622" s="467"/>
      <c r="AD622" s="467"/>
      <c r="AE622" s="467"/>
      <c r="AF622" s="467"/>
      <c r="AG622" s="467"/>
      <c r="AH622" s="467"/>
      <c r="AI622" s="467"/>
      <c r="AJ622" s="467"/>
      <c r="AK622" s="467"/>
      <c r="AL622" s="467"/>
      <c r="AM622" s="467"/>
      <c r="AN622" s="467"/>
    </row>
    <row r="623" spans="1:40" ht="130.5" customHeight="1" x14ac:dyDescent="0.3">
      <c r="A623" s="297" t="s">
        <v>935</v>
      </c>
      <c r="B623" s="468" t="s">
        <v>2111</v>
      </c>
      <c r="C623" s="469"/>
      <c r="D623" s="469"/>
      <c r="E623" s="470"/>
      <c r="F623" s="261" t="s">
        <v>1074</v>
      </c>
      <c r="G623" s="299">
        <f>VLOOKUP(F623,$AL$8:$AM$14,2)</f>
        <v>1</v>
      </c>
      <c r="H623" s="300">
        <f>IF(G623&gt;1,0,ROUNDDOWN(AVERAGE(H624:H635),0))</f>
        <v>1</v>
      </c>
      <c r="I623" s="300"/>
      <c r="J623" s="299">
        <f t="shared" ref="J623:J661" si="190">MAX(G623:H623)</f>
        <v>1</v>
      </c>
      <c r="K623" s="301">
        <f>CHOOSE(J623,0,$AD$9,$AD$10,$AD$11,$AD$12,$AD$13,$AD$14)</f>
        <v>0</v>
      </c>
      <c r="L623" s="302">
        <f>1/5</f>
        <v>0.2</v>
      </c>
      <c r="M623" s="303">
        <f>K623*L623</f>
        <v>0</v>
      </c>
      <c r="N623" s="304"/>
      <c r="O623" s="303">
        <f t="shared" si="178"/>
        <v>0</v>
      </c>
      <c r="P623" s="304"/>
      <c r="Q623" s="303">
        <f t="shared" si="180"/>
        <v>0</v>
      </c>
      <c r="R623" s="304"/>
      <c r="S623" s="59">
        <f t="shared" si="179"/>
        <v>0</v>
      </c>
      <c r="T623" s="64"/>
      <c r="U623" s="64"/>
      <c r="V623" s="64"/>
      <c r="W623" s="64"/>
      <c r="AN623" s="803"/>
    </row>
    <row r="624" spans="1:40" ht="34.5" hidden="1" customHeight="1" outlineLevel="1" x14ac:dyDescent="0.3">
      <c r="A624" s="295" t="s">
        <v>1539</v>
      </c>
      <c r="B624" s="242" t="s">
        <v>2023</v>
      </c>
      <c r="C624" s="46" t="s">
        <v>199</v>
      </c>
      <c r="D624" s="43" t="s">
        <v>74</v>
      </c>
      <c r="E624" s="50" t="s">
        <v>729</v>
      </c>
      <c r="F624" s="53" t="s">
        <v>866</v>
      </c>
      <c r="G624" s="52">
        <f t="shared" ref="G624:G635" si="191">VLOOKUP(F624,$AH$8:$AK$14,2)</f>
        <v>1</v>
      </c>
      <c r="H624" s="54">
        <f t="shared" ref="H624:H635" si="192">CHOOSE(G624,$AE$8,$AE$9,$AE$10,$AE$11,$AE$12,$AE$13,$AE$14)</f>
        <v>1</v>
      </c>
      <c r="I624" s="76">
        <f t="shared" ref="I624:I635" si="193">IF(H624&gt;1,H624,$J$623)</f>
        <v>1</v>
      </c>
      <c r="J624" s="52">
        <f t="shared" si="190"/>
        <v>1</v>
      </c>
      <c r="K624" s="55">
        <f t="shared" ref="K624:K635" si="194">CHOOSE(I624,0,$AD$9,$AD$10,$AD$11,$AD$12,$AD$13,$AD$14)</f>
        <v>0</v>
      </c>
      <c r="M624" s="57"/>
      <c r="N624" s="61">
        <v>1</v>
      </c>
      <c r="O624" s="57">
        <f t="shared" si="178"/>
        <v>0</v>
      </c>
      <c r="P624" s="61">
        <v>1</v>
      </c>
      <c r="Q624" s="57">
        <f t="shared" si="180"/>
        <v>0</v>
      </c>
      <c r="R624" s="61">
        <v>1</v>
      </c>
      <c r="S624" s="59">
        <f t="shared" si="179"/>
        <v>0</v>
      </c>
      <c r="T624" s="64"/>
      <c r="U624" s="64"/>
      <c r="V624" s="64"/>
      <c r="W624" s="64"/>
      <c r="AN624" s="804"/>
    </row>
    <row r="625" spans="1:40" ht="45" hidden="1" customHeight="1" outlineLevel="1" x14ac:dyDescent="0.3">
      <c r="A625" s="295" t="s">
        <v>1540</v>
      </c>
      <c r="B625" s="242" t="s">
        <v>2024</v>
      </c>
      <c r="C625" s="46" t="s">
        <v>720</v>
      </c>
      <c r="D625" s="43" t="s">
        <v>74</v>
      </c>
      <c r="E625" s="50" t="s">
        <v>720</v>
      </c>
      <c r="F625" s="53" t="s">
        <v>866</v>
      </c>
      <c r="G625" s="52">
        <f t="shared" si="191"/>
        <v>1</v>
      </c>
      <c r="H625" s="54">
        <f t="shared" si="192"/>
        <v>1</v>
      </c>
      <c r="I625" s="76">
        <f t="shared" si="193"/>
        <v>1</v>
      </c>
      <c r="J625" s="52">
        <f t="shared" si="190"/>
        <v>1</v>
      </c>
      <c r="K625" s="55">
        <f t="shared" si="194"/>
        <v>0</v>
      </c>
      <c r="M625" s="57"/>
      <c r="N625" s="61">
        <v>0</v>
      </c>
      <c r="O625" s="57">
        <f t="shared" si="178"/>
        <v>0</v>
      </c>
      <c r="P625" s="61">
        <v>1</v>
      </c>
      <c r="Q625" s="57">
        <f t="shared" si="180"/>
        <v>0</v>
      </c>
      <c r="R625" s="61">
        <v>1</v>
      </c>
      <c r="S625" s="59">
        <f t="shared" si="179"/>
        <v>0</v>
      </c>
      <c r="T625" s="64"/>
      <c r="U625" s="64"/>
      <c r="V625" s="64"/>
      <c r="W625" s="64"/>
      <c r="AN625" s="804"/>
    </row>
    <row r="626" spans="1:40" ht="30" hidden="1" customHeight="1" outlineLevel="1" x14ac:dyDescent="0.3">
      <c r="A626" s="295" t="s">
        <v>1541</v>
      </c>
      <c r="B626" s="242" t="s">
        <v>2162</v>
      </c>
      <c r="C626" s="46" t="s">
        <v>199</v>
      </c>
      <c r="D626" s="43" t="s">
        <v>67</v>
      </c>
      <c r="E626" s="50" t="s">
        <v>729</v>
      </c>
      <c r="F626" s="53" t="s">
        <v>866</v>
      </c>
      <c r="G626" s="52">
        <f t="shared" si="191"/>
        <v>1</v>
      </c>
      <c r="H626" s="54">
        <f t="shared" si="192"/>
        <v>1</v>
      </c>
      <c r="I626" s="76">
        <f t="shared" si="193"/>
        <v>1</v>
      </c>
      <c r="J626" s="52">
        <f t="shared" si="190"/>
        <v>1</v>
      </c>
      <c r="K626" s="55">
        <f t="shared" si="194"/>
        <v>0</v>
      </c>
      <c r="M626" s="57"/>
      <c r="N626" s="61">
        <v>1</v>
      </c>
      <c r="O626" s="57">
        <f t="shared" si="178"/>
        <v>0</v>
      </c>
      <c r="P626" s="61">
        <v>1</v>
      </c>
      <c r="Q626" s="57">
        <f t="shared" si="180"/>
        <v>0</v>
      </c>
      <c r="R626" s="61">
        <v>1</v>
      </c>
      <c r="S626" s="59">
        <f t="shared" si="179"/>
        <v>0</v>
      </c>
      <c r="T626" s="64"/>
      <c r="U626" s="64"/>
      <c r="V626" s="64"/>
      <c r="W626" s="64"/>
      <c r="AN626" s="804"/>
    </row>
    <row r="627" spans="1:40" ht="34.5" hidden="1" customHeight="1" outlineLevel="1" x14ac:dyDescent="0.3">
      <c r="A627" s="295" t="s">
        <v>1542</v>
      </c>
      <c r="B627" s="242" t="s">
        <v>2025</v>
      </c>
      <c r="C627" s="46" t="s">
        <v>199</v>
      </c>
      <c r="D627" s="43" t="s">
        <v>720</v>
      </c>
      <c r="E627" s="50" t="s">
        <v>720</v>
      </c>
      <c r="F627" s="53" t="s">
        <v>866</v>
      </c>
      <c r="G627" s="52">
        <f t="shared" si="191"/>
        <v>1</v>
      </c>
      <c r="H627" s="54">
        <f t="shared" si="192"/>
        <v>1</v>
      </c>
      <c r="I627" s="76">
        <f t="shared" si="193"/>
        <v>1</v>
      </c>
      <c r="J627" s="52">
        <f t="shared" si="190"/>
        <v>1</v>
      </c>
      <c r="K627" s="55">
        <f t="shared" si="194"/>
        <v>0</v>
      </c>
      <c r="M627" s="57"/>
      <c r="N627" s="61">
        <v>1</v>
      </c>
      <c r="O627" s="57">
        <f t="shared" si="178"/>
        <v>0</v>
      </c>
      <c r="P627" s="61">
        <v>0</v>
      </c>
      <c r="Q627" s="57">
        <f t="shared" si="180"/>
        <v>0</v>
      </c>
      <c r="R627" s="61">
        <v>0</v>
      </c>
      <c r="S627" s="59">
        <f t="shared" si="179"/>
        <v>0</v>
      </c>
      <c r="T627" s="64"/>
      <c r="U627" s="64"/>
      <c r="V627" s="64"/>
      <c r="W627" s="64"/>
      <c r="AN627" s="804"/>
    </row>
    <row r="628" spans="1:40" ht="45.75" hidden="1" customHeight="1" outlineLevel="1" x14ac:dyDescent="0.3">
      <c r="A628" s="295" t="s">
        <v>1543</v>
      </c>
      <c r="B628" s="242" t="s">
        <v>2026</v>
      </c>
      <c r="C628" s="46" t="s">
        <v>199</v>
      </c>
      <c r="D628" s="43" t="s">
        <v>720</v>
      </c>
      <c r="E628" s="50" t="s">
        <v>720</v>
      </c>
      <c r="F628" s="53" t="s">
        <v>866</v>
      </c>
      <c r="G628" s="52">
        <f t="shared" si="191"/>
        <v>1</v>
      </c>
      <c r="H628" s="54">
        <f t="shared" si="192"/>
        <v>1</v>
      </c>
      <c r="I628" s="76">
        <f t="shared" si="193"/>
        <v>1</v>
      </c>
      <c r="J628" s="52">
        <f t="shared" si="190"/>
        <v>1</v>
      </c>
      <c r="K628" s="55">
        <f t="shared" si="194"/>
        <v>0</v>
      </c>
      <c r="M628" s="57"/>
      <c r="N628" s="61">
        <v>1</v>
      </c>
      <c r="O628" s="57">
        <f t="shared" si="178"/>
        <v>0</v>
      </c>
      <c r="P628" s="61">
        <v>0</v>
      </c>
      <c r="Q628" s="57">
        <f t="shared" si="180"/>
        <v>0</v>
      </c>
      <c r="R628" s="61">
        <v>0</v>
      </c>
      <c r="S628" s="59">
        <f t="shared" si="179"/>
        <v>0</v>
      </c>
      <c r="T628" s="64"/>
      <c r="U628" s="64"/>
      <c r="V628" s="64"/>
      <c r="W628" s="64"/>
      <c r="AN628" s="804"/>
    </row>
    <row r="629" spans="1:40" ht="47.25" hidden="1" customHeight="1" outlineLevel="1" x14ac:dyDescent="0.3">
      <c r="A629" s="295" t="s">
        <v>1544</v>
      </c>
      <c r="B629" s="242" t="s">
        <v>2027</v>
      </c>
      <c r="C629" s="46" t="s">
        <v>199</v>
      </c>
      <c r="D629" s="43" t="s">
        <v>720</v>
      </c>
      <c r="E629" s="50" t="s">
        <v>720</v>
      </c>
      <c r="F629" s="53" t="s">
        <v>866</v>
      </c>
      <c r="G629" s="52">
        <f t="shared" si="191"/>
        <v>1</v>
      </c>
      <c r="H629" s="54">
        <f t="shared" si="192"/>
        <v>1</v>
      </c>
      <c r="I629" s="76">
        <f t="shared" si="193"/>
        <v>1</v>
      </c>
      <c r="J629" s="52">
        <f t="shared" si="190"/>
        <v>1</v>
      </c>
      <c r="K629" s="55">
        <f t="shared" si="194"/>
        <v>0</v>
      </c>
      <c r="M629" s="57"/>
      <c r="N629" s="61">
        <v>1</v>
      </c>
      <c r="O629" s="57">
        <f t="shared" si="178"/>
        <v>0</v>
      </c>
      <c r="P629" s="61">
        <v>0</v>
      </c>
      <c r="Q629" s="57">
        <f t="shared" si="180"/>
        <v>0</v>
      </c>
      <c r="R629" s="61">
        <v>0</v>
      </c>
      <c r="S629" s="59">
        <f t="shared" si="179"/>
        <v>0</v>
      </c>
      <c r="T629" s="64"/>
      <c r="U629" s="64"/>
      <c r="V629" s="64"/>
      <c r="W629" s="64"/>
      <c r="AN629" s="804"/>
    </row>
    <row r="630" spans="1:40" ht="36.75" hidden="1" customHeight="1" outlineLevel="1" x14ac:dyDescent="0.3">
      <c r="A630" s="295" t="s">
        <v>1545</v>
      </c>
      <c r="B630" s="242" t="s">
        <v>2028</v>
      </c>
      <c r="C630" s="46" t="s">
        <v>199</v>
      </c>
      <c r="D630" s="43" t="s">
        <v>720</v>
      </c>
      <c r="E630" s="50" t="s">
        <v>720</v>
      </c>
      <c r="F630" s="53" t="s">
        <v>866</v>
      </c>
      <c r="G630" s="52">
        <f t="shared" si="191"/>
        <v>1</v>
      </c>
      <c r="H630" s="54">
        <f t="shared" si="192"/>
        <v>1</v>
      </c>
      <c r="I630" s="76">
        <f t="shared" si="193"/>
        <v>1</v>
      </c>
      <c r="J630" s="52">
        <f t="shared" si="190"/>
        <v>1</v>
      </c>
      <c r="K630" s="55">
        <f t="shared" si="194"/>
        <v>0</v>
      </c>
      <c r="M630" s="57"/>
      <c r="N630" s="61">
        <v>1</v>
      </c>
      <c r="O630" s="57">
        <f t="shared" si="178"/>
        <v>0</v>
      </c>
      <c r="P630" s="61">
        <v>0</v>
      </c>
      <c r="Q630" s="57">
        <f t="shared" si="180"/>
        <v>0</v>
      </c>
      <c r="R630" s="61">
        <v>0</v>
      </c>
      <c r="S630" s="59">
        <f t="shared" si="179"/>
        <v>0</v>
      </c>
      <c r="T630" s="64"/>
      <c r="U630" s="64"/>
      <c r="V630" s="64"/>
      <c r="W630" s="64"/>
      <c r="AN630" s="804"/>
    </row>
    <row r="631" spans="1:40" ht="47.65" hidden="1" customHeight="1" outlineLevel="1" x14ac:dyDescent="0.3">
      <c r="A631" s="295" t="s">
        <v>1546</v>
      </c>
      <c r="B631" s="242" t="s">
        <v>2029</v>
      </c>
      <c r="C631" s="46" t="s">
        <v>199</v>
      </c>
      <c r="D631" s="43" t="s">
        <v>720</v>
      </c>
      <c r="E631" s="50" t="s">
        <v>720</v>
      </c>
      <c r="F631" s="53" t="s">
        <v>866</v>
      </c>
      <c r="G631" s="52">
        <f t="shared" si="191"/>
        <v>1</v>
      </c>
      <c r="H631" s="54">
        <f t="shared" si="192"/>
        <v>1</v>
      </c>
      <c r="I631" s="76">
        <f t="shared" si="193"/>
        <v>1</v>
      </c>
      <c r="J631" s="52">
        <f t="shared" si="190"/>
        <v>1</v>
      </c>
      <c r="K631" s="55">
        <f t="shared" si="194"/>
        <v>0</v>
      </c>
      <c r="M631" s="57"/>
      <c r="N631" s="61">
        <v>1</v>
      </c>
      <c r="O631" s="57">
        <f t="shared" si="178"/>
        <v>0</v>
      </c>
      <c r="P631" s="61">
        <v>0</v>
      </c>
      <c r="Q631" s="57">
        <f t="shared" si="180"/>
        <v>0</v>
      </c>
      <c r="R631" s="61">
        <v>0</v>
      </c>
      <c r="S631" s="59">
        <f t="shared" si="179"/>
        <v>0</v>
      </c>
      <c r="T631" s="64"/>
      <c r="U631" s="64"/>
      <c r="V631" s="64"/>
      <c r="W631" s="64"/>
      <c r="AN631" s="804"/>
    </row>
    <row r="632" spans="1:40" ht="65.25" hidden="1" customHeight="1" outlineLevel="1" x14ac:dyDescent="0.3">
      <c r="A632" s="295" t="s">
        <v>1547</v>
      </c>
      <c r="B632" s="242" t="s">
        <v>2030</v>
      </c>
      <c r="C632" s="46" t="s">
        <v>720</v>
      </c>
      <c r="D632" s="43" t="s">
        <v>74</v>
      </c>
      <c r="E632" s="50" t="s">
        <v>729</v>
      </c>
      <c r="F632" s="53" t="s">
        <v>866</v>
      </c>
      <c r="G632" s="52">
        <f t="shared" si="191"/>
        <v>1</v>
      </c>
      <c r="H632" s="54">
        <f t="shared" si="192"/>
        <v>1</v>
      </c>
      <c r="I632" s="76">
        <f t="shared" si="193"/>
        <v>1</v>
      </c>
      <c r="J632" s="52">
        <f t="shared" si="190"/>
        <v>1</v>
      </c>
      <c r="K632" s="55">
        <f t="shared" si="194"/>
        <v>0</v>
      </c>
      <c r="M632" s="57"/>
      <c r="N632" s="61">
        <v>0</v>
      </c>
      <c r="O632" s="57">
        <f t="shared" si="178"/>
        <v>0</v>
      </c>
      <c r="P632" s="61">
        <v>1</v>
      </c>
      <c r="Q632" s="57">
        <f t="shared" si="180"/>
        <v>0</v>
      </c>
      <c r="R632" s="61">
        <v>1</v>
      </c>
      <c r="S632" s="59">
        <f t="shared" si="179"/>
        <v>0</v>
      </c>
      <c r="T632" s="64"/>
      <c r="U632" s="64"/>
      <c r="V632" s="64"/>
      <c r="W632" s="64"/>
      <c r="AN632" s="804"/>
    </row>
    <row r="633" spans="1:40" ht="62.25" hidden="1" customHeight="1" outlineLevel="1" x14ac:dyDescent="0.3">
      <c r="A633" s="295" t="s">
        <v>1548</v>
      </c>
      <c r="B633" s="242" t="s">
        <v>2182</v>
      </c>
      <c r="C633" s="46" t="s">
        <v>720</v>
      </c>
      <c r="D633" s="43" t="s">
        <v>74</v>
      </c>
      <c r="E633" s="50" t="s">
        <v>729</v>
      </c>
      <c r="F633" s="53" t="s">
        <v>866</v>
      </c>
      <c r="G633" s="52">
        <f t="shared" si="191"/>
        <v>1</v>
      </c>
      <c r="H633" s="54">
        <f t="shared" si="192"/>
        <v>1</v>
      </c>
      <c r="I633" s="76">
        <f t="shared" si="193"/>
        <v>1</v>
      </c>
      <c r="J633" s="52">
        <f t="shared" si="190"/>
        <v>1</v>
      </c>
      <c r="K633" s="55">
        <f t="shared" si="194"/>
        <v>0</v>
      </c>
      <c r="M633" s="57"/>
      <c r="N633" s="61">
        <v>0</v>
      </c>
      <c r="O633" s="57">
        <f t="shared" si="178"/>
        <v>0</v>
      </c>
      <c r="P633" s="61">
        <v>1</v>
      </c>
      <c r="Q633" s="57">
        <f t="shared" si="180"/>
        <v>0</v>
      </c>
      <c r="R633" s="61">
        <v>1</v>
      </c>
      <c r="S633" s="59">
        <f t="shared" si="179"/>
        <v>0</v>
      </c>
      <c r="T633" s="64"/>
      <c r="U633" s="64"/>
      <c r="V633" s="64"/>
      <c r="W633" s="64"/>
      <c r="AN633" s="804"/>
    </row>
    <row r="634" spans="1:40" ht="47.65" hidden="1" customHeight="1" outlineLevel="1" x14ac:dyDescent="0.3">
      <c r="A634" s="295" t="s">
        <v>1549</v>
      </c>
      <c r="B634" s="242" t="s">
        <v>2031</v>
      </c>
      <c r="C634" s="46" t="s">
        <v>199</v>
      </c>
      <c r="D634" s="43" t="s">
        <v>67</v>
      </c>
      <c r="E634" s="50" t="s">
        <v>729</v>
      </c>
      <c r="F634" s="53" t="s">
        <v>866</v>
      </c>
      <c r="G634" s="52">
        <f t="shared" si="191"/>
        <v>1</v>
      </c>
      <c r="H634" s="54">
        <f t="shared" si="192"/>
        <v>1</v>
      </c>
      <c r="I634" s="76">
        <f t="shared" si="193"/>
        <v>1</v>
      </c>
      <c r="J634" s="52">
        <f t="shared" si="190"/>
        <v>1</v>
      </c>
      <c r="K634" s="55">
        <f t="shared" si="194"/>
        <v>0</v>
      </c>
      <c r="M634" s="57"/>
      <c r="N634" s="61">
        <v>1</v>
      </c>
      <c r="O634" s="57">
        <f t="shared" si="178"/>
        <v>0</v>
      </c>
      <c r="P634" s="61">
        <v>1</v>
      </c>
      <c r="Q634" s="57">
        <f t="shared" si="180"/>
        <v>0</v>
      </c>
      <c r="R634" s="61">
        <v>1</v>
      </c>
      <c r="S634" s="59">
        <f t="shared" si="179"/>
        <v>0</v>
      </c>
      <c r="T634" s="64"/>
      <c r="U634" s="64"/>
      <c r="V634" s="64"/>
      <c r="W634" s="64"/>
      <c r="AN634" s="804"/>
    </row>
    <row r="635" spans="1:40" ht="59.25" hidden="1" customHeight="1" outlineLevel="1" x14ac:dyDescent="0.3">
      <c r="A635" s="295" t="s">
        <v>1550</v>
      </c>
      <c r="B635" s="242" t="s">
        <v>2032</v>
      </c>
      <c r="C635" s="46" t="s">
        <v>720</v>
      </c>
      <c r="D635" s="43" t="s">
        <v>67</v>
      </c>
      <c r="E635" s="50" t="s">
        <v>729</v>
      </c>
      <c r="F635" s="53" t="s">
        <v>866</v>
      </c>
      <c r="G635" s="52">
        <f t="shared" si="191"/>
        <v>1</v>
      </c>
      <c r="H635" s="54">
        <f t="shared" si="192"/>
        <v>1</v>
      </c>
      <c r="I635" s="76">
        <f t="shared" si="193"/>
        <v>1</v>
      </c>
      <c r="J635" s="52">
        <f t="shared" si="190"/>
        <v>1</v>
      </c>
      <c r="K635" s="55">
        <f t="shared" si="194"/>
        <v>0</v>
      </c>
      <c r="M635" s="57"/>
      <c r="N635" s="61">
        <v>0</v>
      </c>
      <c r="O635" s="57">
        <f t="shared" si="178"/>
        <v>0</v>
      </c>
      <c r="P635" s="61">
        <v>1</v>
      </c>
      <c r="Q635" s="57">
        <f t="shared" si="180"/>
        <v>0</v>
      </c>
      <c r="R635" s="61">
        <v>1</v>
      </c>
      <c r="S635" s="59">
        <f t="shared" si="179"/>
        <v>0</v>
      </c>
      <c r="T635" s="64"/>
      <c r="U635" s="64"/>
      <c r="V635" s="64"/>
      <c r="W635" s="64"/>
      <c r="AN635" s="804"/>
    </row>
    <row r="636" spans="1:40" ht="114.75" customHeight="1" collapsed="1" x14ac:dyDescent="0.3">
      <c r="A636" s="42" t="s">
        <v>936</v>
      </c>
      <c r="B636" s="464" t="s">
        <v>2103</v>
      </c>
      <c r="C636" s="465"/>
      <c r="D636" s="465"/>
      <c r="E636" s="466"/>
      <c r="F636" s="261" t="s">
        <v>1074</v>
      </c>
      <c r="G636" s="52">
        <f>VLOOKUP(F636,$AL$8:$AM$14,2)</f>
        <v>1</v>
      </c>
      <c r="H636" s="54">
        <f>IF(G636&gt;1,0,ROUNDDOWN(AVERAGE(H637:H652),0))</f>
        <v>1</v>
      </c>
      <c r="I636" s="76"/>
      <c r="J636" s="52">
        <f t="shared" si="190"/>
        <v>1</v>
      </c>
      <c r="K636" s="55">
        <f>CHOOSE(J636,0,$AD$9,$AD$10,$AD$11,$AD$12,$AD$13,$AD$14)</f>
        <v>0</v>
      </c>
      <c r="L636" s="63">
        <f>1/5</f>
        <v>0.2</v>
      </c>
      <c r="M636" s="57">
        <f>K636*L636</f>
        <v>0</v>
      </c>
      <c r="O636" s="57">
        <f t="shared" si="178"/>
        <v>0</v>
      </c>
      <c r="Q636" s="57">
        <f t="shared" si="180"/>
        <v>0</v>
      </c>
      <c r="S636" s="59">
        <f t="shared" si="179"/>
        <v>0</v>
      </c>
      <c r="T636" s="64"/>
      <c r="U636" s="64"/>
      <c r="V636" s="64"/>
      <c r="W636" s="64"/>
      <c r="AN636" s="804"/>
    </row>
    <row r="637" spans="1:40" ht="34.5" hidden="1" customHeight="1" outlineLevel="1" x14ac:dyDescent="0.3">
      <c r="A637" s="295" t="s">
        <v>1551</v>
      </c>
      <c r="B637" s="242" t="s">
        <v>2033</v>
      </c>
      <c r="C637" s="46" t="s">
        <v>720</v>
      </c>
      <c r="D637" s="43" t="s">
        <v>75</v>
      </c>
      <c r="E637" s="50" t="s">
        <v>720</v>
      </c>
      <c r="F637" s="53" t="s">
        <v>866</v>
      </c>
      <c r="G637" s="52">
        <f t="shared" ref="G637:G652" si="195">VLOOKUP(F637,$AH$8:$AK$14,2)</f>
        <v>1</v>
      </c>
      <c r="H637" s="54">
        <f t="shared" ref="H637:H652" si="196">CHOOSE(G637,$AE$8,$AE$9,$AE$10,$AE$11,$AE$12,$AE$13,$AE$14)</f>
        <v>1</v>
      </c>
      <c r="I637" s="76">
        <f t="shared" ref="I637:I652" si="197">IF(H637&gt;1,H637,$J$636)</f>
        <v>1</v>
      </c>
      <c r="J637" s="52">
        <f t="shared" si="190"/>
        <v>1</v>
      </c>
      <c r="K637" s="55">
        <f t="shared" ref="K637:K652" si="198">CHOOSE(I637,0,$AD$9,$AD$10,$AD$11,$AD$12,$AD$13,$AD$14)</f>
        <v>0</v>
      </c>
      <c r="M637" s="57"/>
      <c r="N637" s="61">
        <v>0</v>
      </c>
      <c r="O637" s="57">
        <f t="shared" si="178"/>
        <v>0</v>
      </c>
      <c r="P637" s="61">
        <v>1</v>
      </c>
      <c r="Q637" s="57">
        <f t="shared" si="180"/>
        <v>0</v>
      </c>
      <c r="R637" s="61">
        <v>0</v>
      </c>
      <c r="S637" s="59">
        <f t="shared" si="179"/>
        <v>0</v>
      </c>
      <c r="T637" s="64"/>
      <c r="U637" s="64"/>
      <c r="V637" s="64"/>
      <c r="W637" s="64"/>
      <c r="AN637" s="804"/>
    </row>
    <row r="638" spans="1:40" ht="47.25" hidden="1" customHeight="1" outlineLevel="1" x14ac:dyDescent="0.3">
      <c r="A638" s="295" t="s">
        <v>1552</v>
      </c>
      <c r="B638" s="242" t="s">
        <v>792</v>
      </c>
      <c r="C638" s="46" t="s">
        <v>720</v>
      </c>
      <c r="D638" s="43" t="s">
        <v>75</v>
      </c>
      <c r="E638" s="50" t="s">
        <v>720</v>
      </c>
      <c r="F638" s="53" t="s">
        <v>866</v>
      </c>
      <c r="G638" s="52">
        <f t="shared" si="195"/>
        <v>1</v>
      </c>
      <c r="H638" s="54">
        <f t="shared" si="196"/>
        <v>1</v>
      </c>
      <c r="I638" s="76">
        <f t="shared" si="197"/>
        <v>1</v>
      </c>
      <c r="J638" s="52">
        <f t="shared" si="190"/>
        <v>1</v>
      </c>
      <c r="K638" s="55">
        <f t="shared" si="198"/>
        <v>0</v>
      </c>
      <c r="M638" s="57"/>
      <c r="N638" s="61">
        <v>0</v>
      </c>
      <c r="O638" s="57">
        <f t="shared" si="178"/>
        <v>0</v>
      </c>
      <c r="P638" s="61">
        <v>1</v>
      </c>
      <c r="Q638" s="57">
        <f t="shared" si="180"/>
        <v>0</v>
      </c>
      <c r="R638" s="61">
        <v>0</v>
      </c>
      <c r="S638" s="59">
        <f t="shared" si="179"/>
        <v>0</v>
      </c>
      <c r="T638" s="64"/>
      <c r="U638" s="64"/>
      <c r="V638" s="64"/>
      <c r="W638" s="64"/>
      <c r="AN638" s="804"/>
    </row>
    <row r="639" spans="1:40" ht="34.5" hidden="1" customHeight="1" outlineLevel="1" x14ac:dyDescent="0.3">
      <c r="A639" s="295" t="s">
        <v>1553</v>
      </c>
      <c r="B639" s="242" t="s">
        <v>793</v>
      </c>
      <c r="C639" s="46" t="s">
        <v>720</v>
      </c>
      <c r="D639" s="43" t="s">
        <v>75</v>
      </c>
      <c r="E639" s="50" t="s">
        <v>720</v>
      </c>
      <c r="F639" s="53" t="s">
        <v>866</v>
      </c>
      <c r="G639" s="52">
        <f t="shared" si="195"/>
        <v>1</v>
      </c>
      <c r="H639" s="54">
        <f t="shared" si="196"/>
        <v>1</v>
      </c>
      <c r="I639" s="76">
        <f t="shared" si="197"/>
        <v>1</v>
      </c>
      <c r="J639" s="52">
        <f t="shared" si="190"/>
        <v>1</v>
      </c>
      <c r="K639" s="55">
        <f t="shared" si="198"/>
        <v>0</v>
      </c>
      <c r="M639" s="57"/>
      <c r="N639" s="61">
        <v>0</v>
      </c>
      <c r="O639" s="57">
        <f t="shared" si="178"/>
        <v>0</v>
      </c>
      <c r="P639" s="61">
        <v>1</v>
      </c>
      <c r="Q639" s="57">
        <f t="shared" si="180"/>
        <v>0</v>
      </c>
      <c r="R639" s="61">
        <v>0</v>
      </c>
      <c r="S639" s="59">
        <f t="shared" si="179"/>
        <v>0</v>
      </c>
      <c r="T639" s="64"/>
      <c r="U639" s="64"/>
      <c r="V639" s="64"/>
      <c r="W639" s="64"/>
      <c r="AN639" s="804"/>
    </row>
    <row r="640" spans="1:40" ht="47.65" hidden="1" customHeight="1" outlineLevel="1" x14ac:dyDescent="0.3">
      <c r="A640" s="295" t="s">
        <v>1554</v>
      </c>
      <c r="B640" s="242" t="s">
        <v>794</v>
      </c>
      <c r="C640" s="46" t="s">
        <v>720</v>
      </c>
      <c r="D640" s="43" t="s">
        <v>75</v>
      </c>
      <c r="E640" s="50" t="s">
        <v>720</v>
      </c>
      <c r="F640" s="53" t="s">
        <v>866</v>
      </c>
      <c r="G640" s="52">
        <f t="shared" si="195"/>
        <v>1</v>
      </c>
      <c r="H640" s="54">
        <f t="shared" si="196"/>
        <v>1</v>
      </c>
      <c r="I640" s="76">
        <f t="shared" si="197"/>
        <v>1</v>
      </c>
      <c r="J640" s="52">
        <f t="shared" si="190"/>
        <v>1</v>
      </c>
      <c r="K640" s="55">
        <f t="shared" si="198"/>
        <v>0</v>
      </c>
      <c r="M640" s="57"/>
      <c r="N640" s="61">
        <v>0</v>
      </c>
      <c r="O640" s="57">
        <f t="shared" si="178"/>
        <v>0</v>
      </c>
      <c r="P640" s="61">
        <v>1</v>
      </c>
      <c r="Q640" s="57">
        <f t="shared" si="180"/>
        <v>0</v>
      </c>
      <c r="R640" s="61">
        <v>0</v>
      </c>
      <c r="S640" s="59">
        <f t="shared" si="179"/>
        <v>0</v>
      </c>
      <c r="T640" s="64"/>
      <c r="U640" s="64"/>
      <c r="V640" s="64"/>
      <c r="W640" s="64"/>
      <c r="AN640" s="804"/>
    </row>
    <row r="641" spans="1:40" ht="69.75" hidden="1" customHeight="1" outlineLevel="1" x14ac:dyDescent="0.3">
      <c r="A641" s="295" t="s">
        <v>1555</v>
      </c>
      <c r="B641" s="242" t="s">
        <v>2060</v>
      </c>
      <c r="C641" s="46" t="s">
        <v>720</v>
      </c>
      <c r="D641" s="43" t="s">
        <v>75</v>
      </c>
      <c r="E641" s="50" t="s">
        <v>720</v>
      </c>
      <c r="F641" s="53" t="s">
        <v>866</v>
      </c>
      <c r="G641" s="52">
        <f t="shared" si="195"/>
        <v>1</v>
      </c>
      <c r="H641" s="54">
        <f t="shared" si="196"/>
        <v>1</v>
      </c>
      <c r="I641" s="76">
        <f t="shared" si="197"/>
        <v>1</v>
      </c>
      <c r="J641" s="52">
        <f t="shared" si="190"/>
        <v>1</v>
      </c>
      <c r="K641" s="55">
        <f t="shared" si="198"/>
        <v>0</v>
      </c>
      <c r="M641" s="57"/>
      <c r="N641" s="61">
        <v>0</v>
      </c>
      <c r="O641" s="57">
        <f t="shared" si="178"/>
        <v>0</v>
      </c>
      <c r="P641" s="61">
        <v>1</v>
      </c>
      <c r="Q641" s="57">
        <f t="shared" si="180"/>
        <v>0</v>
      </c>
      <c r="R641" s="61">
        <v>0</v>
      </c>
      <c r="S641" s="59">
        <f t="shared" si="179"/>
        <v>0</v>
      </c>
      <c r="T641" s="64"/>
      <c r="U641" s="64"/>
      <c r="V641" s="64"/>
      <c r="W641" s="64"/>
      <c r="AN641" s="804"/>
    </row>
    <row r="642" spans="1:40" ht="52.5" hidden="1" customHeight="1" outlineLevel="1" x14ac:dyDescent="0.3">
      <c r="A642" s="295" t="s">
        <v>1556</v>
      </c>
      <c r="B642" s="242" t="s">
        <v>795</v>
      </c>
      <c r="C642" s="46" t="s">
        <v>720</v>
      </c>
      <c r="D642" s="43" t="s">
        <v>75</v>
      </c>
      <c r="E642" s="50" t="s">
        <v>720</v>
      </c>
      <c r="F642" s="53" t="s">
        <v>866</v>
      </c>
      <c r="G642" s="52">
        <f t="shared" si="195"/>
        <v>1</v>
      </c>
      <c r="H642" s="54">
        <f t="shared" si="196"/>
        <v>1</v>
      </c>
      <c r="I642" s="76">
        <f t="shared" si="197"/>
        <v>1</v>
      </c>
      <c r="J642" s="52">
        <f t="shared" si="190"/>
        <v>1</v>
      </c>
      <c r="K642" s="55">
        <f t="shared" si="198"/>
        <v>0</v>
      </c>
      <c r="M642" s="57"/>
      <c r="N642" s="61">
        <v>0</v>
      </c>
      <c r="O642" s="57">
        <f t="shared" si="178"/>
        <v>0</v>
      </c>
      <c r="P642" s="61">
        <v>1</v>
      </c>
      <c r="Q642" s="57">
        <f t="shared" si="180"/>
        <v>0</v>
      </c>
      <c r="R642" s="61">
        <v>0</v>
      </c>
      <c r="S642" s="59">
        <f t="shared" si="179"/>
        <v>0</v>
      </c>
      <c r="T642" s="64"/>
      <c r="U642" s="64"/>
      <c r="V642" s="64"/>
      <c r="W642" s="64"/>
      <c r="AN642" s="804"/>
    </row>
    <row r="643" spans="1:40" ht="47.25" hidden="1" customHeight="1" outlineLevel="1" x14ac:dyDescent="0.3">
      <c r="A643" s="295" t="s">
        <v>1557</v>
      </c>
      <c r="B643" s="242" t="s">
        <v>796</v>
      </c>
      <c r="C643" s="46" t="s">
        <v>720</v>
      </c>
      <c r="D643" s="43" t="s">
        <v>75</v>
      </c>
      <c r="E643" s="50" t="s">
        <v>720</v>
      </c>
      <c r="F643" s="53" t="s">
        <v>866</v>
      </c>
      <c r="G643" s="52">
        <f t="shared" si="195"/>
        <v>1</v>
      </c>
      <c r="H643" s="54">
        <f t="shared" si="196"/>
        <v>1</v>
      </c>
      <c r="I643" s="76">
        <f t="shared" si="197"/>
        <v>1</v>
      </c>
      <c r="J643" s="52">
        <f t="shared" si="190"/>
        <v>1</v>
      </c>
      <c r="K643" s="55">
        <f t="shared" si="198"/>
        <v>0</v>
      </c>
      <c r="M643" s="57"/>
      <c r="N643" s="61">
        <v>0</v>
      </c>
      <c r="O643" s="57">
        <f t="shared" si="178"/>
        <v>0</v>
      </c>
      <c r="P643" s="61">
        <v>1</v>
      </c>
      <c r="Q643" s="57">
        <f t="shared" si="180"/>
        <v>0</v>
      </c>
      <c r="R643" s="61">
        <v>0</v>
      </c>
      <c r="S643" s="59">
        <f t="shared" si="179"/>
        <v>0</v>
      </c>
      <c r="T643" s="64"/>
      <c r="U643" s="64"/>
      <c r="V643" s="64"/>
      <c r="W643" s="64"/>
      <c r="AN643" s="804"/>
    </row>
    <row r="644" spans="1:40" ht="34.5" hidden="1" customHeight="1" outlineLevel="1" x14ac:dyDescent="0.3">
      <c r="A644" s="295" t="s">
        <v>1558</v>
      </c>
      <c r="B644" s="242" t="s">
        <v>2034</v>
      </c>
      <c r="C644" s="46" t="s">
        <v>720</v>
      </c>
      <c r="D644" s="43" t="s">
        <v>76</v>
      </c>
      <c r="E644" s="50" t="s">
        <v>720</v>
      </c>
      <c r="F644" s="53" t="s">
        <v>866</v>
      </c>
      <c r="G644" s="52">
        <f t="shared" si="195"/>
        <v>1</v>
      </c>
      <c r="H644" s="54">
        <f t="shared" si="196"/>
        <v>1</v>
      </c>
      <c r="I644" s="76">
        <f t="shared" si="197"/>
        <v>1</v>
      </c>
      <c r="J644" s="52">
        <f t="shared" si="190"/>
        <v>1</v>
      </c>
      <c r="K644" s="55">
        <f t="shared" si="198"/>
        <v>0</v>
      </c>
      <c r="M644" s="57"/>
      <c r="N644" s="61">
        <v>0</v>
      </c>
      <c r="O644" s="57">
        <f t="shared" si="178"/>
        <v>0</v>
      </c>
      <c r="P644" s="61">
        <v>1</v>
      </c>
      <c r="Q644" s="57">
        <f t="shared" si="180"/>
        <v>0</v>
      </c>
      <c r="R644" s="61">
        <v>0</v>
      </c>
      <c r="S644" s="59">
        <f t="shared" si="179"/>
        <v>0</v>
      </c>
      <c r="T644" s="64"/>
      <c r="U644" s="64"/>
      <c r="V644" s="64"/>
      <c r="W644" s="64"/>
      <c r="AN644" s="804"/>
    </row>
    <row r="645" spans="1:40" ht="34.5" hidden="1" customHeight="1" outlineLevel="1" x14ac:dyDescent="0.3">
      <c r="A645" s="295" t="s">
        <v>1559</v>
      </c>
      <c r="B645" s="242" t="s">
        <v>797</v>
      </c>
      <c r="C645" s="46" t="s">
        <v>720</v>
      </c>
      <c r="D645" s="43" t="s">
        <v>76</v>
      </c>
      <c r="E645" s="50" t="s">
        <v>720</v>
      </c>
      <c r="F645" s="53" t="s">
        <v>866</v>
      </c>
      <c r="G645" s="52">
        <f t="shared" si="195"/>
        <v>1</v>
      </c>
      <c r="H645" s="54">
        <f t="shared" si="196"/>
        <v>1</v>
      </c>
      <c r="I645" s="76">
        <f t="shared" si="197"/>
        <v>1</v>
      </c>
      <c r="J645" s="52">
        <f t="shared" si="190"/>
        <v>1</v>
      </c>
      <c r="K645" s="55">
        <f t="shared" si="198"/>
        <v>0</v>
      </c>
      <c r="M645" s="57"/>
      <c r="N645" s="61">
        <v>0</v>
      </c>
      <c r="O645" s="57">
        <f t="shared" si="178"/>
        <v>0</v>
      </c>
      <c r="P645" s="61">
        <v>1</v>
      </c>
      <c r="Q645" s="57">
        <f t="shared" si="180"/>
        <v>0</v>
      </c>
      <c r="R645" s="61">
        <v>0</v>
      </c>
      <c r="S645" s="59">
        <f t="shared" si="179"/>
        <v>0</v>
      </c>
      <c r="T645" s="64"/>
      <c r="U645" s="64"/>
      <c r="V645" s="64"/>
      <c r="W645" s="64"/>
      <c r="AN645" s="804"/>
    </row>
    <row r="646" spans="1:40" ht="47.65" hidden="1" customHeight="1" outlineLevel="1" x14ac:dyDescent="0.3">
      <c r="A646" s="295" t="s">
        <v>1560</v>
      </c>
      <c r="B646" s="242" t="s">
        <v>798</v>
      </c>
      <c r="C646" s="46" t="s">
        <v>720</v>
      </c>
      <c r="D646" s="43" t="s">
        <v>76</v>
      </c>
      <c r="E646" s="50" t="s">
        <v>720</v>
      </c>
      <c r="F646" s="53" t="s">
        <v>866</v>
      </c>
      <c r="G646" s="52">
        <f t="shared" si="195"/>
        <v>1</v>
      </c>
      <c r="H646" s="54">
        <f t="shared" si="196"/>
        <v>1</v>
      </c>
      <c r="I646" s="76">
        <f t="shared" si="197"/>
        <v>1</v>
      </c>
      <c r="J646" s="52">
        <f t="shared" si="190"/>
        <v>1</v>
      </c>
      <c r="K646" s="55">
        <f t="shared" si="198"/>
        <v>0</v>
      </c>
      <c r="M646" s="57"/>
      <c r="N646" s="61">
        <v>0</v>
      </c>
      <c r="O646" s="57">
        <f t="shared" si="178"/>
        <v>0</v>
      </c>
      <c r="P646" s="61">
        <v>1</v>
      </c>
      <c r="Q646" s="57">
        <f t="shared" si="180"/>
        <v>0</v>
      </c>
      <c r="R646" s="61">
        <v>0</v>
      </c>
      <c r="S646" s="59">
        <f t="shared" si="179"/>
        <v>0</v>
      </c>
      <c r="T646" s="64"/>
      <c r="U646" s="64"/>
      <c r="V646" s="64"/>
      <c r="W646" s="64"/>
      <c r="AN646" s="804"/>
    </row>
    <row r="647" spans="1:40" ht="34.5" hidden="1" customHeight="1" outlineLevel="1" x14ac:dyDescent="0.3">
      <c r="A647" s="295" t="s">
        <v>1561</v>
      </c>
      <c r="B647" s="242" t="s">
        <v>799</v>
      </c>
      <c r="C647" s="46" t="s">
        <v>720</v>
      </c>
      <c r="D647" s="43" t="s">
        <v>76</v>
      </c>
      <c r="E647" s="50" t="s">
        <v>720</v>
      </c>
      <c r="F647" s="53" t="s">
        <v>866</v>
      </c>
      <c r="G647" s="52">
        <f t="shared" si="195"/>
        <v>1</v>
      </c>
      <c r="H647" s="54">
        <f t="shared" si="196"/>
        <v>1</v>
      </c>
      <c r="I647" s="76">
        <f t="shared" si="197"/>
        <v>1</v>
      </c>
      <c r="J647" s="52">
        <f t="shared" si="190"/>
        <v>1</v>
      </c>
      <c r="K647" s="55">
        <f t="shared" si="198"/>
        <v>0</v>
      </c>
      <c r="M647" s="57"/>
      <c r="N647" s="61">
        <v>0</v>
      </c>
      <c r="O647" s="57">
        <f t="shared" si="178"/>
        <v>0</v>
      </c>
      <c r="P647" s="61">
        <v>1</v>
      </c>
      <c r="Q647" s="57">
        <f t="shared" si="180"/>
        <v>0</v>
      </c>
      <c r="R647" s="61">
        <v>0</v>
      </c>
      <c r="S647" s="59">
        <f t="shared" si="179"/>
        <v>0</v>
      </c>
      <c r="T647" s="64"/>
      <c r="U647" s="64"/>
      <c r="V647" s="64"/>
      <c r="W647" s="64"/>
      <c r="AN647" s="804"/>
    </row>
    <row r="648" spans="1:40" ht="47.65" hidden="1" customHeight="1" outlineLevel="1" x14ac:dyDescent="0.3">
      <c r="A648" s="295" t="s">
        <v>1562</v>
      </c>
      <c r="B648" s="242" t="s">
        <v>800</v>
      </c>
      <c r="C648" s="46" t="s">
        <v>720</v>
      </c>
      <c r="D648" s="43" t="s">
        <v>76</v>
      </c>
      <c r="E648" s="50" t="s">
        <v>720</v>
      </c>
      <c r="F648" s="53" t="s">
        <v>866</v>
      </c>
      <c r="G648" s="52">
        <f t="shared" si="195"/>
        <v>1</v>
      </c>
      <c r="H648" s="54">
        <f t="shared" si="196"/>
        <v>1</v>
      </c>
      <c r="I648" s="76">
        <f t="shared" si="197"/>
        <v>1</v>
      </c>
      <c r="J648" s="52">
        <f t="shared" si="190"/>
        <v>1</v>
      </c>
      <c r="K648" s="55">
        <f t="shared" si="198"/>
        <v>0</v>
      </c>
      <c r="M648" s="57"/>
      <c r="N648" s="61">
        <v>0</v>
      </c>
      <c r="O648" s="57">
        <f t="shared" si="178"/>
        <v>0</v>
      </c>
      <c r="P648" s="61">
        <v>1</v>
      </c>
      <c r="Q648" s="57">
        <f t="shared" si="180"/>
        <v>0</v>
      </c>
      <c r="R648" s="61">
        <v>0</v>
      </c>
      <c r="S648" s="59">
        <f t="shared" si="179"/>
        <v>0</v>
      </c>
      <c r="T648" s="64"/>
      <c r="U648" s="64"/>
      <c r="V648" s="64"/>
      <c r="W648" s="64"/>
      <c r="AN648" s="804"/>
    </row>
    <row r="649" spans="1:40" ht="50.25" hidden="1" customHeight="1" outlineLevel="1" x14ac:dyDescent="0.3">
      <c r="A649" s="295" t="s">
        <v>1563</v>
      </c>
      <c r="B649" s="242" t="s">
        <v>801</v>
      </c>
      <c r="C649" s="46" t="s">
        <v>720</v>
      </c>
      <c r="D649" s="43" t="s">
        <v>76</v>
      </c>
      <c r="E649" s="50" t="s">
        <v>720</v>
      </c>
      <c r="F649" s="53" t="s">
        <v>866</v>
      </c>
      <c r="G649" s="52">
        <f t="shared" si="195"/>
        <v>1</v>
      </c>
      <c r="H649" s="54">
        <f t="shared" si="196"/>
        <v>1</v>
      </c>
      <c r="I649" s="76">
        <f t="shared" si="197"/>
        <v>1</v>
      </c>
      <c r="J649" s="52">
        <f t="shared" si="190"/>
        <v>1</v>
      </c>
      <c r="K649" s="55">
        <f t="shared" si="198"/>
        <v>0</v>
      </c>
      <c r="M649" s="57"/>
      <c r="N649" s="61">
        <v>0</v>
      </c>
      <c r="O649" s="57">
        <f t="shared" si="178"/>
        <v>0</v>
      </c>
      <c r="P649" s="61">
        <v>1</v>
      </c>
      <c r="Q649" s="57">
        <f t="shared" si="180"/>
        <v>0</v>
      </c>
      <c r="R649" s="61">
        <v>0</v>
      </c>
      <c r="S649" s="59">
        <f t="shared" si="179"/>
        <v>0</v>
      </c>
      <c r="T649" s="64"/>
      <c r="U649" s="64"/>
      <c r="V649" s="64"/>
      <c r="W649" s="64"/>
      <c r="AN649" s="804"/>
    </row>
    <row r="650" spans="1:40" ht="59.25" hidden="1" customHeight="1" outlineLevel="1" x14ac:dyDescent="0.3">
      <c r="A650" s="295" t="s">
        <v>1564</v>
      </c>
      <c r="B650" s="242" t="s">
        <v>2035</v>
      </c>
      <c r="C650" s="46" t="s">
        <v>199</v>
      </c>
      <c r="D650" s="43" t="s">
        <v>720</v>
      </c>
      <c r="E650" s="50" t="s">
        <v>720</v>
      </c>
      <c r="F650" s="53" t="s">
        <v>866</v>
      </c>
      <c r="G650" s="52">
        <f t="shared" si="195"/>
        <v>1</v>
      </c>
      <c r="H650" s="54">
        <f t="shared" si="196"/>
        <v>1</v>
      </c>
      <c r="I650" s="76">
        <f t="shared" si="197"/>
        <v>1</v>
      </c>
      <c r="J650" s="52">
        <f t="shared" si="190"/>
        <v>1</v>
      </c>
      <c r="K650" s="55">
        <f t="shared" si="198"/>
        <v>0</v>
      </c>
      <c r="M650" s="57"/>
      <c r="N650" s="61">
        <v>1</v>
      </c>
      <c r="O650" s="57">
        <f t="shared" si="178"/>
        <v>0</v>
      </c>
      <c r="P650" s="61">
        <v>0</v>
      </c>
      <c r="Q650" s="57">
        <f t="shared" si="180"/>
        <v>0</v>
      </c>
      <c r="R650" s="61">
        <v>0</v>
      </c>
      <c r="S650" s="59">
        <f t="shared" si="179"/>
        <v>0</v>
      </c>
      <c r="T650" s="64"/>
      <c r="U650" s="64"/>
      <c r="V650" s="64"/>
      <c r="W650" s="64"/>
      <c r="AN650" s="804"/>
    </row>
    <row r="651" spans="1:40" ht="47.65" hidden="1" customHeight="1" outlineLevel="1" x14ac:dyDescent="0.3">
      <c r="A651" s="295" t="s">
        <v>1565</v>
      </c>
      <c r="B651" s="242" t="s">
        <v>2036</v>
      </c>
      <c r="C651" s="46" t="s">
        <v>199</v>
      </c>
      <c r="D651" s="43" t="s">
        <v>720</v>
      </c>
      <c r="E651" s="50" t="s">
        <v>720</v>
      </c>
      <c r="F651" s="53" t="s">
        <v>866</v>
      </c>
      <c r="G651" s="52">
        <f t="shared" si="195"/>
        <v>1</v>
      </c>
      <c r="H651" s="54">
        <f t="shared" si="196"/>
        <v>1</v>
      </c>
      <c r="I651" s="76">
        <f t="shared" si="197"/>
        <v>1</v>
      </c>
      <c r="J651" s="52">
        <f t="shared" si="190"/>
        <v>1</v>
      </c>
      <c r="K651" s="55">
        <f t="shared" si="198"/>
        <v>0</v>
      </c>
      <c r="M651" s="57"/>
      <c r="N651" s="61">
        <v>1</v>
      </c>
      <c r="O651" s="57">
        <f t="shared" ref="O651:O661" si="199">N651*K651</f>
        <v>0</v>
      </c>
      <c r="P651" s="61">
        <v>0</v>
      </c>
      <c r="Q651" s="57">
        <f t="shared" si="180"/>
        <v>0</v>
      </c>
      <c r="R651" s="61">
        <v>0</v>
      </c>
      <c r="S651" s="59">
        <f t="shared" ref="S651:S661" si="200">R651*K651</f>
        <v>0</v>
      </c>
      <c r="T651" s="64"/>
      <c r="U651" s="64"/>
      <c r="V651" s="64"/>
      <c r="W651" s="64"/>
      <c r="AN651" s="804"/>
    </row>
    <row r="652" spans="1:40" ht="47.65" hidden="1" customHeight="1" outlineLevel="1" x14ac:dyDescent="0.3">
      <c r="A652" s="307" t="s">
        <v>1566</v>
      </c>
      <c r="B652" s="280" t="s">
        <v>2037</v>
      </c>
      <c r="C652" s="281" t="s">
        <v>199</v>
      </c>
      <c r="D652" s="282" t="s">
        <v>67</v>
      </c>
      <c r="E652" s="283" t="s">
        <v>720</v>
      </c>
      <c r="F652" s="53" t="s">
        <v>866</v>
      </c>
      <c r="G652" s="285">
        <f t="shared" si="195"/>
        <v>1</v>
      </c>
      <c r="H652" s="286">
        <f t="shared" si="196"/>
        <v>1</v>
      </c>
      <c r="I652" s="286">
        <f t="shared" si="197"/>
        <v>1</v>
      </c>
      <c r="J652" s="285">
        <f t="shared" si="190"/>
        <v>1</v>
      </c>
      <c r="K652" s="287">
        <f t="shared" si="198"/>
        <v>0</v>
      </c>
      <c r="L652" s="288"/>
      <c r="M652" s="289"/>
      <c r="N652" s="290">
        <v>1</v>
      </c>
      <c r="O652" s="289">
        <f t="shared" si="199"/>
        <v>0</v>
      </c>
      <c r="P652" s="290">
        <v>1</v>
      </c>
      <c r="Q652" s="289">
        <f t="shared" ref="Q652:Q661" si="201">K652*P652</f>
        <v>0</v>
      </c>
      <c r="R652" s="290">
        <v>0</v>
      </c>
      <c r="S652" s="59">
        <f t="shared" si="200"/>
        <v>0</v>
      </c>
      <c r="T652" s="64"/>
      <c r="U652" s="64"/>
      <c r="V652" s="64"/>
      <c r="W652" s="64"/>
      <c r="AN652" s="799"/>
    </row>
    <row r="653" spans="1:40" ht="26.85" customHeight="1" collapsed="1" x14ac:dyDescent="0.3">
      <c r="A653" s="305" t="s">
        <v>205</v>
      </c>
      <c r="B653" s="467" t="s">
        <v>719</v>
      </c>
      <c r="C653" s="467"/>
      <c r="D653" s="467"/>
      <c r="E653" s="467"/>
      <c r="F653" s="467"/>
      <c r="G653" s="467"/>
      <c r="H653" s="467"/>
      <c r="I653" s="467"/>
      <c r="J653" s="467"/>
      <c r="K653" s="467"/>
      <c r="L653" s="467"/>
      <c r="M653" s="467"/>
      <c r="N653" s="467"/>
      <c r="O653" s="467"/>
      <c r="P653" s="467"/>
      <c r="Q653" s="467"/>
      <c r="R653" s="467"/>
      <c r="S653" s="467"/>
      <c r="T653" s="467"/>
      <c r="U653" s="467"/>
      <c r="V653" s="467"/>
      <c r="W653" s="467"/>
      <c r="X653" s="467"/>
      <c r="Y653" s="467"/>
      <c r="Z653" s="467"/>
      <c r="AA653" s="467"/>
      <c r="AB653" s="467"/>
      <c r="AC653" s="467"/>
      <c r="AD653" s="467"/>
      <c r="AE653" s="467"/>
      <c r="AF653" s="467"/>
      <c r="AG653" s="467"/>
      <c r="AH653" s="467"/>
      <c r="AI653" s="467"/>
      <c r="AJ653" s="467"/>
      <c r="AK653" s="467"/>
      <c r="AL653" s="467"/>
      <c r="AM653" s="467"/>
      <c r="AN653" s="467"/>
    </row>
    <row r="654" spans="1:40" ht="40.35" customHeight="1" x14ac:dyDescent="0.3">
      <c r="A654" s="297" t="s">
        <v>950</v>
      </c>
      <c r="B654" s="468" t="s">
        <v>2061</v>
      </c>
      <c r="C654" s="469"/>
      <c r="D654" s="469"/>
      <c r="E654" s="470"/>
      <c r="F654" s="261" t="s">
        <v>1074</v>
      </c>
      <c r="G654" s="299">
        <f>VLOOKUP(F654,$AL$8:$AM$14,2)</f>
        <v>1</v>
      </c>
      <c r="H654" s="300">
        <f>IF(G654&gt;1,0,ROUNDDOWN(AVERAGE(H655:H657),0))</f>
        <v>1</v>
      </c>
      <c r="I654" s="300"/>
      <c r="J654" s="299">
        <f t="shared" si="190"/>
        <v>1</v>
      </c>
      <c r="K654" s="301">
        <f>CHOOSE(J654,0,$AD$9,$AD$10,$AD$11,$AD$12,$AD$13,$AD$14)</f>
        <v>0</v>
      </c>
      <c r="L654" s="302">
        <f>1/5</f>
        <v>0.2</v>
      </c>
      <c r="M654" s="303">
        <f>K654*L654</f>
        <v>0</v>
      </c>
      <c r="N654" s="304"/>
      <c r="O654" s="303">
        <f t="shared" si="199"/>
        <v>0</v>
      </c>
      <c r="P654" s="304"/>
      <c r="Q654" s="303">
        <f t="shared" si="201"/>
        <v>0</v>
      </c>
      <c r="R654" s="304"/>
      <c r="S654" s="59">
        <f t="shared" si="200"/>
        <v>0</v>
      </c>
      <c r="T654" s="64"/>
      <c r="U654" s="64"/>
      <c r="V654" s="64"/>
      <c r="W654" s="64"/>
      <c r="AN654" s="803"/>
    </row>
    <row r="655" spans="1:40" ht="36.75" hidden="1" customHeight="1" outlineLevel="1" x14ac:dyDescent="0.3">
      <c r="A655" s="295" t="s">
        <v>1567</v>
      </c>
      <c r="B655" s="242" t="s">
        <v>2038</v>
      </c>
      <c r="C655" s="46" t="s">
        <v>205</v>
      </c>
      <c r="D655" s="43" t="s">
        <v>74</v>
      </c>
      <c r="E655" s="50" t="s">
        <v>729</v>
      </c>
      <c r="F655" s="53" t="s">
        <v>866</v>
      </c>
      <c r="G655" s="52">
        <f>VLOOKUP(F655,$AH$8:$AK$14,2)</f>
        <v>1</v>
      </c>
      <c r="H655" s="54">
        <f>CHOOSE(G655,$AE$8,$AE$9,$AE$10,$AE$11,$AE$12,$AE$13,$AE$14)</f>
        <v>1</v>
      </c>
      <c r="I655" s="76">
        <f>IF(H655&gt;1,H655,$J$654)</f>
        <v>1</v>
      </c>
      <c r="J655" s="52">
        <f t="shared" si="190"/>
        <v>1</v>
      </c>
      <c r="K655" s="55">
        <f t="shared" ref="K655:K661" si="202">CHOOSE(I655,0,$AD$9,$AD$10,$AD$11,$AD$12,$AD$13,$AD$14)</f>
        <v>0</v>
      </c>
      <c r="M655" s="57"/>
      <c r="N655" s="61">
        <v>1</v>
      </c>
      <c r="O655" s="57">
        <f t="shared" si="199"/>
        <v>0</v>
      </c>
      <c r="P655" s="61">
        <v>1</v>
      </c>
      <c r="Q655" s="57">
        <f t="shared" si="201"/>
        <v>0</v>
      </c>
      <c r="R655" s="61">
        <v>1</v>
      </c>
      <c r="S655" s="59">
        <f t="shared" si="200"/>
        <v>0</v>
      </c>
      <c r="T655" s="64"/>
      <c r="U655" s="64"/>
      <c r="V655" s="64"/>
      <c r="W655" s="64"/>
      <c r="AN655" s="804"/>
    </row>
    <row r="656" spans="1:40" ht="48.75" hidden="1" customHeight="1" outlineLevel="1" x14ac:dyDescent="0.3">
      <c r="A656" s="295" t="s">
        <v>1568</v>
      </c>
      <c r="B656" s="242" t="s">
        <v>2039</v>
      </c>
      <c r="C656" s="46" t="s">
        <v>205</v>
      </c>
      <c r="D656" s="43" t="s">
        <v>74</v>
      </c>
      <c r="E656" s="50" t="s">
        <v>729</v>
      </c>
      <c r="F656" s="53" t="s">
        <v>866</v>
      </c>
      <c r="G656" s="52">
        <f>VLOOKUP(F656,$AH$8:$AK$14,2)</f>
        <v>1</v>
      </c>
      <c r="H656" s="54">
        <f>CHOOSE(G656,$AE$8,$AE$9,$AE$10,$AE$11,$AE$12,$AE$13,$AE$14)</f>
        <v>1</v>
      </c>
      <c r="I656" s="76">
        <f>IF(H656&gt;1,H656,$J$654)</f>
        <v>1</v>
      </c>
      <c r="J656" s="52">
        <f t="shared" si="190"/>
        <v>1</v>
      </c>
      <c r="K656" s="55">
        <f t="shared" si="202"/>
        <v>0</v>
      </c>
      <c r="M656" s="57"/>
      <c r="N656" s="61">
        <v>1</v>
      </c>
      <c r="O656" s="57">
        <f t="shared" si="199"/>
        <v>0</v>
      </c>
      <c r="P656" s="61">
        <v>1</v>
      </c>
      <c r="Q656" s="57">
        <f t="shared" si="201"/>
        <v>0</v>
      </c>
      <c r="R656" s="61">
        <v>1</v>
      </c>
      <c r="S656" s="59">
        <f t="shared" si="200"/>
        <v>0</v>
      </c>
      <c r="T656" s="64"/>
      <c r="U656" s="64"/>
      <c r="V656" s="64"/>
      <c r="W656" s="64"/>
      <c r="AN656" s="804"/>
    </row>
    <row r="657" spans="1:40" ht="48" hidden="1" customHeight="1" outlineLevel="1" x14ac:dyDescent="0.3">
      <c r="A657" s="295" t="s">
        <v>1569</v>
      </c>
      <c r="B657" s="242" t="s">
        <v>753</v>
      </c>
      <c r="C657" s="46" t="s">
        <v>205</v>
      </c>
      <c r="D657" s="43" t="s">
        <v>74</v>
      </c>
      <c r="E657" s="50" t="s">
        <v>729</v>
      </c>
      <c r="F657" s="53" t="s">
        <v>866</v>
      </c>
      <c r="G657" s="52">
        <f>VLOOKUP(F657,$AH$8:$AK$14,2)</f>
        <v>1</v>
      </c>
      <c r="H657" s="54">
        <f>CHOOSE(G657,$AE$8,$AE$9,$AE$10,$AE$11,$AE$12,$AE$13,$AE$14)</f>
        <v>1</v>
      </c>
      <c r="I657" s="76">
        <f>IF(H657&gt;1,H657,$J$654)</f>
        <v>1</v>
      </c>
      <c r="J657" s="52">
        <f t="shared" si="190"/>
        <v>1</v>
      </c>
      <c r="K657" s="55">
        <f t="shared" si="202"/>
        <v>0</v>
      </c>
      <c r="M657" s="57"/>
      <c r="N657" s="61">
        <v>1</v>
      </c>
      <c r="O657" s="57">
        <f t="shared" si="199"/>
        <v>0</v>
      </c>
      <c r="P657" s="61">
        <v>1</v>
      </c>
      <c r="Q657" s="57">
        <f t="shared" si="201"/>
        <v>0</v>
      </c>
      <c r="R657" s="61">
        <v>1</v>
      </c>
      <c r="S657" s="59">
        <f t="shared" si="200"/>
        <v>0</v>
      </c>
      <c r="T657" s="64"/>
      <c r="U657" s="64"/>
      <c r="V657" s="64"/>
      <c r="W657" s="64"/>
      <c r="AN657" s="804"/>
    </row>
    <row r="658" spans="1:40" ht="65.25" customHeight="1" collapsed="1" x14ac:dyDescent="0.3">
      <c r="A658" s="42" t="s">
        <v>951</v>
      </c>
      <c r="B658" s="464" t="s">
        <v>2104</v>
      </c>
      <c r="C658" s="465"/>
      <c r="D658" s="465"/>
      <c r="E658" s="466"/>
      <c r="F658" s="261" t="s">
        <v>1074</v>
      </c>
      <c r="G658" s="52">
        <f>VLOOKUP(F658,$AL$8:$AM$14,2)</f>
        <v>1</v>
      </c>
      <c r="H658" s="54">
        <f>IF(G658&gt;1,0,ROUNDDOWN(AVERAGE(H659:H661),0))</f>
        <v>1</v>
      </c>
      <c r="I658" s="76"/>
      <c r="J658" s="52">
        <f t="shared" si="190"/>
        <v>1</v>
      </c>
      <c r="K658" s="55">
        <f>CHOOSE(J658,0,$AD$9,$AD$10,$AD$11,$AD$12,$AD$13,$AD$14)</f>
        <v>0</v>
      </c>
      <c r="L658" s="63">
        <f>1/5</f>
        <v>0.2</v>
      </c>
      <c r="M658" s="57">
        <f>K658*L658</f>
        <v>0</v>
      </c>
      <c r="O658" s="57">
        <f t="shared" si="199"/>
        <v>0</v>
      </c>
      <c r="Q658" s="57">
        <f t="shared" si="201"/>
        <v>0</v>
      </c>
      <c r="R658" s="61">
        <v>1</v>
      </c>
      <c r="S658" s="59">
        <f t="shared" si="200"/>
        <v>0</v>
      </c>
      <c r="T658" s="64"/>
      <c r="U658" s="64"/>
      <c r="V658" s="64"/>
      <c r="W658" s="64"/>
      <c r="AN658" s="804"/>
    </row>
    <row r="659" spans="1:40" ht="49.5" hidden="1" customHeight="1" outlineLevel="1" x14ac:dyDescent="0.3">
      <c r="A659" s="295" t="s">
        <v>1570</v>
      </c>
      <c r="B659" s="242" t="s">
        <v>754</v>
      </c>
      <c r="C659" s="46" t="s">
        <v>205</v>
      </c>
      <c r="D659" s="43" t="s">
        <v>720</v>
      </c>
      <c r="E659" s="50" t="s">
        <v>720</v>
      </c>
      <c r="F659" s="53" t="s">
        <v>866</v>
      </c>
      <c r="G659" s="52">
        <f>VLOOKUP(F659,$AH$8:$AK$14,2)</f>
        <v>1</v>
      </c>
      <c r="H659" s="54">
        <f>CHOOSE(G659,$AE$8,$AE$9,$AE$10,$AE$11,$AE$12,$AE$13,$AE$14)</f>
        <v>1</v>
      </c>
      <c r="I659" s="76">
        <f>IF(H659&gt;1,H659,$J$658)</f>
        <v>1</v>
      </c>
      <c r="J659" s="52">
        <f t="shared" si="190"/>
        <v>1</v>
      </c>
      <c r="K659" s="55">
        <f t="shared" si="202"/>
        <v>0</v>
      </c>
      <c r="M659" s="57"/>
      <c r="N659" s="61">
        <v>1</v>
      </c>
      <c r="O659" s="57">
        <f t="shared" si="199"/>
        <v>0</v>
      </c>
      <c r="P659" s="61">
        <v>0</v>
      </c>
      <c r="Q659" s="57">
        <f t="shared" si="201"/>
        <v>0</v>
      </c>
      <c r="R659" s="61">
        <v>0</v>
      </c>
      <c r="S659" s="59">
        <f t="shared" si="200"/>
        <v>0</v>
      </c>
      <c r="T659" s="64"/>
      <c r="U659" s="64"/>
      <c r="V659" s="64"/>
      <c r="W659" s="64"/>
      <c r="AN659" s="804"/>
    </row>
    <row r="660" spans="1:40" ht="45" hidden="1" customHeight="1" outlineLevel="1" x14ac:dyDescent="0.3">
      <c r="A660" s="307" t="s">
        <v>1571</v>
      </c>
      <c r="B660" s="280" t="s">
        <v>755</v>
      </c>
      <c r="C660" s="281" t="s">
        <v>205</v>
      </c>
      <c r="D660" s="282" t="s">
        <v>720</v>
      </c>
      <c r="E660" s="283" t="s">
        <v>720</v>
      </c>
      <c r="F660" s="53" t="s">
        <v>866</v>
      </c>
      <c r="G660" s="285">
        <f>VLOOKUP(F660,$AH$8:$AK$14,2)</f>
        <v>1</v>
      </c>
      <c r="H660" s="286">
        <f>CHOOSE(G660,$AE$8,$AE$9,$AE$10,$AE$11,$AE$12,$AE$13,$AE$14)</f>
        <v>1</v>
      </c>
      <c r="I660" s="286">
        <f>IF(H660&gt;1,H660,$J$658)</f>
        <v>1</v>
      </c>
      <c r="J660" s="285">
        <f t="shared" si="190"/>
        <v>1</v>
      </c>
      <c r="K660" s="287">
        <f t="shared" si="202"/>
        <v>0</v>
      </c>
      <c r="L660" s="288"/>
      <c r="M660" s="289"/>
      <c r="N660" s="290">
        <v>1</v>
      </c>
      <c r="O660" s="289">
        <f t="shared" si="199"/>
        <v>0</v>
      </c>
      <c r="P660" s="290">
        <v>0</v>
      </c>
      <c r="Q660" s="289">
        <f t="shared" si="201"/>
        <v>0</v>
      </c>
      <c r="R660" s="290">
        <v>0</v>
      </c>
      <c r="S660" s="59">
        <f t="shared" si="200"/>
        <v>0</v>
      </c>
      <c r="T660" s="64"/>
      <c r="U660" s="64"/>
      <c r="V660" s="64"/>
      <c r="W660" s="64"/>
      <c r="AN660" s="799"/>
    </row>
    <row r="661" spans="1:40" ht="73.5" hidden="1" customHeight="1" outlineLevel="1" x14ac:dyDescent="0.3">
      <c r="A661" s="309" t="s">
        <v>1572</v>
      </c>
      <c r="B661" s="310" t="s">
        <v>2040</v>
      </c>
      <c r="C661" s="311" t="s">
        <v>720</v>
      </c>
      <c r="D661" s="312" t="s">
        <v>72</v>
      </c>
      <c r="E661" s="313" t="s">
        <v>729</v>
      </c>
      <c r="F661" s="53" t="s">
        <v>866</v>
      </c>
      <c r="G661" s="315">
        <f>VLOOKUP(F661,$AH$8:$AK$14,2)</f>
        <v>1</v>
      </c>
      <c r="H661" s="316">
        <f>CHOOSE(G661,$AE$8,$AE$9,$AE$10,$AE$11,$AE$12,$AE$13,$AE$14)</f>
        <v>1</v>
      </c>
      <c r="I661" s="316">
        <f>IF(H661&gt;1,H661,$J$658)</f>
        <v>1</v>
      </c>
      <c r="J661" s="315">
        <f t="shared" si="190"/>
        <v>1</v>
      </c>
      <c r="K661" s="317">
        <f t="shared" si="202"/>
        <v>0</v>
      </c>
      <c r="L661" s="318"/>
      <c r="M661" s="319"/>
      <c r="N661" s="320">
        <v>0</v>
      </c>
      <c r="O661" s="319">
        <f t="shared" si="199"/>
        <v>0</v>
      </c>
      <c r="P661" s="320">
        <v>1</v>
      </c>
      <c r="Q661" s="319">
        <f t="shared" si="201"/>
        <v>0</v>
      </c>
      <c r="R661" s="320">
        <v>1</v>
      </c>
      <c r="S661" s="319">
        <f t="shared" si="200"/>
        <v>0</v>
      </c>
      <c r="T661" s="321"/>
      <c r="U661" s="321"/>
      <c r="V661" s="321"/>
      <c r="W661" s="321"/>
      <c r="X661" s="322"/>
      <c r="Y661" s="322"/>
      <c r="Z661" s="322"/>
      <c r="AA661" s="322"/>
      <c r="AB661" s="322"/>
      <c r="AC661" s="322"/>
      <c r="AD661" s="322"/>
      <c r="AE661" s="322"/>
      <c r="AF661" s="322"/>
      <c r="AG661" s="322"/>
      <c r="AH661" s="322"/>
      <c r="AI661" s="322"/>
      <c r="AJ661" s="322"/>
      <c r="AK661" s="322"/>
      <c r="AL661" s="322"/>
      <c r="AM661" s="322"/>
      <c r="AN661" s="802"/>
    </row>
    <row r="662" spans="1:40" ht="70.900000000000006" customHeight="1" collapsed="1" x14ac:dyDescent="0.45">
      <c r="B662" s="323"/>
      <c r="C662" s="324"/>
      <c r="D662" s="324"/>
      <c r="E662" s="324"/>
      <c r="F662" s="325"/>
      <c r="G662" s="325"/>
      <c r="H662" s="325"/>
      <c r="I662" s="325"/>
      <c r="J662" s="325"/>
      <c r="K662" s="325"/>
      <c r="L662" s="326"/>
      <c r="M662" s="58"/>
      <c r="N662" s="327"/>
      <c r="O662" s="328"/>
      <c r="P662" s="327"/>
      <c r="Q662" s="328"/>
      <c r="R662" s="327"/>
      <c r="S662" s="59"/>
      <c r="X662" s="58"/>
      <c r="Y662" s="58"/>
      <c r="Z662" s="58"/>
      <c r="AA662" s="58"/>
      <c r="AB662" s="58"/>
      <c r="AC662" s="58"/>
      <c r="AD662" s="58"/>
      <c r="AE662" s="58"/>
      <c r="AF662" s="58"/>
      <c r="AG662" s="58"/>
      <c r="AH662" s="58"/>
      <c r="AI662" s="58"/>
      <c r="AJ662" s="58"/>
      <c r="AK662" s="58"/>
      <c r="AL662" s="58"/>
      <c r="AM662" s="58"/>
      <c r="AN662" s="216"/>
    </row>
    <row r="663" spans="1:40" ht="70.900000000000006" customHeight="1" x14ac:dyDescent="0.45">
      <c r="B663" s="323"/>
      <c r="C663" s="324"/>
      <c r="D663" s="324"/>
      <c r="E663" s="324"/>
      <c r="F663" s="325"/>
      <c r="G663" s="325"/>
      <c r="H663" s="325"/>
      <c r="I663" s="325"/>
      <c r="J663" s="325"/>
      <c r="K663" s="325"/>
      <c r="L663" s="326"/>
      <c r="M663" s="58"/>
      <c r="N663" s="327"/>
      <c r="O663" s="328"/>
      <c r="P663" s="327"/>
      <c r="Q663" s="328"/>
      <c r="R663" s="327"/>
      <c r="S663" s="59"/>
      <c r="X663" s="58"/>
      <c r="Y663" s="58"/>
      <c r="Z663" s="58"/>
      <c r="AA663" s="58"/>
      <c r="AB663" s="58"/>
      <c r="AC663" s="58"/>
      <c r="AD663" s="58"/>
      <c r="AE663" s="58"/>
      <c r="AF663" s="58"/>
      <c r="AG663" s="58"/>
      <c r="AH663" s="58"/>
      <c r="AI663" s="58"/>
      <c r="AJ663" s="58"/>
      <c r="AK663" s="58"/>
      <c r="AL663" s="58"/>
      <c r="AM663" s="58"/>
      <c r="AN663" s="325"/>
    </row>
    <row r="664" spans="1:40" ht="70.900000000000006" customHeight="1" x14ac:dyDescent="0.45">
      <c r="B664" s="323"/>
      <c r="C664" s="324"/>
      <c r="D664" s="324"/>
      <c r="E664" s="324"/>
      <c r="F664" s="325"/>
      <c r="G664" s="325"/>
      <c r="H664" s="325"/>
      <c r="I664" s="325"/>
      <c r="J664" s="325"/>
      <c r="K664" s="325"/>
      <c r="L664" s="326"/>
      <c r="M664" s="58"/>
      <c r="N664" s="327"/>
      <c r="O664" s="328"/>
      <c r="P664" s="327"/>
      <c r="Q664" s="328"/>
      <c r="R664" s="327"/>
      <c r="X664" s="58"/>
      <c r="Y664" s="58"/>
      <c r="Z664" s="58"/>
      <c r="AA664" s="58"/>
      <c r="AB664" s="58"/>
      <c r="AC664" s="58"/>
      <c r="AD664" s="58"/>
      <c r="AE664" s="58"/>
      <c r="AF664" s="58"/>
      <c r="AG664" s="58"/>
      <c r="AH664" s="58"/>
      <c r="AI664" s="58"/>
      <c r="AJ664" s="58"/>
      <c r="AK664" s="58"/>
      <c r="AL664" s="58"/>
      <c r="AM664" s="58"/>
      <c r="AN664" s="325"/>
    </row>
    <row r="665" spans="1:40" ht="70.900000000000006" customHeight="1" x14ac:dyDescent="0.45">
      <c r="B665" s="323"/>
      <c r="C665" s="324"/>
      <c r="D665" s="324"/>
      <c r="E665" s="324"/>
      <c r="F665" s="325"/>
      <c r="G665" s="325"/>
      <c r="H665" s="325"/>
      <c r="I665" s="325"/>
      <c r="J665" s="325"/>
      <c r="K665" s="325"/>
      <c r="L665" s="326"/>
      <c r="M665" s="58"/>
      <c r="N665" s="327"/>
      <c r="O665" s="328"/>
      <c r="P665" s="327"/>
      <c r="Q665" s="328"/>
      <c r="R665" s="327"/>
      <c r="X665" s="58"/>
      <c r="Y665" s="58"/>
      <c r="Z665" s="58"/>
      <c r="AA665" s="58"/>
      <c r="AB665" s="58"/>
      <c r="AC665" s="58"/>
      <c r="AD665" s="58"/>
      <c r="AE665" s="58"/>
      <c r="AF665" s="58"/>
      <c r="AG665" s="58"/>
      <c r="AH665" s="58"/>
      <c r="AI665" s="58"/>
      <c r="AJ665" s="58"/>
      <c r="AK665" s="58"/>
      <c r="AL665" s="58"/>
      <c r="AM665" s="58"/>
      <c r="AN665" s="325"/>
    </row>
    <row r="666" spans="1:40" ht="70.900000000000006" customHeight="1" x14ac:dyDescent="0.45">
      <c r="B666" s="323"/>
      <c r="C666" s="324"/>
      <c r="D666" s="324"/>
      <c r="E666" s="324"/>
      <c r="F666" s="325"/>
      <c r="G666" s="325"/>
      <c r="H666" s="325"/>
      <c r="I666" s="325"/>
      <c r="J666" s="325"/>
      <c r="K666" s="325"/>
      <c r="L666" s="326"/>
      <c r="M666" s="58"/>
      <c r="N666" s="327"/>
      <c r="O666" s="328"/>
      <c r="P666" s="327"/>
      <c r="Q666" s="328"/>
      <c r="R666" s="327"/>
      <c r="X666" s="58"/>
      <c r="Y666" s="58"/>
      <c r="Z666" s="58"/>
      <c r="AA666" s="58"/>
      <c r="AB666" s="58"/>
      <c r="AC666" s="58"/>
      <c r="AD666" s="58"/>
      <c r="AE666" s="58"/>
      <c r="AF666" s="58"/>
      <c r="AG666" s="58"/>
      <c r="AH666" s="58"/>
      <c r="AI666" s="58"/>
      <c r="AJ666" s="58"/>
      <c r="AK666" s="58"/>
      <c r="AL666" s="58"/>
      <c r="AM666" s="58"/>
      <c r="AN666" s="325"/>
    </row>
    <row r="667" spans="1:40" ht="70.900000000000006" customHeight="1" x14ac:dyDescent="0.45">
      <c r="B667" s="323"/>
      <c r="C667" s="324"/>
      <c r="D667" s="324"/>
      <c r="E667" s="324"/>
      <c r="F667" s="325"/>
      <c r="G667" s="325"/>
      <c r="H667" s="325"/>
      <c r="I667" s="325"/>
      <c r="J667" s="325"/>
      <c r="K667" s="325"/>
      <c r="L667" s="326"/>
      <c r="M667" s="58"/>
      <c r="N667" s="327"/>
      <c r="O667" s="328"/>
      <c r="P667" s="327"/>
      <c r="Q667" s="328"/>
      <c r="R667" s="327"/>
      <c r="X667" s="58"/>
      <c r="Y667" s="58"/>
      <c r="Z667" s="58"/>
      <c r="AA667" s="58"/>
      <c r="AB667" s="58"/>
      <c r="AC667" s="58"/>
      <c r="AD667" s="58"/>
      <c r="AE667" s="58"/>
      <c r="AF667" s="58"/>
      <c r="AG667" s="58"/>
      <c r="AH667" s="58"/>
      <c r="AI667" s="58"/>
      <c r="AJ667" s="58"/>
      <c r="AK667" s="58"/>
      <c r="AL667" s="58"/>
      <c r="AM667" s="58"/>
      <c r="AN667" s="325"/>
    </row>
    <row r="668" spans="1:40" ht="70.900000000000006" customHeight="1" x14ac:dyDescent="0.45">
      <c r="B668" s="323"/>
      <c r="C668" s="324"/>
      <c r="D668" s="324"/>
      <c r="E668" s="324"/>
      <c r="F668" s="325"/>
      <c r="G668" s="325"/>
      <c r="H668" s="325"/>
      <c r="I668" s="325"/>
      <c r="J668" s="325"/>
      <c r="K668" s="325"/>
      <c r="L668" s="326"/>
      <c r="M668" s="58"/>
      <c r="N668" s="327"/>
      <c r="O668" s="328"/>
      <c r="P668" s="327"/>
      <c r="Q668" s="328"/>
      <c r="R668" s="327"/>
      <c r="X668" s="58"/>
      <c r="Y668" s="58"/>
      <c r="Z668" s="58"/>
      <c r="AA668" s="58"/>
      <c r="AB668" s="58"/>
      <c r="AC668" s="58"/>
      <c r="AD668" s="58"/>
      <c r="AE668" s="58"/>
      <c r="AF668" s="58"/>
      <c r="AG668" s="58"/>
      <c r="AH668" s="58"/>
      <c r="AI668" s="58"/>
      <c r="AJ668" s="58"/>
      <c r="AK668" s="58"/>
      <c r="AL668" s="58"/>
      <c r="AM668" s="58"/>
      <c r="AN668" s="325"/>
    </row>
    <row r="669" spans="1:40" ht="70.900000000000006" customHeight="1" x14ac:dyDescent="0.45">
      <c r="B669" s="323"/>
      <c r="C669" s="324"/>
      <c r="D669" s="324"/>
      <c r="E669" s="324"/>
      <c r="F669" s="325"/>
      <c r="G669" s="325"/>
      <c r="H669" s="325"/>
      <c r="I669" s="325"/>
      <c r="J669" s="325"/>
      <c r="K669" s="325"/>
      <c r="L669" s="326"/>
      <c r="M669" s="58"/>
      <c r="N669" s="327"/>
      <c r="O669" s="328"/>
      <c r="P669" s="327"/>
      <c r="Q669" s="328"/>
      <c r="R669" s="327"/>
      <c r="X669" s="58"/>
      <c r="Y669" s="58"/>
      <c r="Z669" s="58"/>
      <c r="AA669" s="58"/>
      <c r="AB669" s="58"/>
      <c r="AC669" s="58"/>
      <c r="AD669" s="58"/>
      <c r="AE669" s="58"/>
      <c r="AF669" s="58"/>
      <c r="AG669" s="58"/>
      <c r="AH669" s="58"/>
      <c r="AI669" s="58"/>
      <c r="AJ669" s="58"/>
      <c r="AK669" s="58"/>
      <c r="AL669" s="58"/>
      <c r="AM669" s="58"/>
      <c r="AN669" s="325"/>
    </row>
    <row r="670" spans="1:40" ht="70.900000000000006" customHeight="1" x14ac:dyDescent="0.45">
      <c r="B670" s="323"/>
      <c r="C670" s="324"/>
      <c r="D670" s="324"/>
      <c r="E670" s="324"/>
      <c r="F670" s="325"/>
      <c r="G670" s="325"/>
      <c r="H670" s="325"/>
      <c r="I670" s="325"/>
      <c r="J670" s="325"/>
      <c r="K670" s="325"/>
      <c r="L670" s="326"/>
      <c r="M670" s="58"/>
      <c r="N670" s="327"/>
      <c r="O670" s="328"/>
      <c r="P670" s="327"/>
      <c r="Q670" s="328"/>
      <c r="R670" s="327"/>
      <c r="X670" s="58"/>
      <c r="Y670" s="58"/>
      <c r="Z670" s="58"/>
      <c r="AA670" s="58"/>
      <c r="AB670" s="58"/>
      <c r="AC670" s="58"/>
      <c r="AD670" s="58"/>
      <c r="AE670" s="58"/>
      <c r="AF670" s="58"/>
      <c r="AG670" s="58"/>
      <c r="AH670" s="58"/>
      <c r="AI670" s="58"/>
      <c r="AJ670" s="58"/>
      <c r="AK670" s="58"/>
      <c r="AL670" s="58"/>
      <c r="AM670" s="58"/>
      <c r="AN670" s="325"/>
    </row>
    <row r="671" spans="1:40" ht="70.900000000000006" customHeight="1" x14ac:dyDescent="0.45">
      <c r="B671" s="323"/>
      <c r="C671" s="324"/>
      <c r="D671" s="324"/>
      <c r="E671" s="324"/>
      <c r="F671" s="325"/>
      <c r="G671" s="325"/>
      <c r="H671" s="325"/>
      <c r="I671" s="325"/>
      <c r="J671" s="325"/>
      <c r="K671" s="325"/>
      <c r="L671" s="326"/>
      <c r="M671" s="58"/>
      <c r="N671" s="327"/>
      <c r="O671" s="328"/>
      <c r="P671" s="327"/>
      <c r="Q671" s="328"/>
      <c r="R671" s="327"/>
      <c r="X671" s="58"/>
      <c r="Y671" s="58"/>
      <c r="Z671" s="58"/>
      <c r="AA671" s="58"/>
      <c r="AB671" s="58"/>
      <c r="AC671" s="58"/>
      <c r="AD671" s="58"/>
      <c r="AE671" s="58"/>
      <c r="AF671" s="58"/>
      <c r="AG671" s="58"/>
      <c r="AH671" s="58"/>
      <c r="AI671" s="58"/>
      <c r="AJ671" s="58"/>
      <c r="AK671" s="58"/>
      <c r="AL671" s="58"/>
      <c r="AM671" s="58"/>
      <c r="AN671" s="325"/>
    </row>
    <row r="672" spans="1:40" ht="70.900000000000006" customHeight="1" x14ac:dyDescent="0.45">
      <c r="B672" s="323"/>
      <c r="C672" s="324"/>
      <c r="D672" s="324"/>
      <c r="E672" s="324"/>
      <c r="F672" s="325"/>
      <c r="G672" s="325"/>
      <c r="H672" s="325"/>
      <c r="I672" s="325"/>
      <c r="J672" s="325"/>
      <c r="K672" s="325"/>
      <c r="L672" s="326"/>
      <c r="M672" s="58"/>
      <c r="N672" s="327"/>
      <c r="O672" s="328"/>
      <c r="P672" s="327"/>
      <c r="Q672" s="328"/>
      <c r="R672" s="327"/>
      <c r="X672" s="58"/>
      <c r="Y672" s="58"/>
      <c r="Z672" s="58"/>
      <c r="AA672" s="58"/>
      <c r="AB672" s="58"/>
      <c r="AC672" s="58"/>
      <c r="AD672" s="58"/>
      <c r="AE672" s="58"/>
      <c r="AF672" s="58"/>
      <c r="AG672" s="58"/>
      <c r="AH672" s="58"/>
      <c r="AI672" s="58"/>
      <c r="AJ672" s="58"/>
      <c r="AK672" s="58"/>
      <c r="AL672" s="58"/>
      <c r="AM672" s="58"/>
      <c r="AN672" s="325"/>
    </row>
    <row r="673" spans="2:40" ht="70.900000000000006" customHeight="1" x14ac:dyDescent="0.45">
      <c r="B673" s="323"/>
      <c r="C673" s="324"/>
      <c r="D673" s="324"/>
      <c r="E673" s="324"/>
      <c r="F673" s="325"/>
      <c r="G673" s="325"/>
      <c r="H673" s="325"/>
      <c r="I673" s="325"/>
      <c r="J673" s="325"/>
      <c r="K673" s="325"/>
      <c r="L673" s="326"/>
      <c r="M673" s="58"/>
      <c r="N673" s="327"/>
      <c r="O673" s="328"/>
      <c r="P673" s="327"/>
      <c r="Q673" s="328"/>
      <c r="R673" s="327"/>
      <c r="X673" s="58"/>
      <c r="Y673" s="58"/>
      <c r="Z673" s="58"/>
      <c r="AA673" s="58"/>
      <c r="AB673" s="58"/>
      <c r="AC673" s="58"/>
      <c r="AD673" s="58"/>
      <c r="AE673" s="58"/>
      <c r="AF673" s="58"/>
      <c r="AG673" s="58"/>
      <c r="AH673" s="58"/>
      <c r="AI673" s="58"/>
      <c r="AJ673" s="58"/>
      <c r="AK673" s="58"/>
      <c r="AL673" s="58"/>
      <c r="AM673" s="58"/>
      <c r="AN673" s="325"/>
    </row>
    <row r="674" spans="2:40" ht="70.900000000000006" customHeight="1" x14ac:dyDescent="0.45">
      <c r="B674" s="323"/>
      <c r="C674" s="324"/>
      <c r="D674" s="324"/>
      <c r="E674" s="324"/>
      <c r="F674" s="325"/>
      <c r="G674" s="325"/>
      <c r="H674" s="325"/>
      <c r="I674" s="325"/>
      <c r="J674" s="325"/>
      <c r="K674" s="325"/>
      <c r="L674" s="326"/>
      <c r="M674" s="58"/>
      <c r="N674" s="327"/>
      <c r="O674" s="328"/>
      <c r="P674" s="327"/>
      <c r="Q674" s="328"/>
      <c r="R674" s="327"/>
      <c r="X674" s="58"/>
      <c r="Y674" s="58"/>
      <c r="Z674" s="58"/>
      <c r="AA674" s="58"/>
      <c r="AB674" s="58"/>
      <c r="AC674" s="58"/>
      <c r="AD674" s="58"/>
      <c r="AE674" s="58"/>
      <c r="AF674" s="58"/>
      <c r="AG674" s="58"/>
      <c r="AH674" s="58"/>
      <c r="AI674" s="58"/>
      <c r="AJ674" s="58"/>
      <c r="AK674" s="58"/>
      <c r="AL674" s="58"/>
      <c r="AM674" s="58"/>
      <c r="AN674" s="325"/>
    </row>
    <row r="675" spans="2:40" ht="70.900000000000006" customHeight="1" x14ac:dyDescent="0.45">
      <c r="B675" s="323"/>
      <c r="C675" s="324"/>
      <c r="D675" s="324"/>
      <c r="E675" s="324"/>
      <c r="F675" s="325"/>
      <c r="G675" s="325"/>
      <c r="H675" s="325"/>
      <c r="I675" s="325"/>
      <c r="J675" s="325"/>
      <c r="K675" s="325"/>
      <c r="L675" s="326"/>
      <c r="M675" s="58"/>
      <c r="N675" s="327"/>
      <c r="O675" s="328"/>
      <c r="P675" s="327"/>
      <c r="Q675" s="328"/>
      <c r="R675" s="327"/>
      <c r="X675" s="58"/>
      <c r="Y675" s="58"/>
      <c r="Z675" s="58"/>
      <c r="AA675" s="58"/>
      <c r="AB675" s="58"/>
      <c r="AC675" s="58"/>
      <c r="AD675" s="58"/>
      <c r="AE675" s="58"/>
      <c r="AF675" s="58"/>
      <c r="AG675" s="58"/>
      <c r="AH675" s="58"/>
      <c r="AI675" s="58"/>
      <c r="AJ675" s="58"/>
      <c r="AK675" s="58"/>
      <c r="AL675" s="58"/>
      <c r="AM675" s="58"/>
      <c r="AN675" s="325"/>
    </row>
    <row r="676" spans="2:40" ht="70.900000000000006" customHeight="1" x14ac:dyDescent="0.45">
      <c r="B676" s="323"/>
      <c r="C676" s="324"/>
      <c r="D676" s="324"/>
      <c r="E676" s="324"/>
      <c r="F676" s="325"/>
      <c r="G676" s="325"/>
      <c r="H676" s="325"/>
      <c r="I676" s="325"/>
      <c r="J676" s="325"/>
      <c r="K676" s="325"/>
      <c r="L676" s="326"/>
      <c r="M676" s="58"/>
      <c r="N676" s="327"/>
      <c r="O676" s="328"/>
      <c r="P676" s="327"/>
      <c r="Q676" s="328"/>
      <c r="R676" s="327"/>
      <c r="X676" s="58"/>
      <c r="Y676" s="58"/>
      <c r="Z676" s="58"/>
      <c r="AA676" s="58"/>
      <c r="AB676" s="58"/>
      <c r="AC676" s="58"/>
      <c r="AD676" s="58"/>
      <c r="AE676" s="58"/>
      <c r="AF676" s="58"/>
      <c r="AG676" s="58"/>
      <c r="AH676" s="58"/>
      <c r="AI676" s="58"/>
      <c r="AJ676" s="58"/>
      <c r="AK676" s="58"/>
      <c r="AL676" s="58"/>
      <c r="AM676" s="58"/>
      <c r="AN676" s="325"/>
    </row>
    <row r="677" spans="2:40" ht="70.900000000000006" customHeight="1" x14ac:dyDescent="0.45">
      <c r="B677" s="323"/>
      <c r="C677" s="324"/>
      <c r="D677" s="324"/>
      <c r="E677" s="324"/>
      <c r="F677" s="325"/>
      <c r="G677" s="325"/>
      <c r="H677" s="325"/>
      <c r="I677" s="325"/>
      <c r="J677" s="325"/>
      <c r="K677" s="325"/>
      <c r="L677" s="326"/>
      <c r="M677" s="58"/>
      <c r="N677" s="327"/>
      <c r="O677" s="328"/>
      <c r="P677" s="327"/>
      <c r="Q677" s="328"/>
      <c r="R677" s="327"/>
      <c r="X677" s="58"/>
      <c r="Y677" s="58"/>
      <c r="Z677" s="58"/>
      <c r="AA677" s="58"/>
      <c r="AB677" s="58"/>
      <c r="AC677" s="58"/>
      <c r="AD677" s="58"/>
      <c r="AE677" s="58"/>
      <c r="AF677" s="58"/>
      <c r="AG677" s="58"/>
      <c r="AH677" s="58"/>
      <c r="AI677" s="58"/>
      <c r="AJ677" s="58"/>
      <c r="AK677" s="58"/>
      <c r="AL677" s="58"/>
      <c r="AM677" s="58"/>
      <c r="AN677" s="325"/>
    </row>
    <row r="678" spans="2:40" ht="70.900000000000006" customHeight="1" x14ac:dyDescent="0.45">
      <c r="B678" s="323"/>
      <c r="C678" s="324"/>
      <c r="D678" s="324"/>
      <c r="E678" s="324"/>
      <c r="F678" s="325"/>
      <c r="G678" s="325"/>
      <c r="H678" s="325"/>
      <c r="I678" s="325"/>
      <c r="J678" s="325"/>
      <c r="K678" s="325"/>
      <c r="L678" s="326"/>
      <c r="M678" s="58"/>
      <c r="N678" s="327"/>
      <c r="O678" s="328"/>
      <c r="P678" s="327"/>
      <c r="Q678" s="328"/>
      <c r="R678" s="327"/>
      <c r="X678" s="58"/>
      <c r="Y678" s="58"/>
      <c r="Z678" s="58"/>
      <c r="AA678" s="58"/>
      <c r="AB678" s="58"/>
      <c r="AC678" s="58"/>
      <c r="AD678" s="58"/>
      <c r="AE678" s="58"/>
      <c r="AF678" s="58"/>
      <c r="AG678" s="58"/>
      <c r="AH678" s="58"/>
      <c r="AI678" s="58"/>
      <c r="AJ678" s="58"/>
      <c r="AK678" s="58"/>
      <c r="AL678" s="58"/>
      <c r="AM678" s="58"/>
      <c r="AN678" s="325"/>
    </row>
    <row r="679" spans="2:40" ht="70.900000000000006" customHeight="1" x14ac:dyDescent="0.45">
      <c r="B679" s="323"/>
      <c r="C679" s="324"/>
      <c r="D679" s="324"/>
      <c r="E679" s="324"/>
      <c r="F679" s="325"/>
      <c r="G679" s="325"/>
      <c r="H679" s="325"/>
      <c r="I679" s="325"/>
      <c r="J679" s="325"/>
      <c r="K679" s="325"/>
      <c r="L679" s="326"/>
      <c r="M679" s="58"/>
      <c r="N679" s="327"/>
      <c r="O679" s="328"/>
      <c r="P679" s="327"/>
      <c r="Q679" s="328"/>
      <c r="R679" s="327"/>
      <c r="X679" s="58"/>
      <c r="Y679" s="58"/>
      <c r="Z679" s="58"/>
      <c r="AA679" s="58"/>
      <c r="AB679" s="58"/>
      <c r="AC679" s="58"/>
      <c r="AD679" s="58"/>
      <c r="AE679" s="58"/>
      <c r="AF679" s="58"/>
      <c r="AG679" s="58"/>
      <c r="AH679" s="58"/>
      <c r="AI679" s="58"/>
      <c r="AJ679" s="58"/>
      <c r="AK679" s="58"/>
      <c r="AL679" s="58"/>
      <c r="AM679" s="58"/>
      <c r="AN679" s="325"/>
    </row>
    <row r="680" spans="2:40" ht="70.900000000000006" customHeight="1" x14ac:dyDescent="0.45">
      <c r="B680" s="323"/>
      <c r="C680" s="324"/>
      <c r="D680" s="324"/>
      <c r="E680" s="324"/>
      <c r="F680" s="325"/>
      <c r="G680" s="325"/>
      <c r="H680" s="325"/>
      <c r="I680" s="325"/>
      <c r="J680" s="325"/>
      <c r="K680" s="325"/>
      <c r="L680" s="326"/>
      <c r="M680" s="58"/>
      <c r="N680" s="327"/>
      <c r="O680" s="328"/>
      <c r="P680" s="327"/>
      <c r="Q680" s="328"/>
      <c r="R680" s="327"/>
      <c r="X680" s="58"/>
      <c r="Y680" s="58"/>
      <c r="Z680" s="58"/>
      <c r="AA680" s="58"/>
      <c r="AB680" s="58"/>
      <c r="AC680" s="58"/>
      <c r="AD680" s="58"/>
      <c r="AE680" s="58"/>
      <c r="AF680" s="58"/>
      <c r="AG680" s="58"/>
      <c r="AH680" s="58"/>
      <c r="AI680" s="58"/>
      <c r="AJ680" s="58"/>
      <c r="AK680" s="58"/>
      <c r="AL680" s="58"/>
      <c r="AM680" s="58"/>
      <c r="AN680" s="325"/>
    </row>
    <row r="681" spans="2:40" ht="70.900000000000006" customHeight="1" x14ac:dyDescent="0.45">
      <c r="B681" s="323"/>
      <c r="C681" s="324"/>
      <c r="D681" s="324"/>
      <c r="E681" s="324"/>
      <c r="F681" s="325"/>
      <c r="G681" s="325"/>
      <c r="H681" s="325"/>
      <c r="I681" s="325"/>
      <c r="J681" s="325"/>
      <c r="K681" s="325"/>
      <c r="L681" s="326"/>
      <c r="M681" s="58"/>
      <c r="N681" s="327"/>
      <c r="O681" s="328"/>
      <c r="P681" s="327"/>
      <c r="Q681" s="328"/>
      <c r="R681" s="327"/>
      <c r="X681" s="58"/>
      <c r="Y681" s="58"/>
      <c r="Z681" s="58"/>
      <c r="AA681" s="58"/>
      <c r="AB681" s="58"/>
      <c r="AC681" s="58"/>
      <c r="AD681" s="58"/>
      <c r="AE681" s="58"/>
      <c r="AF681" s="58"/>
      <c r="AG681" s="58"/>
      <c r="AH681" s="58"/>
      <c r="AI681" s="58"/>
      <c r="AJ681" s="58"/>
      <c r="AK681" s="58"/>
      <c r="AL681" s="58"/>
      <c r="AM681" s="58"/>
      <c r="AN681" s="325"/>
    </row>
    <row r="682" spans="2:40" ht="70.900000000000006" customHeight="1" x14ac:dyDescent="0.45">
      <c r="B682" s="323"/>
      <c r="C682" s="324"/>
      <c r="D682" s="324"/>
      <c r="E682" s="324"/>
      <c r="F682" s="325"/>
      <c r="G682" s="325"/>
      <c r="H682" s="325"/>
      <c r="I682" s="325"/>
      <c r="J682" s="325"/>
      <c r="K682" s="325"/>
      <c r="L682" s="326"/>
      <c r="M682" s="58"/>
      <c r="N682" s="327"/>
      <c r="O682" s="328"/>
      <c r="P682" s="327"/>
      <c r="Q682" s="328"/>
      <c r="R682" s="327"/>
      <c r="X682" s="58"/>
      <c r="Y682" s="58"/>
      <c r="Z682" s="58"/>
      <c r="AA682" s="58"/>
      <c r="AB682" s="58"/>
      <c r="AC682" s="58"/>
      <c r="AD682" s="58"/>
      <c r="AE682" s="58"/>
      <c r="AF682" s="58"/>
      <c r="AG682" s="58"/>
      <c r="AH682" s="58"/>
      <c r="AI682" s="58"/>
      <c r="AJ682" s="58"/>
      <c r="AK682" s="58"/>
      <c r="AL682" s="58"/>
      <c r="AM682" s="58"/>
      <c r="AN682" s="325"/>
    </row>
    <row r="683" spans="2:40" ht="70.900000000000006" customHeight="1" x14ac:dyDescent="0.45">
      <c r="B683" s="323"/>
      <c r="C683" s="324"/>
      <c r="D683" s="324"/>
      <c r="E683" s="324"/>
      <c r="F683" s="325"/>
      <c r="G683" s="325"/>
      <c r="H683" s="325"/>
      <c r="I683" s="325"/>
      <c r="J683" s="325"/>
      <c r="K683" s="325"/>
      <c r="L683" s="326"/>
      <c r="M683" s="58"/>
      <c r="N683" s="327"/>
      <c r="O683" s="328"/>
      <c r="P683" s="327"/>
      <c r="Q683" s="328"/>
      <c r="R683" s="327"/>
      <c r="X683" s="58"/>
      <c r="Y683" s="58"/>
      <c r="Z683" s="58"/>
      <c r="AA683" s="58"/>
      <c r="AB683" s="58"/>
      <c r="AC683" s="58"/>
      <c r="AD683" s="58"/>
      <c r="AE683" s="58"/>
      <c r="AF683" s="58"/>
      <c r="AG683" s="58"/>
      <c r="AH683" s="58"/>
      <c r="AI683" s="58"/>
      <c r="AJ683" s="58"/>
      <c r="AK683" s="58"/>
      <c r="AL683" s="58"/>
      <c r="AM683" s="58"/>
      <c r="AN683" s="325"/>
    </row>
    <row r="684" spans="2:40" ht="70.900000000000006" customHeight="1" x14ac:dyDescent="0.45">
      <c r="B684" s="323"/>
      <c r="C684" s="324"/>
      <c r="D684" s="324"/>
      <c r="E684" s="324"/>
      <c r="F684" s="325"/>
      <c r="G684" s="325"/>
      <c r="H684" s="325"/>
      <c r="I684" s="325"/>
      <c r="J684" s="325"/>
      <c r="K684" s="325"/>
      <c r="L684" s="326"/>
      <c r="M684" s="58"/>
      <c r="N684" s="327"/>
      <c r="O684" s="328"/>
      <c r="P684" s="327"/>
      <c r="Q684" s="328"/>
      <c r="R684" s="327"/>
      <c r="X684" s="58"/>
      <c r="Y684" s="58"/>
      <c r="Z684" s="58"/>
      <c r="AA684" s="58"/>
      <c r="AB684" s="58"/>
      <c r="AC684" s="58"/>
      <c r="AD684" s="58"/>
      <c r="AE684" s="58"/>
      <c r="AF684" s="58"/>
      <c r="AG684" s="58"/>
      <c r="AH684" s="58"/>
      <c r="AI684" s="58"/>
      <c r="AJ684" s="58"/>
      <c r="AK684" s="58"/>
      <c r="AL684" s="58"/>
      <c r="AM684" s="58"/>
      <c r="AN684" s="325"/>
    </row>
    <row r="685" spans="2:40" ht="70.900000000000006" customHeight="1" x14ac:dyDescent="0.45">
      <c r="B685" s="323"/>
      <c r="C685" s="324"/>
      <c r="D685" s="324"/>
      <c r="E685" s="324"/>
      <c r="F685" s="325"/>
      <c r="G685" s="325"/>
      <c r="H685" s="325"/>
      <c r="I685" s="325"/>
      <c r="J685" s="325"/>
      <c r="K685" s="325"/>
      <c r="L685" s="326"/>
      <c r="M685" s="58"/>
      <c r="N685" s="327"/>
      <c r="O685" s="328"/>
      <c r="P685" s="327"/>
      <c r="Q685" s="328"/>
      <c r="R685" s="327"/>
      <c r="X685" s="58"/>
      <c r="Y685" s="58"/>
      <c r="Z685" s="58"/>
      <c r="AA685" s="58"/>
      <c r="AB685" s="58"/>
      <c r="AC685" s="58"/>
      <c r="AD685" s="58"/>
      <c r="AE685" s="58"/>
      <c r="AF685" s="58"/>
      <c r="AG685" s="58"/>
      <c r="AH685" s="58"/>
      <c r="AI685" s="58"/>
      <c r="AJ685" s="58"/>
      <c r="AK685" s="58"/>
      <c r="AL685" s="58"/>
      <c r="AM685" s="58"/>
      <c r="AN685" s="325"/>
    </row>
    <row r="686" spans="2:40" ht="70.900000000000006" customHeight="1" x14ac:dyDescent="0.45">
      <c r="B686" s="323"/>
      <c r="C686" s="324"/>
      <c r="D686" s="324"/>
      <c r="E686" s="324"/>
      <c r="F686" s="325"/>
      <c r="G686" s="325"/>
      <c r="H686" s="325"/>
      <c r="I686" s="325"/>
      <c r="J686" s="325"/>
      <c r="K686" s="325"/>
      <c r="L686" s="326"/>
      <c r="M686" s="58"/>
      <c r="N686" s="327"/>
      <c r="O686" s="328"/>
      <c r="P686" s="327"/>
      <c r="Q686" s="328"/>
      <c r="R686" s="327"/>
      <c r="X686" s="58"/>
      <c r="Y686" s="58"/>
      <c r="Z686" s="58"/>
      <c r="AA686" s="58"/>
      <c r="AB686" s="58"/>
      <c r="AC686" s="58"/>
      <c r="AD686" s="58"/>
      <c r="AE686" s="58"/>
      <c r="AF686" s="58"/>
      <c r="AG686" s="58"/>
      <c r="AH686" s="58"/>
      <c r="AI686" s="58"/>
      <c r="AJ686" s="58"/>
      <c r="AK686" s="58"/>
      <c r="AL686" s="58"/>
      <c r="AM686" s="58"/>
      <c r="AN686" s="325"/>
    </row>
    <row r="687" spans="2:40" ht="70.900000000000006" customHeight="1" x14ac:dyDescent="0.45">
      <c r="B687" s="323"/>
      <c r="C687" s="324"/>
      <c r="D687" s="324"/>
      <c r="E687" s="324"/>
      <c r="F687" s="325"/>
      <c r="G687" s="325"/>
      <c r="H687" s="325"/>
      <c r="I687" s="325"/>
      <c r="J687" s="325"/>
      <c r="K687" s="325"/>
      <c r="L687" s="326"/>
      <c r="M687" s="58"/>
      <c r="N687" s="327"/>
      <c r="O687" s="328"/>
      <c r="P687" s="327"/>
      <c r="Q687" s="328"/>
      <c r="R687" s="327"/>
      <c r="X687" s="58"/>
      <c r="Y687" s="58"/>
      <c r="Z687" s="58"/>
      <c r="AA687" s="58"/>
      <c r="AB687" s="58"/>
      <c r="AC687" s="58"/>
      <c r="AD687" s="58"/>
      <c r="AE687" s="58"/>
      <c r="AF687" s="58"/>
      <c r="AG687" s="58"/>
      <c r="AH687" s="58"/>
      <c r="AI687" s="58"/>
      <c r="AJ687" s="58"/>
      <c r="AK687" s="58"/>
      <c r="AL687" s="58"/>
      <c r="AM687" s="58"/>
      <c r="AN687" s="325"/>
    </row>
    <row r="688" spans="2:40" ht="70.900000000000006" customHeight="1" x14ac:dyDescent="0.45">
      <c r="B688" s="323"/>
      <c r="C688" s="324"/>
      <c r="D688" s="324"/>
      <c r="E688" s="324"/>
      <c r="F688" s="325"/>
      <c r="G688" s="325"/>
      <c r="H688" s="325"/>
      <c r="I688" s="325"/>
      <c r="J688" s="325"/>
      <c r="K688" s="325"/>
      <c r="L688" s="326"/>
      <c r="M688" s="58"/>
      <c r="N688" s="327"/>
      <c r="O688" s="328"/>
      <c r="P688" s="327"/>
      <c r="Q688" s="328"/>
      <c r="R688" s="327"/>
      <c r="X688" s="58"/>
      <c r="Y688" s="58"/>
      <c r="Z688" s="58"/>
      <c r="AA688" s="58"/>
      <c r="AB688" s="58"/>
      <c r="AC688" s="58"/>
      <c r="AD688" s="58"/>
      <c r="AE688" s="58"/>
      <c r="AF688" s="58"/>
      <c r="AG688" s="58"/>
      <c r="AH688" s="58"/>
      <c r="AI688" s="58"/>
      <c r="AJ688" s="58"/>
      <c r="AK688" s="58"/>
      <c r="AL688" s="58"/>
      <c r="AM688" s="58"/>
      <c r="AN688" s="325"/>
    </row>
    <row r="689" spans="2:40" ht="70.900000000000006" customHeight="1" x14ac:dyDescent="0.45">
      <c r="B689" s="323"/>
      <c r="C689" s="324"/>
      <c r="D689" s="324"/>
      <c r="E689" s="324"/>
      <c r="F689" s="325"/>
      <c r="G689" s="325"/>
      <c r="H689" s="325"/>
      <c r="I689" s="325"/>
      <c r="J689" s="325"/>
      <c r="K689" s="325"/>
      <c r="L689" s="326"/>
      <c r="M689" s="58"/>
      <c r="N689" s="327"/>
      <c r="O689" s="328"/>
      <c r="P689" s="327"/>
      <c r="Q689" s="328"/>
      <c r="R689" s="327"/>
      <c r="X689" s="58"/>
      <c r="Y689" s="58"/>
      <c r="Z689" s="58"/>
      <c r="AA689" s="58"/>
      <c r="AB689" s="58"/>
      <c r="AC689" s="58"/>
      <c r="AD689" s="58"/>
      <c r="AE689" s="58"/>
      <c r="AF689" s="58"/>
      <c r="AG689" s="58"/>
      <c r="AH689" s="58"/>
      <c r="AI689" s="58"/>
      <c r="AJ689" s="58"/>
      <c r="AK689" s="58"/>
      <c r="AL689" s="58"/>
      <c r="AM689" s="58"/>
      <c r="AN689" s="325"/>
    </row>
    <row r="690" spans="2:40" ht="70.900000000000006" customHeight="1" x14ac:dyDescent="0.45">
      <c r="B690" s="323"/>
      <c r="C690" s="324"/>
      <c r="D690" s="324"/>
      <c r="E690" s="324"/>
      <c r="F690" s="325"/>
      <c r="G690" s="325"/>
      <c r="H690" s="325"/>
      <c r="I690" s="325"/>
      <c r="J690" s="325"/>
      <c r="K690" s="325"/>
      <c r="L690" s="326"/>
      <c r="M690" s="58"/>
      <c r="N690" s="327"/>
      <c r="O690" s="328"/>
      <c r="P690" s="327"/>
      <c r="Q690" s="328"/>
      <c r="R690" s="327"/>
      <c r="X690" s="58"/>
      <c r="Y690" s="58"/>
      <c r="Z690" s="58"/>
      <c r="AA690" s="58"/>
      <c r="AB690" s="58"/>
      <c r="AC690" s="58"/>
      <c r="AD690" s="58"/>
      <c r="AE690" s="58"/>
      <c r="AF690" s="58"/>
      <c r="AG690" s="58"/>
      <c r="AH690" s="58"/>
      <c r="AI690" s="58"/>
      <c r="AJ690" s="58"/>
      <c r="AK690" s="58"/>
      <c r="AL690" s="58"/>
      <c r="AM690" s="58"/>
      <c r="AN690" s="325"/>
    </row>
    <row r="691" spans="2:40" ht="70.900000000000006" customHeight="1" x14ac:dyDescent="0.45">
      <c r="B691" s="323"/>
      <c r="C691" s="324"/>
      <c r="D691" s="324"/>
      <c r="E691" s="324"/>
      <c r="F691" s="325"/>
      <c r="G691" s="325"/>
      <c r="H691" s="325"/>
      <c r="I691" s="325"/>
      <c r="J691" s="325"/>
      <c r="K691" s="325"/>
      <c r="L691" s="326"/>
      <c r="M691" s="58"/>
      <c r="N691" s="327"/>
      <c r="O691" s="328"/>
      <c r="P691" s="327"/>
      <c r="Q691" s="328"/>
      <c r="R691" s="327"/>
      <c r="X691" s="58"/>
      <c r="Y691" s="58"/>
      <c r="Z691" s="58"/>
      <c r="AA691" s="58"/>
      <c r="AB691" s="58"/>
      <c r="AC691" s="58"/>
      <c r="AD691" s="58"/>
      <c r="AE691" s="58"/>
      <c r="AF691" s="58"/>
      <c r="AG691" s="58"/>
      <c r="AH691" s="58"/>
      <c r="AI691" s="58"/>
      <c r="AJ691" s="58"/>
      <c r="AK691" s="58"/>
      <c r="AL691" s="58"/>
      <c r="AM691" s="58"/>
      <c r="AN691" s="325"/>
    </row>
    <row r="692" spans="2:40" ht="70.900000000000006" customHeight="1" x14ac:dyDescent="0.45">
      <c r="B692" s="323"/>
      <c r="C692" s="324"/>
      <c r="D692" s="324"/>
      <c r="E692" s="324"/>
      <c r="F692" s="325"/>
      <c r="G692" s="325"/>
      <c r="H692" s="325"/>
      <c r="I692" s="325"/>
      <c r="J692" s="325"/>
      <c r="K692" s="325"/>
      <c r="L692" s="326"/>
      <c r="M692" s="58"/>
      <c r="N692" s="327"/>
      <c r="O692" s="328"/>
      <c r="P692" s="327"/>
      <c r="Q692" s="328"/>
      <c r="R692" s="327"/>
      <c r="X692" s="58"/>
      <c r="Y692" s="58"/>
      <c r="Z692" s="58"/>
      <c r="AA692" s="58"/>
      <c r="AB692" s="58"/>
      <c r="AC692" s="58"/>
      <c r="AD692" s="58"/>
      <c r="AE692" s="58"/>
      <c r="AF692" s="58"/>
      <c r="AG692" s="58"/>
      <c r="AH692" s="58"/>
      <c r="AI692" s="58"/>
      <c r="AJ692" s="58"/>
      <c r="AK692" s="58"/>
      <c r="AL692" s="58"/>
      <c r="AM692" s="58"/>
      <c r="AN692" s="325"/>
    </row>
    <row r="693" spans="2:40" ht="70.900000000000006" customHeight="1" x14ac:dyDescent="0.45">
      <c r="B693" s="323"/>
      <c r="C693" s="324"/>
      <c r="D693" s="324"/>
      <c r="E693" s="324"/>
      <c r="F693" s="325"/>
      <c r="G693" s="325"/>
      <c r="H693" s="325"/>
      <c r="I693" s="325"/>
      <c r="J693" s="325"/>
      <c r="K693" s="325"/>
      <c r="L693" s="326"/>
      <c r="M693" s="58"/>
      <c r="N693" s="327"/>
      <c r="O693" s="328"/>
      <c r="P693" s="327"/>
      <c r="Q693" s="328"/>
      <c r="R693" s="327"/>
      <c r="X693" s="58"/>
      <c r="Y693" s="58"/>
      <c r="Z693" s="58"/>
      <c r="AA693" s="58"/>
      <c r="AB693" s="58"/>
      <c r="AC693" s="58"/>
      <c r="AD693" s="58"/>
      <c r="AE693" s="58"/>
      <c r="AF693" s="58"/>
      <c r="AG693" s="58"/>
      <c r="AH693" s="58"/>
      <c r="AI693" s="58"/>
      <c r="AJ693" s="58"/>
      <c r="AK693" s="58"/>
      <c r="AL693" s="58"/>
      <c r="AM693" s="58"/>
      <c r="AN693" s="325"/>
    </row>
    <row r="694" spans="2:40" ht="70.900000000000006" customHeight="1" x14ac:dyDescent="0.45">
      <c r="B694" s="323"/>
      <c r="C694" s="324"/>
      <c r="D694" s="324"/>
      <c r="E694" s="324"/>
      <c r="F694" s="325"/>
      <c r="G694" s="325"/>
      <c r="H694" s="325"/>
      <c r="I694" s="325"/>
      <c r="J694" s="325"/>
      <c r="K694" s="325"/>
      <c r="L694" s="326"/>
      <c r="M694" s="58"/>
      <c r="N694" s="327"/>
      <c r="O694" s="328"/>
      <c r="P694" s="327"/>
      <c r="Q694" s="328"/>
      <c r="R694" s="327"/>
      <c r="X694" s="58"/>
      <c r="Y694" s="58"/>
      <c r="Z694" s="58"/>
      <c r="AA694" s="58"/>
      <c r="AB694" s="58"/>
      <c r="AC694" s="58"/>
      <c r="AD694" s="58"/>
      <c r="AE694" s="58"/>
      <c r="AF694" s="58"/>
      <c r="AG694" s="58"/>
      <c r="AH694" s="58"/>
      <c r="AI694" s="58"/>
      <c r="AJ694" s="58"/>
      <c r="AK694" s="58"/>
      <c r="AL694" s="58"/>
      <c r="AM694" s="58"/>
      <c r="AN694" s="325"/>
    </row>
    <row r="695" spans="2:40" ht="70.900000000000006" customHeight="1" x14ac:dyDescent="0.45">
      <c r="B695" s="323"/>
      <c r="C695" s="324"/>
      <c r="D695" s="324"/>
      <c r="E695" s="324"/>
      <c r="F695" s="325"/>
      <c r="G695" s="325"/>
      <c r="H695" s="325"/>
      <c r="I695" s="325"/>
      <c r="J695" s="325"/>
      <c r="K695" s="325"/>
      <c r="L695" s="326"/>
      <c r="M695" s="58"/>
      <c r="N695" s="327"/>
      <c r="O695" s="328"/>
      <c r="P695" s="327"/>
      <c r="Q695" s="328"/>
      <c r="R695" s="327"/>
      <c r="X695" s="58"/>
      <c r="Y695" s="58"/>
      <c r="Z695" s="58"/>
      <c r="AA695" s="58"/>
      <c r="AB695" s="58"/>
      <c r="AC695" s="58"/>
      <c r="AD695" s="58"/>
      <c r="AE695" s="58"/>
      <c r="AF695" s="58"/>
      <c r="AG695" s="58"/>
      <c r="AH695" s="58"/>
      <c r="AI695" s="58"/>
      <c r="AJ695" s="58"/>
      <c r="AK695" s="58"/>
      <c r="AL695" s="58"/>
      <c r="AM695" s="58"/>
      <c r="AN695" s="325"/>
    </row>
    <row r="696" spans="2:40" ht="70.900000000000006" customHeight="1" x14ac:dyDescent="0.45">
      <c r="B696" s="323"/>
      <c r="C696" s="324"/>
      <c r="D696" s="324"/>
      <c r="E696" s="324"/>
      <c r="F696" s="325"/>
      <c r="G696" s="325"/>
      <c r="H696" s="325"/>
      <c r="I696" s="325"/>
      <c r="J696" s="325"/>
      <c r="K696" s="325"/>
      <c r="L696" s="326"/>
      <c r="M696" s="58"/>
      <c r="N696" s="327"/>
      <c r="O696" s="328"/>
      <c r="P696" s="327"/>
      <c r="Q696" s="328"/>
      <c r="R696" s="327"/>
      <c r="X696" s="58"/>
      <c r="Y696" s="58"/>
      <c r="Z696" s="58"/>
      <c r="AA696" s="58"/>
      <c r="AB696" s="58"/>
      <c r="AC696" s="58"/>
      <c r="AD696" s="58"/>
      <c r="AE696" s="58"/>
      <c r="AF696" s="58"/>
      <c r="AG696" s="58"/>
      <c r="AH696" s="58"/>
      <c r="AI696" s="58"/>
      <c r="AJ696" s="58"/>
      <c r="AK696" s="58"/>
      <c r="AL696" s="58"/>
      <c r="AM696" s="58"/>
      <c r="AN696" s="325"/>
    </row>
    <row r="697" spans="2:40" ht="70.900000000000006" customHeight="1" x14ac:dyDescent="0.45">
      <c r="B697" s="323"/>
      <c r="C697" s="324"/>
      <c r="D697" s="324"/>
      <c r="E697" s="324"/>
      <c r="F697" s="325"/>
      <c r="G697" s="325"/>
      <c r="H697" s="325"/>
      <c r="I697" s="325"/>
      <c r="J697" s="325"/>
      <c r="K697" s="325"/>
      <c r="L697" s="326"/>
      <c r="M697" s="58"/>
      <c r="N697" s="327"/>
      <c r="O697" s="328"/>
      <c r="P697" s="327"/>
      <c r="Q697" s="328"/>
      <c r="R697" s="327"/>
      <c r="X697" s="58"/>
      <c r="Y697" s="58"/>
      <c r="Z697" s="58"/>
      <c r="AA697" s="58"/>
      <c r="AB697" s="58"/>
      <c r="AC697" s="58"/>
      <c r="AD697" s="58"/>
      <c r="AE697" s="58"/>
      <c r="AF697" s="58"/>
      <c r="AG697" s="58"/>
      <c r="AH697" s="58"/>
      <c r="AI697" s="58"/>
      <c r="AJ697" s="58"/>
      <c r="AK697" s="58"/>
      <c r="AL697" s="58"/>
      <c r="AM697" s="58"/>
      <c r="AN697" s="325"/>
    </row>
    <row r="698" spans="2:40" ht="70.900000000000006" customHeight="1" x14ac:dyDescent="0.45">
      <c r="B698" s="323"/>
      <c r="C698" s="324"/>
      <c r="D698" s="324"/>
      <c r="E698" s="324"/>
      <c r="F698" s="325"/>
      <c r="G698" s="325"/>
      <c r="H698" s="325"/>
      <c r="I698" s="325"/>
      <c r="J698" s="325"/>
      <c r="K698" s="325"/>
      <c r="L698" s="326"/>
      <c r="M698" s="58"/>
      <c r="N698" s="327"/>
      <c r="O698" s="328"/>
      <c r="P698" s="327"/>
      <c r="Q698" s="328"/>
      <c r="R698" s="327"/>
      <c r="X698" s="58"/>
      <c r="Y698" s="58"/>
      <c r="Z698" s="58"/>
      <c r="AA698" s="58"/>
      <c r="AB698" s="58"/>
      <c r="AC698" s="58"/>
      <c r="AD698" s="58"/>
      <c r="AE698" s="58"/>
      <c r="AF698" s="58"/>
      <c r="AG698" s="58"/>
      <c r="AH698" s="58"/>
      <c r="AI698" s="58"/>
      <c r="AJ698" s="58"/>
      <c r="AK698" s="58"/>
      <c r="AL698" s="58"/>
      <c r="AM698" s="58"/>
      <c r="AN698" s="325"/>
    </row>
    <row r="699" spans="2:40" ht="70.900000000000006" customHeight="1" x14ac:dyDescent="0.45">
      <c r="B699" s="323"/>
      <c r="C699" s="324"/>
      <c r="D699" s="324"/>
      <c r="E699" s="324"/>
      <c r="F699" s="325"/>
      <c r="G699" s="325"/>
      <c r="H699" s="325"/>
      <c r="I699" s="325"/>
      <c r="J699" s="325"/>
      <c r="K699" s="325"/>
      <c r="L699" s="326"/>
      <c r="M699" s="58"/>
      <c r="N699" s="327"/>
      <c r="O699" s="328"/>
      <c r="P699" s="327"/>
      <c r="Q699" s="328"/>
      <c r="R699" s="327"/>
      <c r="X699" s="58"/>
      <c r="Y699" s="58"/>
      <c r="Z699" s="58"/>
      <c r="AA699" s="58"/>
      <c r="AB699" s="58"/>
      <c r="AC699" s="58"/>
      <c r="AD699" s="58"/>
      <c r="AE699" s="58"/>
      <c r="AF699" s="58"/>
      <c r="AG699" s="58"/>
      <c r="AH699" s="58"/>
      <c r="AI699" s="58"/>
      <c r="AJ699" s="58"/>
      <c r="AK699" s="58"/>
      <c r="AL699" s="58"/>
      <c r="AM699" s="58"/>
      <c r="AN699" s="325"/>
    </row>
    <row r="700" spans="2:40" ht="70.900000000000006" customHeight="1" x14ac:dyDescent="0.45">
      <c r="B700" s="323"/>
      <c r="C700" s="324"/>
      <c r="D700" s="324"/>
      <c r="E700" s="324"/>
      <c r="F700" s="325"/>
      <c r="G700" s="325"/>
      <c r="H700" s="325"/>
      <c r="I700" s="325"/>
      <c r="J700" s="325"/>
      <c r="K700" s="325"/>
      <c r="L700" s="326"/>
      <c r="M700" s="58"/>
      <c r="N700" s="327"/>
      <c r="O700" s="328"/>
      <c r="P700" s="327"/>
      <c r="Q700" s="328"/>
      <c r="R700" s="327"/>
      <c r="X700" s="58"/>
      <c r="Y700" s="58"/>
      <c r="Z700" s="58"/>
      <c r="AA700" s="58"/>
      <c r="AB700" s="58"/>
      <c r="AC700" s="58"/>
      <c r="AD700" s="58"/>
      <c r="AE700" s="58"/>
      <c r="AF700" s="58"/>
      <c r="AG700" s="58"/>
      <c r="AH700" s="58"/>
      <c r="AI700" s="58"/>
      <c r="AJ700" s="58"/>
      <c r="AK700" s="58"/>
      <c r="AL700" s="58"/>
      <c r="AM700" s="58"/>
      <c r="AN700" s="325"/>
    </row>
    <row r="701" spans="2:40" ht="70.900000000000006" customHeight="1" x14ac:dyDescent="0.45">
      <c r="B701" s="323"/>
      <c r="C701" s="324"/>
      <c r="D701" s="324"/>
      <c r="E701" s="324"/>
      <c r="F701" s="325"/>
      <c r="G701" s="325"/>
      <c r="H701" s="325"/>
      <c r="I701" s="325"/>
      <c r="J701" s="325"/>
      <c r="K701" s="325"/>
      <c r="L701" s="326"/>
      <c r="M701" s="58"/>
      <c r="N701" s="327"/>
      <c r="O701" s="328"/>
      <c r="P701" s="327"/>
      <c r="Q701" s="328"/>
      <c r="R701" s="327"/>
      <c r="X701" s="58"/>
      <c r="Y701" s="58"/>
      <c r="Z701" s="58"/>
      <c r="AA701" s="58"/>
      <c r="AB701" s="58"/>
      <c r="AC701" s="58"/>
      <c r="AD701" s="58"/>
      <c r="AE701" s="58"/>
      <c r="AF701" s="58"/>
      <c r="AG701" s="58"/>
      <c r="AH701" s="58"/>
      <c r="AI701" s="58"/>
      <c r="AJ701" s="58"/>
      <c r="AK701" s="58"/>
      <c r="AL701" s="58"/>
      <c r="AM701" s="58"/>
      <c r="AN701" s="325"/>
    </row>
    <row r="702" spans="2:40" ht="70.900000000000006" customHeight="1" x14ac:dyDescent="0.45">
      <c r="B702" s="323"/>
      <c r="C702" s="324"/>
      <c r="D702" s="324"/>
      <c r="E702" s="324"/>
      <c r="F702" s="325"/>
      <c r="G702" s="325"/>
      <c r="H702" s="325"/>
      <c r="I702" s="325"/>
      <c r="J702" s="325"/>
      <c r="K702" s="325"/>
      <c r="L702" s="326"/>
      <c r="M702" s="58"/>
      <c r="N702" s="327"/>
      <c r="O702" s="328"/>
      <c r="P702" s="327"/>
      <c r="Q702" s="328"/>
      <c r="R702" s="327"/>
      <c r="X702" s="58"/>
      <c r="Y702" s="58"/>
      <c r="Z702" s="58"/>
      <c r="AA702" s="58"/>
      <c r="AB702" s="58"/>
      <c r="AC702" s="58"/>
      <c r="AD702" s="58"/>
      <c r="AE702" s="58"/>
      <c r="AF702" s="58"/>
      <c r="AG702" s="58"/>
      <c r="AH702" s="58"/>
      <c r="AI702" s="58"/>
      <c r="AJ702" s="58"/>
      <c r="AK702" s="58"/>
      <c r="AL702" s="58"/>
      <c r="AM702" s="58"/>
      <c r="AN702" s="325"/>
    </row>
    <row r="703" spans="2:40" ht="70.900000000000006" customHeight="1" x14ac:dyDescent="0.45">
      <c r="B703" s="323"/>
      <c r="C703" s="324"/>
      <c r="D703" s="324"/>
      <c r="E703" s="324"/>
      <c r="F703" s="325"/>
      <c r="G703" s="325"/>
      <c r="H703" s="325"/>
      <c r="I703" s="325"/>
      <c r="J703" s="325"/>
      <c r="K703" s="325"/>
      <c r="L703" s="326"/>
      <c r="M703" s="58"/>
      <c r="N703" s="327"/>
      <c r="O703" s="328"/>
      <c r="P703" s="327"/>
      <c r="Q703" s="328"/>
      <c r="R703" s="327"/>
      <c r="X703" s="58"/>
      <c r="Y703" s="58"/>
      <c r="Z703" s="58"/>
      <c r="AA703" s="58"/>
      <c r="AB703" s="58"/>
      <c r="AC703" s="58"/>
      <c r="AD703" s="58"/>
      <c r="AE703" s="58"/>
      <c r="AF703" s="58"/>
      <c r="AG703" s="58"/>
      <c r="AH703" s="58"/>
      <c r="AI703" s="58"/>
      <c r="AJ703" s="58"/>
      <c r="AK703" s="58"/>
      <c r="AL703" s="58"/>
      <c r="AM703" s="58"/>
      <c r="AN703" s="325"/>
    </row>
    <row r="704" spans="2:40" ht="70.900000000000006" customHeight="1" x14ac:dyDescent="0.45">
      <c r="B704" s="323"/>
      <c r="C704" s="324"/>
      <c r="D704" s="324"/>
      <c r="E704" s="324"/>
      <c r="F704" s="325"/>
      <c r="G704" s="325"/>
      <c r="H704" s="325"/>
      <c r="I704" s="325"/>
      <c r="J704" s="325"/>
      <c r="K704" s="325"/>
      <c r="L704" s="326"/>
      <c r="M704" s="58"/>
      <c r="N704" s="327"/>
      <c r="O704" s="328"/>
      <c r="P704" s="327"/>
      <c r="Q704" s="328"/>
      <c r="R704" s="327"/>
      <c r="X704" s="58"/>
      <c r="Y704" s="58"/>
      <c r="Z704" s="58"/>
      <c r="AA704" s="58"/>
      <c r="AB704" s="58"/>
      <c r="AC704" s="58"/>
      <c r="AD704" s="58"/>
      <c r="AE704" s="58"/>
      <c r="AF704" s="58"/>
      <c r="AG704" s="58"/>
      <c r="AH704" s="58"/>
      <c r="AI704" s="58"/>
      <c r="AJ704" s="58"/>
      <c r="AK704" s="58"/>
      <c r="AL704" s="58"/>
      <c r="AM704" s="58"/>
      <c r="AN704" s="325"/>
    </row>
    <row r="705" spans="2:40" ht="70.900000000000006" customHeight="1" x14ac:dyDescent="0.45">
      <c r="B705" s="323"/>
      <c r="C705" s="324"/>
      <c r="D705" s="324"/>
      <c r="E705" s="324"/>
      <c r="F705" s="325"/>
      <c r="G705" s="325"/>
      <c r="H705" s="325"/>
      <c r="I705" s="325"/>
      <c r="J705" s="325"/>
      <c r="K705" s="325"/>
      <c r="L705" s="326"/>
      <c r="M705" s="58"/>
      <c r="N705" s="327"/>
      <c r="O705" s="328"/>
      <c r="P705" s="327"/>
      <c r="Q705" s="328"/>
      <c r="R705" s="327"/>
      <c r="X705" s="58"/>
      <c r="Y705" s="58"/>
      <c r="Z705" s="58"/>
      <c r="AA705" s="58"/>
      <c r="AB705" s="58"/>
      <c r="AC705" s="58"/>
      <c r="AD705" s="58"/>
      <c r="AE705" s="58"/>
      <c r="AF705" s="58"/>
      <c r="AG705" s="58"/>
      <c r="AH705" s="58"/>
      <c r="AI705" s="58"/>
      <c r="AJ705" s="58"/>
      <c r="AK705" s="58"/>
      <c r="AL705" s="58"/>
      <c r="AM705" s="58"/>
      <c r="AN705" s="325"/>
    </row>
    <row r="706" spans="2:40" ht="70.900000000000006" customHeight="1" x14ac:dyDescent="0.45">
      <c r="B706" s="323"/>
      <c r="C706" s="324"/>
      <c r="D706" s="324"/>
      <c r="E706" s="324"/>
      <c r="F706" s="325"/>
      <c r="G706" s="325"/>
      <c r="H706" s="325"/>
      <c r="I706" s="325"/>
      <c r="J706" s="325"/>
      <c r="K706" s="325"/>
      <c r="L706" s="326"/>
      <c r="M706" s="58"/>
      <c r="N706" s="327"/>
      <c r="O706" s="328"/>
      <c r="P706" s="327"/>
      <c r="Q706" s="328"/>
      <c r="R706" s="327"/>
      <c r="X706" s="58"/>
      <c r="Y706" s="58"/>
      <c r="Z706" s="58"/>
      <c r="AA706" s="58"/>
      <c r="AB706" s="58"/>
      <c r="AC706" s="58"/>
      <c r="AD706" s="58"/>
      <c r="AE706" s="58"/>
      <c r="AF706" s="58"/>
      <c r="AG706" s="58"/>
      <c r="AH706" s="58"/>
      <c r="AI706" s="58"/>
      <c r="AJ706" s="58"/>
      <c r="AK706" s="58"/>
      <c r="AL706" s="58"/>
      <c r="AM706" s="58"/>
      <c r="AN706" s="325"/>
    </row>
    <row r="707" spans="2:40" ht="70.900000000000006" customHeight="1" x14ac:dyDescent="0.45">
      <c r="B707" s="323"/>
      <c r="C707" s="324"/>
      <c r="D707" s="324"/>
      <c r="E707" s="324"/>
      <c r="F707" s="325"/>
      <c r="G707" s="325"/>
      <c r="H707" s="325"/>
      <c r="I707" s="325"/>
      <c r="J707" s="325"/>
      <c r="K707" s="325"/>
      <c r="L707" s="326"/>
      <c r="M707" s="58"/>
      <c r="N707" s="327"/>
      <c r="O707" s="328"/>
      <c r="P707" s="327"/>
      <c r="Q707" s="328"/>
      <c r="R707" s="327"/>
      <c r="X707" s="58"/>
      <c r="Y707" s="58"/>
      <c r="Z707" s="58"/>
      <c r="AA707" s="58"/>
      <c r="AB707" s="58"/>
      <c r="AC707" s="58"/>
      <c r="AD707" s="58"/>
      <c r="AE707" s="58"/>
      <c r="AF707" s="58"/>
      <c r="AG707" s="58"/>
      <c r="AH707" s="58"/>
      <c r="AI707" s="58"/>
      <c r="AJ707" s="58"/>
      <c r="AK707" s="58"/>
      <c r="AL707" s="58"/>
      <c r="AM707" s="58"/>
      <c r="AN707" s="325"/>
    </row>
    <row r="708" spans="2:40" ht="70.900000000000006" customHeight="1" x14ac:dyDescent="0.45">
      <c r="B708" s="323"/>
      <c r="C708" s="324"/>
      <c r="D708" s="324"/>
      <c r="E708" s="324"/>
      <c r="F708" s="325"/>
      <c r="G708" s="325"/>
      <c r="H708" s="325"/>
      <c r="I708" s="325"/>
      <c r="J708" s="325"/>
      <c r="K708" s="325"/>
      <c r="L708" s="326"/>
      <c r="M708" s="58"/>
      <c r="N708" s="327"/>
      <c r="O708" s="328"/>
      <c r="P708" s="327"/>
      <c r="Q708" s="328"/>
      <c r="R708" s="327"/>
      <c r="X708" s="58"/>
      <c r="Y708" s="58"/>
      <c r="Z708" s="58"/>
      <c r="AA708" s="58"/>
      <c r="AB708" s="58"/>
      <c r="AC708" s="58"/>
      <c r="AD708" s="58"/>
      <c r="AE708" s="58"/>
      <c r="AF708" s="58"/>
      <c r="AG708" s="58"/>
      <c r="AH708" s="58"/>
      <c r="AI708" s="58"/>
      <c r="AJ708" s="58"/>
      <c r="AK708" s="58"/>
      <c r="AL708" s="58"/>
      <c r="AM708" s="58"/>
      <c r="AN708" s="325"/>
    </row>
    <row r="709" spans="2:40" ht="70.900000000000006" customHeight="1" x14ac:dyDescent="0.45">
      <c r="B709" s="323"/>
      <c r="C709" s="324"/>
      <c r="D709" s="324"/>
      <c r="E709" s="324"/>
      <c r="F709" s="325"/>
      <c r="G709" s="325"/>
      <c r="H709" s="325"/>
      <c r="I709" s="325"/>
      <c r="J709" s="325"/>
      <c r="K709" s="325"/>
      <c r="L709" s="326"/>
      <c r="M709" s="58"/>
      <c r="N709" s="327"/>
      <c r="O709" s="328"/>
      <c r="P709" s="327"/>
      <c r="Q709" s="328"/>
      <c r="R709" s="327"/>
      <c r="X709" s="58"/>
      <c r="Y709" s="58"/>
      <c r="Z709" s="58"/>
      <c r="AA709" s="58"/>
      <c r="AB709" s="58"/>
      <c r="AC709" s="58"/>
      <c r="AD709" s="58"/>
      <c r="AE709" s="58"/>
      <c r="AF709" s="58"/>
      <c r="AG709" s="58"/>
      <c r="AH709" s="58"/>
      <c r="AI709" s="58"/>
      <c r="AJ709" s="58"/>
      <c r="AK709" s="58"/>
      <c r="AL709" s="58"/>
      <c r="AM709" s="58"/>
      <c r="AN709" s="325"/>
    </row>
    <row r="710" spans="2:40" ht="70.900000000000006" customHeight="1" x14ac:dyDescent="0.45">
      <c r="B710" s="323"/>
      <c r="C710" s="324"/>
      <c r="D710" s="324"/>
      <c r="E710" s="324"/>
      <c r="F710" s="325"/>
      <c r="G710" s="325"/>
      <c r="H710" s="325"/>
      <c r="I710" s="325"/>
      <c r="J710" s="325"/>
      <c r="K710" s="325"/>
      <c r="L710" s="326"/>
      <c r="M710" s="58"/>
      <c r="N710" s="327"/>
      <c r="O710" s="328"/>
      <c r="P710" s="327"/>
      <c r="Q710" s="328"/>
      <c r="R710" s="327"/>
      <c r="X710" s="58"/>
      <c r="Y710" s="58"/>
      <c r="Z710" s="58"/>
      <c r="AA710" s="58"/>
      <c r="AB710" s="58"/>
      <c r="AC710" s="58"/>
      <c r="AD710" s="58"/>
      <c r="AE710" s="58"/>
      <c r="AF710" s="58"/>
      <c r="AG710" s="58"/>
      <c r="AH710" s="58"/>
      <c r="AI710" s="58"/>
      <c r="AJ710" s="58"/>
      <c r="AK710" s="58"/>
      <c r="AL710" s="58"/>
      <c r="AM710" s="58"/>
      <c r="AN710" s="325"/>
    </row>
    <row r="711" spans="2:40" ht="70.900000000000006" customHeight="1" x14ac:dyDescent="0.45">
      <c r="B711" s="323"/>
      <c r="C711" s="324"/>
      <c r="D711" s="324"/>
      <c r="E711" s="324"/>
      <c r="F711" s="325"/>
      <c r="G711" s="325"/>
      <c r="H711" s="325"/>
      <c r="I711" s="325"/>
      <c r="J711" s="325"/>
      <c r="K711" s="325"/>
      <c r="L711" s="326"/>
      <c r="M711" s="58"/>
      <c r="N711" s="327"/>
      <c r="O711" s="328"/>
      <c r="P711" s="327"/>
      <c r="Q711" s="328"/>
      <c r="R711" s="327"/>
      <c r="X711" s="58"/>
      <c r="Y711" s="58"/>
      <c r="Z711" s="58"/>
      <c r="AA711" s="58"/>
      <c r="AB711" s="58"/>
      <c r="AC711" s="58"/>
      <c r="AD711" s="58"/>
      <c r="AE711" s="58"/>
      <c r="AF711" s="58"/>
      <c r="AG711" s="58"/>
      <c r="AH711" s="58"/>
      <c r="AI711" s="58"/>
      <c r="AJ711" s="58"/>
      <c r="AK711" s="58"/>
      <c r="AL711" s="58"/>
      <c r="AM711" s="58"/>
      <c r="AN711" s="325"/>
    </row>
    <row r="712" spans="2:40" ht="70.900000000000006" customHeight="1" x14ac:dyDescent="0.45">
      <c r="B712" s="323"/>
      <c r="C712" s="324"/>
      <c r="D712" s="324"/>
      <c r="E712" s="324"/>
      <c r="F712" s="325"/>
      <c r="G712" s="325"/>
      <c r="H712" s="325"/>
      <c r="I712" s="325"/>
      <c r="J712" s="325"/>
      <c r="K712" s="325"/>
      <c r="L712" s="326"/>
      <c r="M712" s="58"/>
      <c r="N712" s="327"/>
      <c r="O712" s="328"/>
      <c r="P712" s="327"/>
      <c r="Q712" s="328"/>
      <c r="R712" s="327"/>
      <c r="X712" s="58"/>
      <c r="Y712" s="58"/>
      <c r="Z712" s="58"/>
      <c r="AA712" s="58"/>
      <c r="AB712" s="58"/>
      <c r="AC712" s="58"/>
      <c r="AD712" s="58"/>
      <c r="AE712" s="58"/>
      <c r="AF712" s="58"/>
      <c r="AG712" s="58"/>
      <c r="AH712" s="58"/>
      <c r="AI712" s="58"/>
      <c r="AJ712" s="58"/>
      <c r="AK712" s="58"/>
      <c r="AL712" s="58"/>
      <c r="AM712" s="58"/>
      <c r="AN712" s="325"/>
    </row>
    <row r="713" spans="2:40" ht="70.900000000000006" customHeight="1" x14ac:dyDescent="0.45">
      <c r="B713" s="323"/>
      <c r="C713" s="324"/>
      <c r="D713" s="324"/>
      <c r="E713" s="324"/>
      <c r="F713" s="325"/>
      <c r="G713" s="325"/>
      <c r="H713" s="325"/>
      <c r="I713" s="325"/>
      <c r="J713" s="325"/>
      <c r="K713" s="325"/>
      <c r="L713" s="326"/>
      <c r="M713" s="58"/>
      <c r="N713" s="327"/>
      <c r="O713" s="328"/>
      <c r="P713" s="327"/>
      <c r="Q713" s="328"/>
      <c r="R713" s="327"/>
      <c r="X713" s="58"/>
      <c r="Y713" s="58"/>
      <c r="Z713" s="58"/>
      <c r="AA713" s="58"/>
      <c r="AB713" s="58"/>
      <c r="AC713" s="58"/>
      <c r="AD713" s="58"/>
      <c r="AE713" s="58"/>
      <c r="AF713" s="58"/>
      <c r="AG713" s="58"/>
      <c r="AH713" s="58"/>
      <c r="AI713" s="58"/>
      <c r="AJ713" s="58"/>
      <c r="AK713" s="58"/>
      <c r="AL713" s="58"/>
      <c r="AM713" s="58"/>
      <c r="AN713" s="325"/>
    </row>
    <row r="714" spans="2:40" ht="70.900000000000006" customHeight="1" x14ac:dyDescent="0.45">
      <c r="B714" s="323"/>
      <c r="C714" s="324"/>
      <c r="D714" s="324"/>
      <c r="E714" s="324"/>
      <c r="F714" s="325"/>
      <c r="G714" s="325"/>
      <c r="H714" s="325"/>
      <c r="I714" s="325"/>
      <c r="J714" s="325"/>
      <c r="K714" s="325"/>
      <c r="L714" s="326"/>
      <c r="M714" s="58"/>
      <c r="N714" s="327"/>
      <c r="O714" s="328"/>
      <c r="P714" s="327"/>
      <c r="Q714" s="328"/>
      <c r="R714" s="327"/>
      <c r="X714" s="58"/>
      <c r="Y714" s="58"/>
      <c r="Z714" s="58"/>
      <c r="AA714" s="58"/>
      <c r="AB714" s="58"/>
      <c r="AC714" s="58"/>
      <c r="AD714" s="58"/>
      <c r="AE714" s="58"/>
      <c r="AF714" s="58"/>
      <c r="AG714" s="58"/>
      <c r="AH714" s="58"/>
      <c r="AI714" s="58"/>
      <c r="AJ714" s="58"/>
      <c r="AK714" s="58"/>
      <c r="AL714" s="58"/>
      <c r="AM714" s="58"/>
      <c r="AN714" s="325"/>
    </row>
    <row r="715" spans="2:40" ht="70.900000000000006" customHeight="1" x14ac:dyDescent="0.45">
      <c r="B715" s="323"/>
      <c r="C715" s="324"/>
      <c r="D715" s="324"/>
      <c r="E715" s="324"/>
      <c r="F715" s="325"/>
      <c r="G715" s="325"/>
      <c r="H715" s="325"/>
      <c r="I715" s="325"/>
      <c r="J715" s="325"/>
      <c r="K715" s="325"/>
      <c r="L715" s="326"/>
      <c r="M715" s="58"/>
      <c r="N715" s="327"/>
      <c r="O715" s="328"/>
      <c r="P715" s="327"/>
      <c r="Q715" s="328"/>
      <c r="R715" s="327"/>
      <c r="X715" s="58"/>
      <c r="Y715" s="58"/>
      <c r="Z715" s="58"/>
      <c r="AA715" s="58"/>
      <c r="AB715" s="58"/>
      <c r="AC715" s="58"/>
      <c r="AD715" s="58"/>
      <c r="AE715" s="58"/>
      <c r="AF715" s="58"/>
      <c r="AG715" s="58"/>
      <c r="AH715" s="58"/>
      <c r="AI715" s="58"/>
      <c r="AJ715" s="58"/>
      <c r="AK715" s="58"/>
      <c r="AL715" s="58"/>
      <c r="AM715" s="58"/>
      <c r="AN715" s="325"/>
    </row>
    <row r="716" spans="2:40" ht="70.900000000000006" customHeight="1" x14ac:dyDescent="0.45">
      <c r="B716" s="323"/>
      <c r="C716" s="324"/>
      <c r="D716" s="324"/>
      <c r="E716" s="324"/>
      <c r="F716" s="325"/>
      <c r="G716" s="325"/>
      <c r="H716" s="325"/>
      <c r="I716" s="325"/>
      <c r="J716" s="325"/>
      <c r="K716" s="325"/>
      <c r="L716" s="326"/>
      <c r="M716" s="58"/>
      <c r="N716" s="327"/>
      <c r="O716" s="328"/>
      <c r="P716" s="327"/>
      <c r="Q716" s="328"/>
      <c r="R716" s="327"/>
      <c r="X716" s="58"/>
      <c r="Y716" s="58"/>
      <c r="Z716" s="58"/>
      <c r="AA716" s="58"/>
      <c r="AB716" s="58"/>
      <c r="AC716" s="58"/>
      <c r="AD716" s="58"/>
      <c r="AE716" s="58"/>
      <c r="AF716" s="58"/>
      <c r="AG716" s="58"/>
      <c r="AH716" s="58"/>
      <c r="AI716" s="58"/>
      <c r="AJ716" s="58"/>
      <c r="AK716" s="58"/>
      <c r="AL716" s="58"/>
      <c r="AM716" s="58"/>
      <c r="AN716" s="325"/>
    </row>
    <row r="717" spans="2:40" ht="70.900000000000006" customHeight="1" x14ac:dyDescent="0.45">
      <c r="B717" s="323"/>
      <c r="C717" s="324"/>
      <c r="D717" s="324"/>
      <c r="E717" s="324"/>
      <c r="F717" s="325"/>
      <c r="G717" s="325"/>
      <c r="H717" s="325"/>
      <c r="I717" s="325"/>
      <c r="J717" s="325"/>
      <c r="K717" s="325"/>
      <c r="L717" s="326"/>
      <c r="M717" s="58"/>
      <c r="N717" s="327"/>
      <c r="O717" s="328"/>
      <c r="P717" s="327"/>
      <c r="Q717" s="328"/>
      <c r="R717" s="327"/>
      <c r="X717" s="58"/>
      <c r="Y717" s="58"/>
      <c r="Z717" s="58"/>
      <c r="AA717" s="58"/>
      <c r="AB717" s="58"/>
      <c r="AC717" s="58"/>
      <c r="AD717" s="58"/>
      <c r="AE717" s="58"/>
      <c r="AF717" s="58"/>
      <c r="AG717" s="58"/>
      <c r="AH717" s="58"/>
      <c r="AI717" s="58"/>
      <c r="AJ717" s="58"/>
      <c r="AK717" s="58"/>
      <c r="AL717" s="58"/>
      <c r="AM717" s="58"/>
      <c r="AN717" s="325"/>
    </row>
    <row r="718" spans="2:40" ht="70.900000000000006" customHeight="1" x14ac:dyDescent="0.45">
      <c r="B718" s="323"/>
      <c r="C718" s="324"/>
      <c r="D718" s="324"/>
      <c r="E718" s="324"/>
      <c r="F718" s="325"/>
      <c r="G718" s="325"/>
      <c r="H718" s="325"/>
      <c r="I718" s="325"/>
      <c r="J718" s="325"/>
      <c r="K718" s="325"/>
      <c r="L718" s="326"/>
      <c r="M718" s="58"/>
      <c r="N718" s="327"/>
      <c r="O718" s="328"/>
      <c r="P718" s="327"/>
      <c r="Q718" s="328"/>
      <c r="R718" s="327"/>
      <c r="X718" s="58"/>
      <c r="Y718" s="58"/>
      <c r="Z718" s="58"/>
      <c r="AA718" s="58"/>
      <c r="AB718" s="58"/>
      <c r="AC718" s="58"/>
      <c r="AD718" s="58"/>
      <c r="AE718" s="58"/>
      <c r="AF718" s="58"/>
      <c r="AG718" s="58"/>
      <c r="AH718" s="58"/>
      <c r="AI718" s="58"/>
      <c r="AJ718" s="58"/>
      <c r="AK718" s="58"/>
      <c r="AL718" s="58"/>
      <c r="AM718" s="58"/>
      <c r="AN718" s="325"/>
    </row>
    <row r="719" spans="2:40" ht="70.900000000000006" customHeight="1" x14ac:dyDescent="0.45">
      <c r="B719" s="323"/>
      <c r="C719" s="324"/>
      <c r="D719" s="324"/>
      <c r="E719" s="324"/>
      <c r="F719" s="325"/>
      <c r="G719" s="325"/>
      <c r="H719" s="325"/>
      <c r="I719" s="325"/>
      <c r="J719" s="325"/>
      <c r="K719" s="325"/>
      <c r="L719" s="326"/>
      <c r="M719" s="58"/>
      <c r="N719" s="327"/>
      <c r="O719" s="328"/>
      <c r="P719" s="327"/>
      <c r="Q719" s="328"/>
      <c r="R719" s="327"/>
      <c r="X719" s="58"/>
      <c r="Y719" s="58"/>
      <c r="Z719" s="58"/>
      <c r="AA719" s="58"/>
      <c r="AB719" s="58"/>
      <c r="AC719" s="58"/>
      <c r="AD719" s="58"/>
      <c r="AE719" s="58"/>
      <c r="AF719" s="58"/>
      <c r="AG719" s="58"/>
      <c r="AH719" s="58"/>
      <c r="AI719" s="58"/>
      <c r="AJ719" s="58"/>
      <c r="AK719" s="58"/>
      <c r="AL719" s="58"/>
      <c r="AM719" s="58"/>
      <c r="AN719" s="325"/>
    </row>
    <row r="720" spans="2:40" ht="70.900000000000006" customHeight="1" x14ac:dyDescent="0.45">
      <c r="B720" s="323"/>
      <c r="C720" s="324"/>
      <c r="D720" s="324"/>
      <c r="E720" s="324"/>
      <c r="F720" s="325"/>
      <c r="G720" s="325"/>
      <c r="H720" s="325"/>
      <c r="I720" s="325"/>
      <c r="J720" s="325"/>
      <c r="K720" s="325"/>
      <c r="L720" s="326"/>
      <c r="M720" s="58"/>
      <c r="N720" s="327"/>
      <c r="O720" s="328"/>
      <c r="P720" s="327"/>
      <c r="Q720" s="328"/>
      <c r="R720" s="327"/>
      <c r="X720" s="58"/>
      <c r="Y720" s="58"/>
      <c r="Z720" s="58"/>
      <c r="AA720" s="58"/>
      <c r="AB720" s="58"/>
      <c r="AC720" s="58"/>
      <c r="AD720" s="58"/>
      <c r="AE720" s="58"/>
      <c r="AF720" s="58"/>
      <c r="AG720" s="58"/>
      <c r="AH720" s="58"/>
      <c r="AI720" s="58"/>
      <c r="AJ720" s="58"/>
      <c r="AK720" s="58"/>
      <c r="AL720" s="58"/>
      <c r="AM720" s="58"/>
      <c r="AN720" s="325"/>
    </row>
    <row r="721" spans="2:40" ht="70.900000000000006" customHeight="1" x14ac:dyDescent="0.45">
      <c r="B721" s="323"/>
      <c r="C721" s="324"/>
      <c r="D721" s="324"/>
      <c r="E721" s="324"/>
      <c r="F721" s="325"/>
      <c r="G721" s="325"/>
      <c r="H721" s="325"/>
      <c r="I721" s="325"/>
      <c r="J721" s="325"/>
      <c r="K721" s="325"/>
      <c r="L721" s="326"/>
      <c r="M721" s="58"/>
      <c r="N721" s="327"/>
      <c r="O721" s="328"/>
      <c r="P721" s="327"/>
      <c r="Q721" s="328"/>
      <c r="R721" s="327"/>
      <c r="X721" s="58"/>
      <c r="Y721" s="58"/>
      <c r="Z721" s="58"/>
      <c r="AA721" s="58"/>
      <c r="AB721" s="58"/>
      <c r="AC721" s="58"/>
      <c r="AD721" s="58"/>
      <c r="AE721" s="58"/>
      <c r="AF721" s="58"/>
      <c r="AG721" s="58"/>
      <c r="AH721" s="58"/>
      <c r="AI721" s="58"/>
      <c r="AJ721" s="58"/>
      <c r="AK721" s="58"/>
      <c r="AL721" s="58"/>
      <c r="AM721" s="58"/>
      <c r="AN721" s="325"/>
    </row>
    <row r="722" spans="2:40" ht="70.900000000000006" customHeight="1" x14ac:dyDescent="0.45">
      <c r="B722" s="323"/>
      <c r="C722" s="324"/>
      <c r="D722" s="324"/>
      <c r="E722" s="324"/>
      <c r="F722" s="325"/>
      <c r="G722" s="325"/>
      <c r="H722" s="325"/>
      <c r="I722" s="325"/>
      <c r="J722" s="325"/>
      <c r="K722" s="325"/>
      <c r="L722" s="326"/>
      <c r="M722" s="58"/>
      <c r="N722" s="327"/>
      <c r="O722" s="328"/>
      <c r="P722" s="327"/>
      <c r="Q722" s="328"/>
      <c r="R722" s="327"/>
      <c r="X722" s="58"/>
      <c r="Y722" s="58"/>
      <c r="Z722" s="58"/>
      <c r="AA722" s="58"/>
      <c r="AB722" s="58"/>
      <c r="AC722" s="58"/>
      <c r="AD722" s="58"/>
      <c r="AE722" s="58"/>
      <c r="AF722" s="58"/>
      <c r="AG722" s="58"/>
      <c r="AH722" s="58"/>
      <c r="AI722" s="58"/>
      <c r="AJ722" s="58"/>
      <c r="AK722" s="58"/>
      <c r="AL722" s="58"/>
      <c r="AM722" s="58"/>
      <c r="AN722" s="325"/>
    </row>
    <row r="723" spans="2:40" ht="70.900000000000006" customHeight="1" x14ac:dyDescent="0.45">
      <c r="B723" s="323"/>
      <c r="C723" s="324"/>
      <c r="D723" s="324"/>
      <c r="E723" s="324"/>
      <c r="F723" s="325"/>
      <c r="G723" s="325"/>
      <c r="H723" s="325"/>
      <c r="I723" s="325"/>
      <c r="J723" s="325"/>
      <c r="K723" s="325"/>
      <c r="L723" s="326"/>
      <c r="M723" s="58"/>
      <c r="N723" s="327"/>
      <c r="O723" s="328"/>
      <c r="P723" s="327"/>
      <c r="Q723" s="328"/>
      <c r="R723" s="327"/>
      <c r="X723" s="58"/>
      <c r="Y723" s="58"/>
      <c r="Z723" s="58"/>
      <c r="AA723" s="58"/>
      <c r="AB723" s="58"/>
      <c r="AC723" s="58"/>
      <c r="AD723" s="58"/>
      <c r="AE723" s="58"/>
      <c r="AF723" s="58"/>
      <c r="AG723" s="58"/>
      <c r="AH723" s="58"/>
      <c r="AI723" s="58"/>
      <c r="AJ723" s="58"/>
      <c r="AK723" s="58"/>
      <c r="AL723" s="58"/>
      <c r="AM723" s="58"/>
      <c r="AN723" s="325"/>
    </row>
    <row r="724" spans="2:40" ht="70.900000000000006" customHeight="1" x14ac:dyDescent="0.45">
      <c r="B724" s="323"/>
      <c r="C724" s="324"/>
      <c r="D724" s="324"/>
      <c r="E724" s="324"/>
      <c r="F724" s="325"/>
      <c r="G724" s="325"/>
      <c r="H724" s="325"/>
      <c r="I724" s="325"/>
      <c r="J724" s="325"/>
      <c r="K724" s="325"/>
      <c r="L724" s="326"/>
      <c r="M724" s="58"/>
      <c r="N724" s="327"/>
      <c r="O724" s="328"/>
      <c r="P724" s="327"/>
      <c r="Q724" s="328"/>
      <c r="R724" s="327"/>
      <c r="X724" s="58"/>
      <c r="Y724" s="58"/>
      <c r="Z724" s="58"/>
      <c r="AA724" s="58"/>
      <c r="AB724" s="58"/>
      <c r="AC724" s="58"/>
      <c r="AD724" s="58"/>
      <c r="AE724" s="58"/>
      <c r="AF724" s="58"/>
      <c r="AG724" s="58"/>
      <c r="AH724" s="58"/>
      <c r="AI724" s="58"/>
      <c r="AJ724" s="58"/>
      <c r="AK724" s="58"/>
      <c r="AL724" s="58"/>
      <c r="AM724" s="58"/>
      <c r="AN724" s="325"/>
    </row>
    <row r="725" spans="2:40" ht="70.900000000000006" customHeight="1" x14ac:dyDescent="0.45">
      <c r="B725" s="323"/>
      <c r="C725" s="324"/>
      <c r="D725" s="324"/>
      <c r="E725" s="324"/>
      <c r="F725" s="325"/>
      <c r="G725" s="325"/>
      <c r="H725" s="325"/>
      <c r="I725" s="325"/>
      <c r="J725" s="325"/>
      <c r="K725" s="325"/>
      <c r="L725" s="326"/>
      <c r="M725" s="58"/>
      <c r="N725" s="327"/>
      <c r="O725" s="328"/>
      <c r="P725" s="327"/>
      <c r="Q725" s="328"/>
      <c r="R725" s="327"/>
      <c r="X725" s="58"/>
      <c r="Y725" s="58"/>
      <c r="Z725" s="58"/>
      <c r="AA725" s="58"/>
      <c r="AB725" s="58"/>
      <c r="AC725" s="58"/>
      <c r="AD725" s="58"/>
      <c r="AE725" s="58"/>
      <c r="AF725" s="58"/>
      <c r="AG725" s="58"/>
      <c r="AH725" s="58"/>
      <c r="AI725" s="58"/>
      <c r="AJ725" s="58"/>
      <c r="AK725" s="58"/>
      <c r="AL725" s="58"/>
      <c r="AM725" s="58"/>
      <c r="AN725" s="325"/>
    </row>
    <row r="726" spans="2:40" ht="70.900000000000006" customHeight="1" x14ac:dyDescent="0.45">
      <c r="B726" s="323"/>
      <c r="C726" s="324"/>
      <c r="D726" s="324"/>
      <c r="E726" s="324"/>
      <c r="F726" s="325"/>
      <c r="G726" s="325"/>
      <c r="H726" s="325"/>
      <c r="I726" s="325"/>
      <c r="J726" s="325"/>
      <c r="K726" s="325"/>
      <c r="L726" s="326"/>
      <c r="M726" s="58"/>
      <c r="N726" s="327"/>
      <c r="O726" s="328"/>
      <c r="P726" s="327"/>
      <c r="Q726" s="328"/>
      <c r="R726" s="327"/>
      <c r="X726" s="58"/>
      <c r="Y726" s="58"/>
      <c r="Z726" s="58"/>
      <c r="AA726" s="58"/>
      <c r="AB726" s="58"/>
      <c r="AC726" s="58"/>
      <c r="AD726" s="58"/>
      <c r="AE726" s="58"/>
      <c r="AF726" s="58"/>
      <c r="AG726" s="58"/>
      <c r="AH726" s="58"/>
      <c r="AI726" s="58"/>
      <c r="AJ726" s="58"/>
      <c r="AK726" s="58"/>
      <c r="AL726" s="58"/>
      <c r="AM726" s="58"/>
      <c r="AN726" s="325"/>
    </row>
    <row r="727" spans="2:40" ht="70.900000000000006" customHeight="1" x14ac:dyDescent="0.45">
      <c r="B727" s="323"/>
      <c r="C727" s="324"/>
      <c r="D727" s="324"/>
      <c r="E727" s="324"/>
      <c r="F727" s="325"/>
      <c r="G727" s="325"/>
      <c r="H727" s="325"/>
      <c r="I727" s="325"/>
      <c r="J727" s="325"/>
      <c r="K727" s="325"/>
      <c r="L727" s="326"/>
      <c r="M727" s="58"/>
      <c r="N727" s="327"/>
      <c r="O727" s="328"/>
      <c r="P727" s="327"/>
      <c r="Q727" s="328"/>
      <c r="R727" s="327"/>
      <c r="X727" s="58"/>
      <c r="Y727" s="58"/>
      <c r="Z727" s="58"/>
      <c r="AA727" s="58"/>
      <c r="AB727" s="58"/>
      <c r="AC727" s="58"/>
      <c r="AD727" s="58"/>
      <c r="AE727" s="58"/>
      <c r="AF727" s="58"/>
      <c r="AG727" s="58"/>
      <c r="AH727" s="58"/>
      <c r="AI727" s="58"/>
      <c r="AJ727" s="58"/>
      <c r="AK727" s="58"/>
      <c r="AL727" s="58"/>
      <c r="AM727" s="58"/>
      <c r="AN727" s="325"/>
    </row>
    <row r="728" spans="2:40" ht="70.900000000000006" customHeight="1" x14ac:dyDescent="0.45">
      <c r="B728" s="323"/>
      <c r="C728" s="324"/>
      <c r="D728" s="324"/>
      <c r="E728" s="324"/>
      <c r="F728" s="325"/>
      <c r="G728" s="325"/>
      <c r="H728" s="325"/>
      <c r="I728" s="325"/>
      <c r="J728" s="325"/>
      <c r="K728" s="325"/>
      <c r="L728" s="326"/>
      <c r="M728" s="58"/>
      <c r="N728" s="327"/>
      <c r="O728" s="328"/>
      <c r="P728" s="327"/>
      <c r="Q728" s="328"/>
      <c r="R728" s="327"/>
      <c r="X728" s="58"/>
      <c r="Y728" s="58"/>
      <c r="Z728" s="58"/>
      <c r="AA728" s="58"/>
      <c r="AB728" s="58"/>
      <c r="AC728" s="58"/>
      <c r="AD728" s="58"/>
      <c r="AE728" s="58"/>
      <c r="AF728" s="58"/>
      <c r="AG728" s="58"/>
      <c r="AH728" s="58"/>
      <c r="AI728" s="58"/>
      <c r="AJ728" s="58"/>
      <c r="AK728" s="58"/>
      <c r="AL728" s="58"/>
      <c r="AM728" s="58"/>
      <c r="AN728" s="325"/>
    </row>
    <row r="729" spans="2:40" ht="70.900000000000006" customHeight="1" x14ac:dyDescent="0.45">
      <c r="B729" s="323"/>
      <c r="C729" s="324"/>
      <c r="D729" s="324"/>
      <c r="E729" s="324"/>
      <c r="F729" s="325"/>
      <c r="G729" s="325"/>
      <c r="H729" s="325"/>
      <c r="I729" s="325"/>
      <c r="J729" s="325"/>
      <c r="K729" s="325"/>
      <c r="L729" s="326"/>
      <c r="M729" s="58"/>
      <c r="N729" s="327"/>
      <c r="O729" s="328"/>
      <c r="P729" s="327"/>
      <c r="Q729" s="328"/>
      <c r="R729" s="327"/>
      <c r="X729" s="58"/>
      <c r="Y729" s="58"/>
      <c r="Z729" s="58"/>
      <c r="AA729" s="58"/>
      <c r="AB729" s="58"/>
      <c r="AC729" s="58"/>
      <c r="AD729" s="58"/>
      <c r="AE729" s="58"/>
      <c r="AF729" s="58"/>
      <c r="AG729" s="58"/>
      <c r="AH729" s="58"/>
      <c r="AI729" s="58"/>
      <c r="AJ729" s="58"/>
      <c r="AK729" s="58"/>
      <c r="AL729" s="58"/>
      <c r="AM729" s="58"/>
      <c r="AN729" s="325"/>
    </row>
    <row r="730" spans="2:40" ht="70.900000000000006" customHeight="1" x14ac:dyDescent="0.45">
      <c r="B730" s="323"/>
      <c r="C730" s="324"/>
      <c r="D730" s="324"/>
      <c r="E730" s="324"/>
      <c r="F730" s="325"/>
      <c r="G730" s="325"/>
      <c r="H730" s="325"/>
      <c r="I730" s="325"/>
      <c r="J730" s="325"/>
      <c r="K730" s="325"/>
      <c r="L730" s="326"/>
      <c r="M730" s="58"/>
      <c r="N730" s="327"/>
      <c r="O730" s="328"/>
      <c r="P730" s="327"/>
      <c r="Q730" s="328"/>
      <c r="R730" s="327"/>
      <c r="X730" s="58"/>
      <c r="Y730" s="58"/>
      <c r="Z730" s="58"/>
      <c r="AA730" s="58"/>
      <c r="AB730" s="58"/>
      <c r="AC730" s="58"/>
      <c r="AD730" s="58"/>
      <c r="AE730" s="58"/>
      <c r="AF730" s="58"/>
      <c r="AG730" s="58"/>
      <c r="AH730" s="58"/>
      <c r="AI730" s="58"/>
      <c r="AJ730" s="58"/>
      <c r="AK730" s="58"/>
      <c r="AL730" s="58"/>
      <c r="AM730" s="58"/>
      <c r="AN730" s="325"/>
    </row>
    <row r="731" spans="2:40" ht="70.900000000000006" customHeight="1" x14ac:dyDescent="0.45">
      <c r="B731" s="323"/>
      <c r="C731" s="324"/>
      <c r="D731" s="324"/>
      <c r="E731" s="324"/>
      <c r="F731" s="325"/>
      <c r="G731" s="325"/>
      <c r="H731" s="325"/>
      <c r="I731" s="325"/>
      <c r="J731" s="325"/>
      <c r="K731" s="325"/>
      <c r="L731" s="326"/>
      <c r="M731" s="58"/>
      <c r="N731" s="327"/>
      <c r="O731" s="328"/>
      <c r="P731" s="327"/>
      <c r="Q731" s="328"/>
      <c r="R731" s="327"/>
      <c r="X731" s="58"/>
      <c r="Y731" s="58"/>
      <c r="Z731" s="58"/>
      <c r="AA731" s="58"/>
      <c r="AB731" s="58"/>
      <c r="AC731" s="58"/>
      <c r="AD731" s="58"/>
      <c r="AE731" s="58"/>
      <c r="AF731" s="58"/>
      <c r="AG731" s="58"/>
      <c r="AH731" s="58"/>
      <c r="AI731" s="58"/>
      <c r="AJ731" s="58"/>
      <c r="AK731" s="58"/>
      <c r="AL731" s="58"/>
      <c r="AM731" s="58"/>
      <c r="AN731" s="325"/>
    </row>
    <row r="732" spans="2:40" ht="70.900000000000006" customHeight="1" x14ac:dyDescent="0.45">
      <c r="B732" s="323"/>
      <c r="C732" s="324"/>
      <c r="D732" s="324"/>
      <c r="E732" s="324"/>
      <c r="F732" s="325"/>
      <c r="G732" s="325"/>
      <c r="H732" s="325"/>
      <c r="I732" s="325"/>
      <c r="J732" s="325"/>
      <c r="K732" s="325"/>
      <c r="L732" s="326"/>
      <c r="M732" s="58"/>
      <c r="N732" s="327"/>
      <c r="O732" s="328"/>
      <c r="P732" s="327"/>
      <c r="Q732" s="328"/>
      <c r="R732" s="327"/>
      <c r="X732" s="58"/>
      <c r="Y732" s="58"/>
      <c r="Z732" s="58"/>
      <c r="AA732" s="58"/>
      <c r="AB732" s="58"/>
      <c r="AC732" s="58"/>
      <c r="AD732" s="58"/>
      <c r="AE732" s="58"/>
      <c r="AF732" s="58"/>
      <c r="AG732" s="58"/>
      <c r="AH732" s="58"/>
      <c r="AI732" s="58"/>
      <c r="AJ732" s="58"/>
      <c r="AK732" s="58"/>
      <c r="AL732" s="58"/>
      <c r="AM732" s="58"/>
      <c r="AN732" s="325"/>
    </row>
    <row r="733" spans="2:40" ht="70.900000000000006" customHeight="1" x14ac:dyDescent="0.45">
      <c r="B733" s="323"/>
      <c r="C733" s="324"/>
      <c r="D733" s="324"/>
      <c r="E733" s="324"/>
      <c r="F733" s="325"/>
      <c r="G733" s="325"/>
      <c r="H733" s="325"/>
      <c r="I733" s="325"/>
      <c r="J733" s="325"/>
      <c r="K733" s="325"/>
      <c r="L733" s="326"/>
      <c r="M733" s="58"/>
      <c r="N733" s="327"/>
      <c r="O733" s="328"/>
      <c r="P733" s="327"/>
      <c r="Q733" s="328"/>
      <c r="R733" s="327"/>
      <c r="X733" s="58"/>
      <c r="Y733" s="58"/>
      <c r="Z733" s="58"/>
      <c r="AA733" s="58"/>
      <c r="AB733" s="58"/>
      <c r="AC733" s="58"/>
      <c r="AD733" s="58"/>
      <c r="AE733" s="58"/>
      <c r="AF733" s="58"/>
      <c r="AG733" s="58"/>
      <c r="AH733" s="58"/>
      <c r="AI733" s="58"/>
      <c r="AJ733" s="58"/>
      <c r="AK733" s="58"/>
      <c r="AL733" s="58"/>
      <c r="AM733" s="58"/>
      <c r="AN733" s="325"/>
    </row>
    <row r="734" spans="2:40" ht="70.900000000000006" customHeight="1" x14ac:dyDescent="0.45">
      <c r="B734" s="323"/>
      <c r="C734" s="324"/>
      <c r="D734" s="324"/>
      <c r="E734" s="324"/>
      <c r="F734" s="325"/>
      <c r="G734" s="325"/>
      <c r="H734" s="325"/>
      <c r="I734" s="325"/>
      <c r="J734" s="325"/>
      <c r="K734" s="325"/>
      <c r="L734" s="326"/>
      <c r="M734" s="58"/>
      <c r="N734" s="327"/>
      <c r="O734" s="328"/>
      <c r="P734" s="327"/>
      <c r="Q734" s="328"/>
      <c r="R734" s="327"/>
      <c r="X734" s="58"/>
      <c r="Y734" s="58"/>
      <c r="Z734" s="58"/>
      <c r="AA734" s="58"/>
      <c r="AB734" s="58"/>
      <c r="AC734" s="58"/>
      <c r="AD734" s="58"/>
      <c r="AE734" s="58"/>
      <c r="AF734" s="58"/>
      <c r="AG734" s="58"/>
      <c r="AH734" s="58"/>
      <c r="AI734" s="58"/>
      <c r="AJ734" s="58"/>
      <c r="AK734" s="58"/>
      <c r="AL734" s="58"/>
      <c r="AM734" s="58"/>
      <c r="AN734" s="325"/>
    </row>
    <row r="735" spans="2:40" ht="70.900000000000006" customHeight="1" x14ac:dyDescent="0.45">
      <c r="B735" s="323"/>
      <c r="C735" s="324"/>
      <c r="D735" s="324"/>
      <c r="E735" s="324"/>
      <c r="F735" s="325"/>
      <c r="G735" s="325"/>
      <c r="H735" s="325"/>
      <c r="I735" s="325"/>
      <c r="J735" s="325"/>
      <c r="K735" s="325"/>
      <c r="L735" s="326"/>
      <c r="M735" s="58"/>
      <c r="N735" s="327"/>
      <c r="O735" s="328"/>
      <c r="P735" s="327"/>
      <c r="Q735" s="328"/>
      <c r="R735" s="327"/>
      <c r="X735" s="58"/>
      <c r="Y735" s="58"/>
      <c r="Z735" s="58"/>
      <c r="AA735" s="58"/>
      <c r="AB735" s="58"/>
      <c r="AC735" s="58"/>
      <c r="AD735" s="58"/>
      <c r="AE735" s="58"/>
      <c r="AF735" s="58"/>
      <c r="AG735" s="58"/>
      <c r="AH735" s="58"/>
      <c r="AI735" s="58"/>
      <c r="AJ735" s="58"/>
      <c r="AK735" s="58"/>
      <c r="AL735" s="58"/>
      <c r="AM735" s="58"/>
      <c r="AN735" s="325"/>
    </row>
    <row r="736" spans="2:40" ht="70.900000000000006" customHeight="1" x14ac:dyDescent="0.45">
      <c r="B736" s="323"/>
      <c r="C736" s="324"/>
      <c r="D736" s="324"/>
      <c r="E736" s="324"/>
      <c r="F736" s="325"/>
      <c r="G736" s="325"/>
      <c r="H736" s="325"/>
      <c r="I736" s="325"/>
      <c r="J736" s="325"/>
      <c r="K736" s="325"/>
      <c r="L736" s="326"/>
      <c r="M736" s="58"/>
      <c r="N736" s="327"/>
      <c r="O736" s="328"/>
      <c r="P736" s="327"/>
      <c r="Q736" s="328"/>
      <c r="R736" s="327"/>
      <c r="X736" s="58"/>
      <c r="Y736" s="58"/>
      <c r="Z736" s="58"/>
      <c r="AA736" s="58"/>
      <c r="AB736" s="58"/>
      <c r="AC736" s="58"/>
      <c r="AD736" s="58"/>
      <c r="AE736" s="58"/>
      <c r="AF736" s="58"/>
      <c r="AG736" s="58"/>
      <c r="AH736" s="58"/>
      <c r="AI736" s="58"/>
      <c r="AJ736" s="58"/>
      <c r="AK736" s="58"/>
      <c r="AL736" s="58"/>
      <c r="AM736" s="58"/>
      <c r="AN736" s="325"/>
    </row>
    <row r="737" spans="2:40" ht="70.900000000000006" customHeight="1" x14ac:dyDescent="0.45">
      <c r="B737" s="323"/>
      <c r="C737" s="324"/>
      <c r="D737" s="324"/>
      <c r="E737" s="324"/>
      <c r="F737" s="325"/>
      <c r="G737" s="325"/>
      <c r="H737" s="325"/>
      <c r="I737" s="325"/>
      <c r="J737" s="325"/>
      <c r="K737" s="325"/>
      <c r="L737" s="326"/>
      <c r="M737" s="58"/>
      <c r="N737" s="327"/>
      <c r="O737" s="328"/>
      <c r="P737" s="327"/>
      <c r="Q737" s="328"/>
      <c r="R737" s="327"/>
      <c r="X737" s="58"/>
      <c r="Y737" s="58"/>
      <c r="Z737" s="58"/>
      <c r="AA737" s="58"/>
      <c r="AB737" s="58"/>
      <c r="AC737" s="58"/>
      <c r="AD737" s="58"/>
      <c r="AE737" s="58"/>
      <c r="AF737" s="58"/>
      <c r="AG737" s="58"/>
      <c r="AH737" s="58"/>
      <c r="AI737" s="58"/>
      <c r="AJ737" s="58"/>
      <c r="AK737" s="58"/>
      <c r="AL737" s="58"/>
      <c r="AM737" s="58"/>
      <c r="AN737" s="325"/>
    </row>
    <row r="738" spans="2:40" ht="70.900000000000006" customHeight="1" x14ac:dyDescent="0.45">
      <c r="B738" s="323"/>
      <c r="C738" s="324"/>
      <c r="D738" s="324"/>
      <c r="E738" s="324"/>
      <c r="F738" s="325"/>
      <c r="G738" s="325"/>
      <c r="H738" s="325"/>
      <c r="I738" s="325"/>
      <c r="J738" s="325"/>
      <c r="K738" s="325"/>
      <c r="L738" s="326"/>
      <c r="M738" s="58"/>
      <c r="N738" s="327"/>
      <c r="O738" s="328"/>
      <c r="P738" s="327"/>
      <c r="Q738" s="328"/>
      <c r="R738" s="327"/>
      <c r="X738" s="58"/>
      <c r="Y738" s="58"/>
      <c r="Z738" s="58"/>
      <c r="AA738" s="58"/>
      <c r="AB738" s="58"/>
      <c r="AC738" s="58"/>
      <c r="AD738" s="58"/>
      <c r="AE738" s="58"/>
      <c r="AF738" s="58"/>
      <c r="AG738" s="58"/>
      <c r="AH738" s="58"/>
      <c r="AI738" s="58"/>
      <c r="AJ738" s="58"/>
      <c r="AK738" s="58"/>
      <c r="AL738" s="58"/>
      <c r="AM738" s="58"/>
      <c r="AN738" s="325"/>
    </row>
    <row r="739" spans="2:40" ht="70.900000000000006" customHeight="1" x14ac:dyDescent="0.45">
      <c r="B739" s="323"/>
      <c r="C739" s="324"/>
      <c r="D739" s="324"/>
      <c r="E739" s="324"/>
      <c r="F739" s="325"/>
      <c r="G739" s="325"/>
      <c r="H739" s="325"/>
      <c r="I739" s="325"/>
      <c r="J739" s="325"/>
      <c r="K739" s="325"/>
      <c r="L739" s="326"/>
      <c r="M739" s="58"/>
      <c r="N739" s="327"/>
      <c r="O739" s="328"/>
      <c r="P739" s="327"/>
      <c r="Q739" s="328"/>
      <c r="R739" s="327"/>
      <c r="X739" s="58"/>
      <c r="Y739" s="58"/>
      <c r="Z739" s="58"/>
      <c r="AA739" s="58"/>
      <c r="AB739" s="58"/>
      <c r="AC739" s="58"/>
      <c r="AD739" s="58"/>
      <c r="AE739" s="58"/>
      <c r="AF739" s="58"/>
      <c r="AG739" s="58"/>
      <c r="AH739" s="58"/>
      <c r="AI739" s="58"/>
      <c r="AJ739" s="58"/>
      <c r="AK739" s="58"/>
      <c r="AL739" s="58"/>
      <c r="AM739" s="58"/>
      <c r="AN739" s="325"/>
    </row>
    <row r="740" spans="2:40" ht="70.900000000000006" customHeight="1" x14ac:dyDescent="0.45">
      <c r="B740" s="323"/>
      <c r="C740" s="324"/>
      <c r="D740" s="324"/>
      <c r="E740" s="324"/>
      <c r="F740" s="325"/>
      <c r="G740" s="325"/>
      <c r="H740" s="325"/>
      <c r="I740" s="325"/>
      <c r="J740" s="325"/>
      <c r="K740" s="325"/>
      <c r="L740" s="326"/>
      <c r="M740" s="58"/>
      <c r="N740" s="327"/>
      <c r="O740" s="328"/>
      <c r="P740" s="327"/>
      <c r="Q740" s="328"/>
      <c r="R740" s="327"/>
      <c r="X740" s="58"/>
      <c r="Y740" s="58"/>
      <c r="Z740" s="58"/>
      <c r="AA740" s="58"/>
      <c r="AB740" s="58"/>
      <c r="AC740" s="58"/>
      <c r="AD740" s="58"/>
      <c r="AE740" s="58"/>
      <c r="AF740" s="58"/>
      <c r="AG740" s="58"/>
      <c r="AH740" s="58"/>
      <c r="AI740" s="58"/>
      <c r="AJ740" s="58"/>
      <c r="AK740" s="58"/>
      <c r="AL740" s="58"/>
      <c r="AM740" s="58"/>
      <c r="AN740" s="325"/>
    </row>
    <row r="741" spans="2:40" ht="70.900000000000006" customHeight="1" x14ac:dyDescent="0.45">
      <c r="B741" s="323"/>
      <c r="C741" s="324"/>
      <c r="D741" s="324"/>
      <c r="E741" s="324"/>
      <c r="F741" s="325"/>
      <c r="G741" s="325"/>
      <c r="H741" s="325"/>
      <c r="I741" s="325"/>
      <c r="J741" s="325"/>
      <c r="K741" s="325"/>
      <c r="L741" s="326"/>
      <c r="M741" s="58"/>
      <c r="N741" s="327"/>
      <c r="O741" s="328"/>
      <c r="P741" s="327"/>
      <c r="Q741" s="328"/>
      <c r="R741" s="327"/>
      <c r="X741" s="58"/>
      <c r="Y741" s="58"/>
      <c r="Z741" s="58"/>
      <c r="AA741" s="58"/>
      <c r="AB741" s="58"/>
      <c r="AC741" s="58"/>
      <c r="AD741" s="58"/>
      <c r="AE741" s="58"/>
      <c r="AF741" s="58"/>
      <c r="AG741" s="58"/>
      <c r="AH741" s="58"/>
      <c r="AI741" s="58"/>
      <c r="AJ741" s="58"/>
      <c r="AK741" s="58"/>
      <c r="AL741" s="58"/>
      <c r="AM741" s="58"/>
      <c r="AN741" s="325"/>
    </row>
    <row r="742" spans="2:40" ht="70.900000000000006" customHeight="1" x14ac:dyDescent="0.45">
      <c r="B742" s="323"/>
      <c r="C742" s="324"/>
      <c r="D742" s="324"/>
      <c r="E742" s="324"/>
      <c r="F742" s="325"/>
      <c r="G742" s="325"/>
      <c r="H742" s="325"/>
      <c r="I742" s="325"/>
      <c r="J742" s="325"/>
      <c r="K742" s="325"/>
      <c r="L742" s="326"/>
      <c r="M742" s="58"/>
      <c r="N742" s="327"/>
      <c r="O742" s="328"/>
      <c r="P742" s="327"/>
      <c r="Q742" s="328"/>
      <c r="R742" s="327"/>
      <c r="X742" s="58"/>
      <c r="Y742" s="58"/>
      <c r="Z742" s="58"/>
      <c r="AA742" s="58"/>
      <c r="AB742" s="58"/>
      <c r="AC742" s="58"/>
      <c r="AD742" s="58"/>
      <c r="AE742" s="58"/>
      <c r="AF742" s="58"/>
      <c r="AG742" s="58"/>
      <c r="AH742" s="58"/>
      <c r="AI742" s="58"/>
      <c r="AJ742" s="58"/>
      <c r="AK742" s="58"/>
      <c r="AL742" s="58"/>
      <c r="AM742" s="58"/>
      <c r="AN742" s="325"/>
    </row>
    <row r="743" spans="2:40" ht="70.900000000000006" customHeight="1" x14ac:dyDescent="0.45">
      <c r="B743" s="323"/>
      <c r="C743" s="324"/>
      <c r="D743" s="324"/>
      <c r="E743" s="324"/>
      <c r="F743" s="325"/>
      <c r="G743" s="325"/>
      <c r="H743" s="325"/>
      <c r="I743" s="325"/>
      <c r="J743" s="325"/>
      <c r="K743" s="325"/>
      <c r="L743" s="326"/>
      <c r="M743" s="58"/>
      <c r="N743" s="327"/>
      <c r="O743" s="328"/>
      <c r="P743" s="327"/>
      <c r="Q743" s="328"/>
      <c r="R743" s="327"/>
      <c r="X743" s="58"/>
      <c r="Y743" s="58"/>
      <c r="Z743" s="58"/>
      <c r="AA743" s="58"/>
      <c r="AB743" s="58"/>
      <c r="AC743" s="58"/>
      <c r="AD743" s="58"/>
      <c r="AE743" s="58"/>
      <c r="AF743" s="58"/>
      <c r="AG743" s="58"/>
      <c r="AH743" s="58"/>
      <c r="AI743" s="58"/>
      <c r="AJ743" s="58"/>
      <c r="AK743" s="58"/>
      <c r="AL743" s="58"/>
      <c r="AM743" s="58"/>
      <c r="AN743" s="325"/>
    </row>
    <row r="744" spans="2:40" ht="70.900000000000006" customHeight="1" x14ac:dyDescent="0.45">
      <c r="B744" s="323"/>
      <c r="C744" s="324"/>
      <c r="D744" s="324"/>
      <c r="E744" s="324"/>
      <c r="F744" s="325"/>
      <c r="G744" s="325"/>
      <c r="H744" s="325"/>
      <c r="I744" s="325"/>
      <c r="J744" s="325"/>
      <c r="K744" s="325"/>
      <c r="L744" s="326"/>
      <c r="M744" s="58"/>
      <c r="N744" s="327"/>
      <c r="O744" s="328"/>
      <c r="P744" s="327"/>
      <c r="Q744" s="328"/>
      <c r="R744" s="327"/>
      <c r="X744" s="58"/>
      <c r="Y744" s="58"/>
      <c r="Z744" s="58"/>
      <c r="AA744" s="58"/>
      <c r="AB744" s="58"/>
      <c r="AC744" s="58"/>
      <c r="AD744" s="58"/>
      <c r="AE744" s="58"/>
      <c r="AF744" s="58"/>
      <c r="AG744" s="58"/>
      <c r="AH744" s="58"/>
      <c r="AI744" s="58"/>
      <c r="AJ744" s="58"/>
      <c r="AK744" s="58"/>
      <c r="AL744" s="58"/>
      <c r="AM744" s="58"/>
      <c r="AN744" s="325"/>
    </row>
    <row r="745" spans="2:40" ht="70.900000000000006" customHeight="1" x14ac:dyDescent="0.45">
      <c r="B745" s="323"/>
      <c r="C745" s="324"/>
      <c r="D745" s="324"/>
      <c r="E745" s="324"/>
      <c r="F745" s="325"/>
      <c r="G745" s="325"/>
      <c r="H745" s="325"/>
      <c r="I745" s="325"/>
      <c r="J745" s="325"/>
      <c r="K745" s="325"/>
      <c r="L745" s="326"/>
      <c r="M745" s="58"/>
      <c r="N745" s="327"/>
      <c r="O745" s="328"/>
      <c r="P745" s="327"/>
      <c r="Q745" s="328"/>
      <c r="R745" s="327"/>
      <c r="X745" s="58"/>
      <c r="Y745" s="58"/>
      <c r="Z745" s="58"/>
      <c r="AA745" s="58"/>
      <c r="AB745" s="58"/>
      <c r="AC745" s="58"/>
      <c r="AD745" s="58"/>
      <c r="AE745" s="58"/>
      <c r="AF745" s="58"/>
      <c r="AG745" s="58"/>
      <c r="AH745" s="58"/>
      <c r="AI745" s="58"/>
      <c r="AJ745" s="58"/>
      <c r="AK745" s="58"/>
      <c r="AL745" s="58"/>
      <c r="AM745" s="58"/>
      <c r="AN745" s="325"/>
    </row>
    <row r="746" spans="2:40" ht="70.900000000000006" customHeight="1" x14ac:dyDescent="0.45">
      <c r="B746" s="323"/>
      <c r="C746" s="324"/>
      <c r="D746" s="324"/>
      <c r="E746" s="324"/>
      <c r="F746" s="325"/>
      <c r="G746" s="325"/>
      <c r="H746" s="325"/>
      <c r="I746" s="325"/>
      <c r="J746" s="325"/>
      <c r="K746" s="325"/>
      <c r="L746" s="326"/>
      <c r="M746" s="58"/>
      <c r="N746" s="327"/>
      <c r="O746" s="328"/>
      <c r="P746" s="327"/>
      <c r="Q746" s="328"/>
      <c r="R746" s="327"/>
      <c r="X746" s="58"/>
      <c r="Y746" s="58"/>
      <c r="Z746" s="58"/>
      <c r="AA746" s="58"/>
      <c r="AB746" s="58"/>
      <c r="AC746" s="58"/>
      <c r="AD746" s="58"/>
      <c r="AE746" s="58"/>
      <c r="AF746" s="58"/>
      <c r="AG746" s="58"/>
      <c r="AH746" s="58"/>
      <c r="AI746" s="58"/>
      <c r="AJ746" s="58"/>
      <c r="AK746" s="58"/>
      <c r="AL746" s="58"/>
      <c r="AM746" s="58"/>
      <c r="AN746" s="325"/>
    </row>
    <row r="747" spans="2:40" ht="70.900000000000006" customHeight="1" x14ac:dyDescent="0.45">
      <c r="B747" s="323"/>
      <c r="C747" s="324"/>
      <c r="D747" s="324"/>
      <c r="E747" s="324"/>
      <c r="F747" s="325"/>
      <c r="G747" s="325"/>
      <c r="H747" s="325"/>
      <c r="I747" s="325"/>
      <c r="J747" s="325"/>
      <c r="K747" s="325"/>
      <c r="L747" s="326"/>
      <c r="M747" s="58"/>
      <c r="N747" s="327"/>
      <c r="O747" s="328"/>
      <c r="P747" s="327"/>
      <c r="Q747" s="328"/>
      <c r="R747" s="327"/>
      <c r="X747" s="58"/>
      <c r="Y747" s="58"/>
      <c r="Z747" s="58"/>
      <c r="AA747" s="58"/>
      <c r="AB747" s="58"/>
      <c r="AC747" s="58"/>
      <c r="AD747" s="58"/>
      <c r="AE747" s="58"/>
      <c r="AF747" s="58"/>
      <c r="AG747" s="58"/>
      <c r="AH747" s="58"/>
      <c r="AI747" s="58"/>
      <c r="AJ747" s="58"/>
      <c r="AK747" s="58"/>
      <c r="AL747" s="58"/>
      <c r="AM747" s="58"/>
      <c r="AN747" s="325"/>
    </row>
    <row r="748" spans="2:40" ht="70.900000000000006" customHeight="1" x14ac:dyDescent="0.45">
      <c r="B748" s="323"/>
      <c r="C748" s="324"/>
      <c r="D748" s="324"/>
      <c r="E748" s="324"/>
      <c r="F748" s="325"/>
      <c r="G748" s="325"/>
      <c r="H748" s="325"/>
      <c r="I748" s="325"/>
      <c r="J748" s="325"/>
      <c r="K748" s="325"/>
      <c r="L748" s="326"/>
      <c r="M748" s="58"/>
      <c r="N748" s="327"/>
      <c r="O748" s="328"/>
      <c r="P748" s="327"/>
      <c r="Q748" s="328"/>
      <c r="R748" s="327"/>
      <c r="X748" s="58"/>
      <c r="Y748" s="58"/>
      <c r="Z748" s="58"/>
      <c r="AA748" s="58"/>
      <c r="AB748" s="58"/>
      <c r="AC748" s="58"/>
      <c r="AD748" s="58"/>
      <c r="AE748" s="58"/>
      <c r="AF748" s="58"/>
      <c r="AG748" s="58"/>
      <c r="AH748" s="58"/>
      <c r="AI748" s="58"/>
      <c r="AJ748" s="58"/>
      <c r="AK748" s="58"/>
      <c r="AL748" s="58"/>
      <c r="AM748" s="58"/>
      <c r="AN748" s="325"/>
    </row>
    <row r="749" spans="2:40" ht="70.900000000000006" customHeight="1" x14ac:dyDescent="0.45">
      <c r="B749" s="323"/>
      <c r="C749" s="324"/>
      <c r="D749" s="324"/>
      <c r="E749" s="324"/>
      <c r="F749" s="325"/>
      <c r="G749" s="325"/>
      <c r="H749" s="325"/>
      <c r="I749" s="325"/>
      <c r="J749" s="325"/>
      <c r="K749" s="325"/>
      <c r="L749" s="326"/>
      <c r="M749" s="58"/>
      <c r="N749" s="327"/>
      <c r="O749" s="328"/>
      <c r="P749" s="327"/>
      <c r="Q749" s="328"/>
      <c r="R749" s="327"/>
      <c r="X749" s="58"/>
      <c r="Y749" s="58"/>
      <c r="Z749" s="58"/>
      <c r="AA749" s="58"/>
      <c r="AB749" s="58"/>
      <c r="AC749" s="58"/>
      <c r="AD749" s="58"/>
      <c r="AE749" s="58"/>
      <c r="AF749" s="58"/>
      <c r="AG749" s="58"/>
      <c r="AH749" s="58"/>
      <c r="AI749" s="58"/>
      <c r="AJ749" s="58"/>
      <c r="AK749" s="58"/>
      <c r="AL749" s="58"/>
      <c r="AM749" s="58"/>
      <c r="AN749" s="325"/>
    </row>
    <row r="750" spans="2:40" ht="70.900000000000006" customHeight="1" x14ac:dyDescent="0.45">
      <c r="B750" s="323"/>
      <c r="C750" s="324"/>
      <c r="D750" s="324"/>
      <c r="E750" s="324"/>
      <c r="F750" s="325"/>
      <c r="G750" s="325"/>
      <c r="H750" s="325"/>
      <c r="I750" s="325"/>
      <c r="J750" s="325"/>
      <c r="K750" s="325"/>
      <c r="L750" s="326"/>
      <c r="M750" s="58"/>
      <c r="N750" s="327"/>
      <c r="O750" s="328"/>
      <c r="P750" s="327"/>
      <c r="Q750" s="328"/>
      <c r="R750" s="327"/>
      <c r="X750" s="58"/>
      <c r="Y750" s="58"/>
      <c r="Z750" s="58"/>
      <c r="AA750" s="58"/>
      <c r="AB750" s="58"/>
      <c r="AC750" s="58"/>
      <c r="AD750" s="58"/>
      <c r="AE750" s="58"/>
      <c r="AF750" s="58"/>
      <c r="AG750" s="58"/>
      <c r="AH750" s="58"/>
      <c r="AI750" s="58"/>
      <c r="AJ750" s="58"/>
      <c r="AK750" s="58"/>
      <c r="AL750" s="58"/>
      <c r="AM750" s="58"/>
      <c r="AN750" s="325"/>
    </row>
    <row r="751" spans="2:40" ht="70.900000000000006" customHeight="1" x14ac:dyDescent="0.45">
      <c r="B751" s="323"/>
      <c r="C751" s="324"/>
      <c r="D751" s="324"/>
      <c r="E751" s="324"/>
      <c r="F751" s="325"/>
      <c r="G751" s="325"/>
      <c r="H751" s="325"/>
      <c r="I751" s="325"/>
      <c r="J751" s="325"/>
      <c r="K751" s="325"/>
      <c r="L751" s="326"/>
      <c r="M751" s="58"/>
      <c r="N751" s="327"/>
      <c r="O751" s="328"/>
      <c r="P751" s="327"/>
      <c r="Q751" s="328"/>
      <c r="R751" s="327"/>
      <c r="X751" s="58"/>
      <c r="Y751" s="58"/>
      <c r="Z751" s="58"/>
      <c r="AA751" s="58"/>
      <c r="AB751" s="58"/>
      <c r="AC751" s="58"/>
      <c r="AD751" s="58"/>
      <c r="AE751" s="58"/>
      <c r="AF751" s="58"/>
      <c r="AG751" s="58"/>
      <c r="AH751" s="58"/>
      <c r="AI751" s="58"/>
      <c r="AJ751" s="58"/>
      <c r="AK751" s="58"/>
      <c r="AL751" s="58"/>
      <c r="AM751" s="58"/>
      <c r="AN751" s="325"/>
    </row>
    <row r="752" spans="2:40" ht="70.900000000000006" customHeight="1" x14ac:dyDescent="0.45">
      <c r="B752" s="323"/>
      <c r="C752" s="324"/>
      <c r="D752" s="324"/>
      <c r="E752" s="324"/>
      <c r="F752" s="325"/>
      <c r="G752" s="325"/>
      <c r="H752" s="325"/>
      <c r="I752" s="325"/>
      <c r="J752" s="325"/>
      <c r="K752" s="325"/>
      <c r="L752" s="326"/>
      <c r="M752" s="58"/>
      <c r="N752" s="327"/>
      <c r="O752" s="328"/>
      <c r="P752" s="327"/>
      <c r="Q752" s="328"/>
      <c r="R752" s="327"/>
      <c r="X752" s="58"/>
      <c r="Y752" s="58"/>
      <c r="Z752" s="58"/>
      <c r="AA752" s="58"/>
      <c r="AB752" s="58"/>
      <c r="AC752" s="58"/>
      <c r="AD752" s="58"/>
      <c r="AE752" s="58"/>
      <c r="AF752" s="58"/>
      <c r="AG752" s="58"/>
      <c r="AH752" s="58"/>
      <c r="AI752" s="58"/>
      <c r="AJ752" s="58"/>
      <c r="AK752" s="58"/>
      <c r="AL752" s="58"/>
      <c r="AM752" s="58"/>
      <c r="AN752" s="325"/>
    </row>
    <row r="753" spans="2:40" ht="70.900000000000006" customHeight="1" x14ac:dyDescent="0.45">
      <c r="B753" s="323"/>
      <c r="C753" s="324"/>
      <c r="D753" s="324"/>
      <c r="E753" s="324"/>
      <c r="F753" s="325"/>
      <c r="G753" s="325"/>
      <c r="H753" s="325"/>
      <c r="I753" s="325"/>
      <c r="J753" s="325"/>
      <c r="K753" s="325"/>
      <c r="L753" s="326"/>
      <c r="M753" s="58"/>
      <c r="N753" s="327"/>
      <c r="O753" s="328"/>
      <c r="P753" s="327"/>
      <c r="Q753" s="328"/>
      <c r="R753" s="327"/>
      <c r="X753" s="58"/>
      <c r="Y753" s="58"/>
      <c r="Z753" s="58"/>
      <c r="AA753" s="58"/>
      <c r="AB753" s="58"/>
      <c r="AC753" s="58"/>
      <c r="AD753" s="58"/>
      <c r="AE753" s="58"/>
      <c r="AF753" s="58"/>
      <c r="AG753" s="58"/>
      <c r="AH753" s="58"/>
      <c r="AI753" s="58"/>
      <c r="AJ753" s="58"/>
      <c r="AK753" s="58"/>
      <c r="AL753" s="58"/>
      <c r="AM753" s="58"/>
      <c r="AN753" s="325"/>
    </row>
    <row r="754" spans="2:40" ht="70.900000000000006" customHeight="1" x14ac:dyDescent="0.45">
      <c r="B754" s="323"/>
      <c r="C754" s="324"/>
      <c r="D754" s="324"/>
      <c r="E754" s="324"/>
      <c r="F754" s="325"/>
      <c r="G754" s="325"/>
      <c r="H754" s="325"/>
      <c r="I754" s="325"/>
      <c r="J754" s="325"/>
      <c r="K754" s="325"/>
      <c r="L754" s="326"/>
      <c r="M754" s="58"/>
      <c r="N754" s="327"/>
      <c r="O754" s="328"/>
      <c r="P754" s="327"/>
      <c r="Q754" s="328"/>
      <c r="R754" s="327"/>
      <c r="X754" s="58"/>
      <c r="Y754" s="58"/>
      <c r="Z754" s="58"/>
      <c r="AA754" s="58"/>
      <c r="AB754" s="58"/>
      <c r="AC754" s="58"/>
      <c r="AD754" s="58"/>
      <c r="AE754" s="58"/>
      <c r="AF754" s="58"/>
      <c r="AG754" s="58"/>
      <c r="AH754" s="58"/>
      <c r="AI754" s="58"/>
      <c r="AJ754" s="58"/>
      <c r="AK754" s="58"/>
      <c r="AL754" s="58"/>
      <c r="AM754" s="58"/>
      <c r="AN754" s="325"/>
    </row>
    <row r="755" spans="2:40" ht="70.900000000000006" customHeight="1" x14ac:dyDescent="0.45">
      <c r="B755" s="323"/>
      <c r="C755" s="324"/>
      <c r="D755" s="324"/>
      <c r="E755" s="324"/>
      <c r="F755" s="325"/>
      <c r="G755" s="325"/>
      <c r="H755" s="325"/>
      <c r="I755" s="325"/>
      <c r="J755" s="325"/>
      <c r="K755" s="325"/>
      <c r="L755" s="326"/>
      <c r="M755" s="58"/>
      <c r="N755" s="327"/>
      <c r="O755" s="328"/>
      <c r="P755" s="327"/>
      <c r="Q755" s="328"/>
      <c r="R755" s="327"/>
      <c r="X755" s="58"/>
      <c r="Y755" s="58"/>
      <c r="Z755" s="58"/>
      <c r="AA755" s="58"/>
      <c r="AB755" s="58"/>
      <c r="AC755" s="58"/>
      <c r="AD755" s="58"/>
      <c r="AE755" s="58"/>
      <c r="AF755" s="58"/>
      <c r="AG755" s="58"/>
      <c r="AH755" s="58"/>
      <c r="AI755" s="58"/>
      <c r="AJ755" s="58"/>
      <c r="AK755" s="58"/>
      <c r="AL755" s="58"/>
      <c r="AM755" s="58"/>
      <c r="AN755" s="325"/>
    </row>
    <row r="756" spans="2:40" ht="70.900000000000006" customHeight="1" x14ac:dyDescent="0.45">
      <c r="B756" s="323"/>
      <c r="C756" s="324"/>
      <c r="D756" s="324"/>
      <c r="E756" s="324"/>
      <c r="F756" s="325"/>
      <c r="G756" s="325"/>
      <c r="H756" s="325"/>
      <c r="I756" s="325"/>
      <c r="J756" s="325"/>
      <c r="K756" s="325"/>
      <c r="L756" s="326"/>
      <c r="M756" s="58"/>
      <c r="N756" s="327"/>
      <c r="O756" s="328"/>
      <c r="P756" s="327"/>
      <c r="Q756" s="328"/>
      <c r="R756" s="327"/>
      <c r="X756" s="58"/>
      <c r="Y756" s="58"/>
      <c r="Z756" s="58"/>
      <c r="AA756" s="58"/>
      <c r="AB756" s="58"/>
      <c r="AC756" s="58"/>
      <c r="AD756" s="58"/>
      <c r="AE756" s="58"/>
      <c r="AF756" s="58"/>
      <c r="AG756" s="58"/>
      <c r="AH756" s="58"/>
      <c r="AI756" s="58"/>
      <c r="AJ756" s="58"/>
      <c r="AK756" s="58"/>
      <c r="AL756" s="58"/>
      <c r="AM756" s="58"/>
      <c r="AN756" s="325"/>
    </row>
    <row r="757" spans="2:40" ht="70.900000000000006" customHeight="1" x14ac:dyDescent="0.45">
      <c r="B757" s="323"/>
      <c r="C757" s="324"/>
      <c r="D757" s="324"/>
      <c r="E757" s="324"/>
      <c r="F757" s="325"/>
      <c r="G757" s="325"/>
      <c r="H757" s="325"/>
      <c r="I757" s="325"/>
      <c r="J757" s="325"/>
      <c r="K757" s="325"/>
      <c r="L757" s="326"/>
      <c r="M757" s="58"/>
      <c r="N757" s="327"/>
      <c r="O757" s="328"/>
      <c r="P757" s="327"/>
      <c r="Q757" s="328"/>
      <c r="R757" s="327"/>
      <c r="X757" s="58"/>
      <c r="Y757" s="58"/>
      <c r="Z757" s="58"/>
      <c r="AA757" s="58"/>
      <c r="AB757" s="58"/>
      <c r="AC757" s="58"/>
      <c r="AD757" s="58"/>
      <c r="AE757" s="58"/>
      <c r="AF757" s="58"/>
      <c r="AG757" s="58"/>
      <c r="AH757" s="58"/>
      <c r="AI757" s="58"/>
      <c r="AJ757" s="58"/>
      <c r="AK757" s="58"/>
      <c r="AL757" s="58"/>
      <c r="AM757" s="58"/>
      <c r="AN757" s="325"/>
    </row>
    <row r="758" spans="2:40" ht="70.900000000000006" customHeight="1" x14ac:dyDescent="0.45">
      <c r="B758" s="323"/>
      <c r="C758" s="324"/>
      <c r="D758" s="324"/>
      <c r="E758" s="324"/>
      <c r="F758" s="325"/>
      <c r="G758" s="325"/>
      <c r="H758" s="325"/>
      <c r="I758" s="325"/>
      <c r="J758" s="325"/>
      <c r="K758" s="325"/>
      <c r="L758" s="326"/>
      <c r="M758" s="58"/>
      <c r="N758" s="327"/>
      <c r="O758" s="328"/>
      <c r="P758" s="327"/>
      <c r="Q758" s="328"/>
      <c r="R758" s="327"/>
      <c r="X758" s="58"/>
      <c r="Y758" s="58"/>
      <c r="Z758" s="58"/>
      <c r="AA758" s="58"/>
      <c r="AB758" s="58"/>
      <c r="AC758" s="58"/>
      <c r="AD758" s="58"/>
      <c r="AE758" s="58"/>
      <c r="AF758" s="58"/>
      <c r="AG758" s="58"/>
      <c r="AH758" s="58"/>
      <c r="AI758" s="58"/>
      <c r="AJ758" s="58"/>
      <c r="AK758" s="58"/>
      <c r="AL758" s="58"/>
      <c r="AM758" s="58"/>
      <c r="AN758" s="325"/>
    </row>
    <row r="759" spans="2:40" ht="70.900000000000006" customHeight="1" x14ac:dyDescent="0.45">
      <c r="B759" s="323"/>
      <c r="C759" s="324"/>
      <c r="D759" s="324"/>
      <c r="E759" s="324"/>
      <c r="F759" s="325"/>
      <c r="G759" s="325"/>
      <c r="H759" s="325"/>
      <c r="I759" s="325"/>
      <c r="J759" s="325"/>
      <c r="K759" s="325"/>
      <c r="L759" s="326"/>
      <c r="M759" s="58"/>
      <c r="N759" s="327"/>
      <c r="O759" s="328"/>
      <c r="P759" s="327"/>
      <c r="Q759" s="328"/>
      <c r="R759" s="327"/>
      <c r="X759" s="58"/>
      <c r="Y759" s="58"/>
      <c r="Z759" s="58"/>
      <c r="AA759" s="58"/>
      <c r="AB759" s="58"/>
      <c r="AC759" s="58"/>
      <c r="AD759" s="58"/>
      <c r="AE759" s="58"/>
      <c r="AF759" s="58"/>
      <c r="AG759" s="58"/>
      <c r="AH759" s="58"/>
      <c r="AI759" s="58"/>
      <c r="AJ759" s="58"/>
      <c r="AK759" s="58"/>
      <c r="AL759" s="58"/>
      <c r="AM759" s="58"/>
      <c r="AN759" s="325"/>
    </row>
    <row r="760" spans="2:40" ht="70.900000000000006" customHeight="1" x14ac:dyDescent="0.45">
      <c r="B760" s="323"/>
      <c r="C760" s="324"/>
      <c r="D760" s="324"/>
      <c r="E760" s="324"/>
      <c r="F760" s="325"/>
      <c r="G760" s="325"/>
      <c r="H760" s="325"/>
      <c r="I760" s="325"/>
      <c r="J760" s="325"/>
      <c r="K760" s="325"/>
      <c r="L760" s="326"/>
      <c r="M760" s="58"/>
      <c r="N760" s="327"/>
      <c r="O760" s="328"/>
      <c r="P760" s="327"/>
      <c r="Q760" s="328"/>
      <c r="R760" s="327"/>
      <c r="X760" s="58"/>
      <c r="Y760" s="58"/>
      <c r="Z760" s="58"/>
      <c r="AA760" s="58"/>
      <c r="AB760" s="58"/>
      <c r="AC760" s="58"/>
      <c r="AD760" s="58"/>
      <c r="AE760" s="58"/>
      <c r="AF760" s="58"/>
      <c r="AG760" s="58"/>
      <c r="AH760" s="58"/>
      <c r="AI760" s="58"/>
      <c r="AJ760" s="58"/>
      <c r="AK760" s="58"/>
      <c r="AL760" s="58"/>
      <c r="AM760" s="58"/>
      <c r="AN760" s="325"/>
    </row>
    <row r="761" spans="2:40" ht="70.900000000000006" customHeight="1" x14ac:dyDescent="0.45">
      <c r="B761" s="323"/>
      <c r="C761" s="324"/>
      <c r="D761" s="324"/>
      <c r="E761" s="324"/>
      <c r="F761" s="325"/>
      <c r="G761" s="325"/>
      <c r="H761" s="325"/>
      <c r="I761" s="325"/>
      <c r="J761" s="325"/>
      <c r="K761" s="325"/>
      <c r="L761" s="326"/>
      <c r="M761" s="58"/>
      <c r="N761" s="327"/>
      <c r="O761" s="328"/>
      <c r="P761" s="327"/>
      <c r="Q761" s="328"/>
      <c r="R761" s="327"/>
      <c r="X761" s="58"/>
      <c r="Y761" s="58"/>
      <c r="Z761" s="58"/>
      <c r="AA761" s="58"/>
      <c r="AB761" s="58"/>
      <c r="AC761" s="58"/>
      <c r="AD761" s="58"/>
      <c r="AE761" s="58"/>
      <c r="AF761" s="58"/>
      <c r="AG761" s="58"/>
      <c r="AH761" s="58"/>
      <c r="AI761" s="58"/>
      <c r="AJ761" s="58"/>
      <c r="AK761" s="58"/>
      <c r="AL761" s="58"/>
      <c r="AM761" s="58"/>
      <c r="AN761" s="325"/>
    </row>
    <row r="762" spans="2:40" ht="70.900000000000006" customHeight="1" x14ac:dyDescent="0.45">
      <c r="B762" s="323"/>
      <c r="C762" s="324"/>
      <c r="D762" s="324"/>
      <c r="E762" s="324"/>
      <c r="F762" s="325"/>
      <c r="G762" s="325"/>
      <c r="H762" s="325"/>
      <c r="I762" s="325"/>
      <c r="J762" s="325"/>
      <c r="K762" s="325"/>
      <c r="L762" s="326"/>
      <c r="M762" s="58"/>
      <c r="N762" s="327"/>
      <c r="O762" s="328"/>
      <c r="P762" s="327"/>
      <c r="Q762" s="328"/>
      <c r="R762" s="327"/>
      <c r="X762" s="58"/>
      <c r="Y762" s="58"/>
      <c r="Z762" s="58"/>
      <c r="AA762" s="58"/>
      <c r="AB762" s="58"/>
      <c r="AC762" s="58"/>
      <c r="AD762" s="58"/>
      <c r="AE762" s="58"/>
      <c r="AF762" s="58"/>
      <c r="AG762" s="58"/>
      <c r="AH762" s="58"/>
      <c r="AI762" s="58"/>
      <c r="AJ762" s="58"/>
      <c r="AK762" s="58"/>
      <c r="AL762" s="58"/>
      <c r="AM762" s="58"/>
      <c r="AN762" s="325"/>
    </row>
    <row r="763" spans="2:40" ht="70.900000000000006" customHeight="1" x14ac:dyDescent="0.45">
      <c r="B763" s="323"/>
      <c r="C763" s="324"/>
      <c r="D763" s="324"/>
      <c r="E763" s="324"/>
      <c r="F763" s="325"/>
      <c r="G763" s="325"/>
      <c r="H763" s="325"/>
      <c r="I763" s="325"/>
      <c r="J763" s="325"/>
      <c r="K763" s="325"/>
      <c r="L763" s="326"/>
      <c r="M763" s="58"/>
      <c r="N763" s="327"/>
      <c r="O763" s="328"/>
      <c r="P763" s="327"/>
      <c r="Q763" s="328"/>
      <c r="R763" s="327"/>
      <c r="X763" s="58"/>
      <c r="Y763" s="58"/>
      <c r="Z763" s="58"/>
      <c r="AA763" s="58"/>
      <c r="AB763" s="58"/>
      <c r="AC763" s="58"/>
      <c r="AD763" s="58"/>
      <c r="AE763" s="58"/>
      <c r="AF763" s="58"/>
      <c r="AG763" s="58"/>
      <c r="AH763" s="58"/>
      <c r="AI763" s="58"/>
      <c r="AJ763" s="58"/>
      <c r="AK763" s="58"/>
      <c r="AL763" s="58"/>
      <c r="AM763" s="58"/>
      <c r="AN763" s="325"/>
    </row>
    <row r="764" spans="2:40" ht="70.900000000000006" customHeight="1" x14ac:dyDescent="0.45">
      <c r="B764" s="323"/>
      <c r="C764" s="324"/>
      <c r="D764" s="324"/>
      <c r="E764" s="324"/>
      <c r="F764" s="325"/>
      <c r="G764" s="325"/>
      <c r="H764" s="325"/>
      <c r="I764" s="325"/>
      <c r="J764" s="325"/>
      <c r="K764" s="325"/>
      <c r="L764" s="326"/>
      <c r="M764" s="58"/>
      <c r="N764" s="327"/>
      <c r="O764" s="328"/>
      <c r="P764" s="327"/>
      <c r="Q764" s="328"/>
      <c r="R764" s="327"/>
      <c r="X764" s="58"/>
      <c r="Y764" s="58"/>
      <c r="Z764" s="58"/>
      <c r="AA764" s="58"/>
      <c r="AB764" s="58"/>
      <c r="AC764" s="58"/>
      <c r="AD764" s="58"/>
      <c r="AE764" s="58"/>
      <c r="AF764" s="58"/>
      <c r="AG764" s="58"/>
      <c r="AH764" s="58"/>
      <c r="AI764" s="58"/>
      <c r="AJ764" s="58"/>
      <c r="AK764" s="58"/>
      <c r="AL764" s="58"/>
      <c r="AM764" s="58"/>
      <c r="AN764" s="325"/>
    </row>
    <row r="765" spans="2:40" ht="70.900000000000006" customHeight="1" x14ac:dyDescent="0.45">
      <c r="B765" s="323"/>
      <c r="C765" s="324"/>
      <c r="D765" s="324"/>
      <c r="E765" s="324"/>
      <c r="F765" s="325"/>
      <c r="G765" s="325"/>
      <c r="H765" s="325"/>
      <c r="I765" s="325"/>
      <c r="J765" s="325"/>
      <c r="K765" s="325"/>
      <c r="L765" s="326"/>
      <c r="M765" s="58"/>
      <c r="N765" s="327"/>
      <c r="O765" s="328"/>
      <c r="P765" s="327"/>
      <c r="Q765" s="328"/>
      <c r="R765" s="327"/>
      <c r="X765" s="58"/>
      <c r="Y765" s="58"/>
      <c r="Z765" s="58"/>
      <c r="AA765" s="58"/>
      <c r="AB765" s="58"/>
      <c r="AC765" s="58"/>
      <c r="AD765" s="58"/>
      <c r="AE765" s="58"/>
      <c r="AF765" s="58"/>
      <c r="AG765" s="58"/>
      <c r="AH765" s="58"/>
      <c r="AI765" s="58"/>
      <c r="AJ765" s="58"/>
      <c r="AK765" s="58"/>
      <c r="AL765" s="58"/>
      <c r="AM765" s="58"/>
      <c r="AN765" s="325"/>
    </row>
    <row r="766" spans="2:40" ht="70.900000000000006" customHeight="1" x14ac:dyDescent="0.45">
      <c r="B766" s="323"/>
      <c r="C766" s="324"/>
      <c r="D766" s="324"/>
      <c r="E766" s="324"/>
      <c r="F766" s="325"/>
      <c r="G766" s="325"/>
      <c r="H766" s="325"/>
      <c r="I766" s="325"/>
      <c r="J766" s="325"/>
      <c r="K766" s="325"/>
      <c r="L766" s="326"/>
      <c r="M766" s="58"/>
      <c r="N766" s="327"/>
      <c r="O766" s="328"/>
      <c r="P766" s="327"/>
      <c r="Q766" s="328"/>
      <c r="R766" s="327"/>
      <c r="X766" s="58"/>
      <c r="Y766" s="58"/>
      <c r="Z766" s="58"/>
      <c r="AA766" s="58"/>
      <c r="AB766" s="58"/>
      <c r="AC766" s="58"/>
      <c r="AD766" s="58"/>
      <c r="AE766" s="58"/>
      <c r="AF766" s="58"/>
      <c r="AG766" s="58"/>
      <c r="AH766" s="58"/>
      <c r="AI766" s="58"/>
      <c r="AJ766" s="58"/>
      <c r="AK766" s="58"/>
      <c r="AL766" s="58"/>
      <c r="AM766" s="58"/>
      <c r="AN766" s="325"/>
    </row>
    <row r="767" spans="2:40" ht="70.900000000000006" customHeight="1" x14ac:dyDescent="0.45">
      <c r="B767" s="323"/>
      <c r="C767" s="324"/>
      <c r="D767" s="324"/>
      <c r="E767" s="324"/>
      <c r="F767" s="325"/>
      <c r="G767" s="325"/>
      <c r="H767" s="325"/>
      <c r="I767" s="325"/>
      <c r="J767" s="325"/>
      <c r="K767" s="325"/>
      <c r="L767" s="326"/>
      <c r="M767" s="58"/>
      <c r="N767" s="327"/>
      <c r="O767" s="328"/>
      <c r="P767" s="327"/>
      <c r="Q767" s="328"/>
      <c r="R767" s="327"/>
      <c r="X767" s="58"/>
      <c r="Y767" s="58"/>
      <c r="Z767" s="58"/>
      <c r="AA767" s="58"/>
      <c r="AB767" s="58"/>
      <c r="AC767" s="58"/>
      <c r="AD767" s="58"/>
      <c r="AE767" s="58"/>
      <c r="AF767" s="58"/>
      <c r="AG767" s="58"/>
      <c r="AH767" s="58"/>
      <c r="AI767" s="58"/>
      <c r="AJ767" s="58"/>
      <c r="AK767" s="58"/>
      <c r="AL767" s="58"/>
      <c r="AM767" s="58"/>
      <c r="AN767" s="325"/>
    </row>
    <row r="768" spans="2:40" ht="70.900000000000006" customHeight="1" x14ac:dyDescent="0.45">
      <c r="B768" s="323"/>
      <c r="C768" s="324"/>
      <c r="D768" s="324"/>
      <c r="E768" s="324"/>
      <c r="F768" s="325"/>
      <c r="G768" s="325"/>
      <c r="H768" s="325"/>
      <c r="I768" s="325"/>
      <c r="J768" s="325"/>
      <c r="K768" s="325"/>
      <c r="L768" s="326"/>
      <c r="M768" s="58"/>
      <c r="N768" s="327"/>
      <c r="O768" s="328"/>
      <c r="P768" s="327"/>
      <c r="Q768" s="328"/>
      <c r="R768" s="327"/>
      <c r="X768" s="58"/>
      <c r="Y768" s="58"/>
      <c r="Z768" s="58"/>
      <c r="AA768" s="58"/>
      <c r="AB768" s="58"/>
      <c r="AC768" s="58"/>
      <c r="AD768" s="58"/>
      <c r="AE768" s="58"/>
      <c r="AF768" s="58"/>
      <c r="AG768" s="58"/>
      <c r="AH768" s="58"/>
      <c r="AI768" s="58"/>
      <c r="AJ768" s="58"/>
      <c r="AK768" s="58"/>
      <c r="AL768" s="58"/>
      <c r="AM768" s="58"/>
      <c r="AN768" s="325"/>
    </row>
    <row r="769" spans="2:40" ht="70.900000000000006" customHeight="1" x14ac:dyDescent="0.45">
      <c r="B769" s="323"/>
      <c r="C769" s="324"/>
      <c r="D769" s="324"/>
      <c r="E769" s="324"/>
      <c r="F769" s="325"/>
      <c r="G769" s="325"/>
      <c r="H769" s="325"/>
      <c r="I769" s="325"/>
      <c r="J769" s="325"/>
      <c r="K769" s="325"/>
      <c r="L769" s="326"/>
      <c r="M769" s="58"/>
      <c r="N769" s="327"/>
      <c r="O769" s="328"/>
      <c r="P769" s="327"/>
      <c r="Q769" s="328"/>
      <c r="R769" s="327"/>
      <c r="X769" s="58"/>
      <c r="Y769" s="58"/>
      <c r="Z769" s="58"/>
      <c r="AA769" s="58"/>
      <c r="AB769" s="58"/>
      <c r="AC769" s="58"/>
      <c r="AD769" s="58"/>
      <c r="AE769" s="58"/>
      <c r="AF769" s="58"/>
      <c r="AG769" s="58"/>
      <c r="AH769" s="58"/>
      <c r="AI769" s="58"/>
      <c r="AJ769" s="58"/>
      <c r="AK769" s="58"/>
      <c r="AL769" s="58"/>
      <c r="AM769" s="58"/>
      <c r="AN769" s="325"/>
    </row>
    <row r="770" spans="2:40" ht="70.900000000000006" customHeight="1" x14ac:dyDescent="0.45">
      <c r="B770" s="323"/>
      <c r="C770" s="324"/>
      <c r="D770" s="324"/>
      <c r="E770" s="324"/>
      <c r="F770" s="325"/>
      <c r="G770" s="325"/>
      <c r="H770" s="325"/>
      <c r="I770" s="325"/>
      <c r="J770" s="325"/>
      <c r="K770" s="325"/>
      <c r="L770" s="326"/>
      <c r="M770" s="58"/>
      <c r="N770" s="327"/>
      <c r="O770" s="328"/>
      <c r="P770" s="327"/>
      <c r="Q770" s="328"/>
      <c r="R770" s="327"/>
      <c r="X770" s="58"/>
      <c r="Y770" s="58"/>
      <c r="Z770" s="58"/>
      <c r="AA770" s="58"/>
      <c r="AB770" s="58"/>
      <c r="AC770" s="58"/>
      <c r="AD770" s="58"/>
      <c r="AE770" s="58"/>
      <c r="AF770" s="58"/>
      <c r="AG770" s="58"/>
      <c r="AH770" s="58"/>
      <c r="AI770" s="58"/>
      <c r="AJ770" s="58"/>
      <c r="AK770" s="58"/>
      <c r="AL770" s="58"/>
      <c r="AM770" s="58"/>
      <c r="AN770" s="325"/>
    </row>
    <row r="771" spans="2:40" ht="70.900000000000006" customHeight="1" x14ac:dyDescent="0.45">
      <c r="B771" s="323"/>
      <c r="C771" s="324"/>
      <c r="D771" s="324"/>
      <c r="E771" s="324"/>
      <c r="F771" s="325"/>
      <c r="G771" s="325"/>
      <c r="H771" s="325"/>
      <c r="I771" s="325"/>
      <c r="J771" s="325"/>
      <c r="K771" s="325"/>
      <c r="L771" s="326"/>
      <c r="M771" s="58"/>
      <c r="N771" s="327"/>
      <c r="O771" s="328"/>
      <c r="P771" s="327"/>
      <c r="Q771" s="328"/>
      <c r="R771" s="327"/>
      <c r="X771" s="58"/>
      <c r="Y771" s="58"/>
      <c r="Z771" s="58"/>
      <c r="AA771" s="58"/>
      <c r="AB771" s="58"/>
      <c r="AC771" s="58"/>
      <c r="AD771" s="58"/>
      <c r="AE771" s="58"/>
      <c r="AF771" s="58"/>
      <c r="AG771" s="58"/>
      <c r="AH771" s="58"/>
      <c r="AI771" s="58"/>
      <c r="AJ771" s="58"/>
      <c r="AK771" s="58"/>
      <c r="AL771" s="58"/>
      <c r="AM771" s="58"/>
      <c r="AN771" s="325"/>
    </row>
    <row r="772" spans="2:40" ht="70.900000000000006" customHeight="1" x14ac:dyDescent="0.45">
      <c r="B772" s="323"/>
      <c r="C772" s="324"/>
      <c r="D772" s="324"/>
      <c r="E772" s="324"/>
      <c r="F772" s="325"/>
      <c r="G772" s="325"/>
      <c r="H772" s="325"/>
      <c r="I772" s="325"/>
      <c r="J772" s="325"/>
      <c r="K772" s="325"/>
      <c r="L772" s="326"/>
      <c r="M772" s="58"/>
      <c r="N772" s="327"/>
      <c r="O772" s="328"/>
      <c r="P772" s="327"/>
      <c r="Q772" s="328"/>
      <c r="R772" s="327"/>
      <c r="X772" s="58"/>
      <c r="Y772" s="58"/>
      <c r="Z772" s="58"/>
      <c r="AA772" s="58"/>
      <c r="AB772" s="58"/>
      <c r="AC772" s="58"/>
      <c r="AD772" s="58"/>
      <c r="AE772" s="58"/>
      <c r="AF772" s="58"/>
      <c r="AG772" s="58"/>
      <c r="AH772" s="58"/>
      <c r="AI772" s="58"/>
      <c r="AJ772" s="58"/>
      <c r="AK772" s="58"/>
      <c r="AL772" s="58"/>
      <c r="AM772" s="58"/>
      <c r="AN772" s="325"/>
    </row>
    <row r="773" spans="2:40" ht="70.900000000000006" customHeight="1" x14ac:dyDescent="0.45">
      <c r="B773" s="323"/>
      <c r="C773" s="324"/>
      <c r="D773" s="324"/>
      <c r="E773" s="324"/>
      <c r="F773" s="325"/>
      <c r="G773" s="325"/>
      <c r="H773" s="325"/>
      <c r="I773" s="325"/>
      <c r="J773" s="325"/>
      <c r="K773" s="325"/>
      <c r="L773" s="326"/>
      <c r="M773" s="58"/>
      <c r="N773" s="327"/>
      <c r="O773" s="328"/>
      <c r="P773" s="327"/>
      <c r="Q773" s="328"/>
      <c r="R773" s="327"/>
      <c r="X773" s="58"/>
      <c r="Y773" s="58"/>
      <c r="Z773" s="58"/>
      <c r="AA773" s="58"/>
      <c r="AB773" s="58"/>
      <c r="AC773" s="58"/>
      <c r="AD773" s="58"/>
      <c r="AE773" s="58"/>
      <c r="AF773" s="58"/>
      <c r="AG773" s="58"/>
      <c r="AH773" s="58"/>
      <c r="AI773" s="58"/>
      <c r="AJ773" s="58"/>
      <c r="AK773" s="58"/>
      <c r="AL773" s="58"/>
      <c r="AM773" s="58"/>
      <c r="AN773" s="325"/>
    </row>
    <row r="774" spans="2:40" ht="70.900000000000006" customHeight="1" x14ac:dyDescent="0.45">
      <c r="B774" s="323"/>
      <c r="C774" s="324"/>
      <c r="D774" s="324"/>
      <c r="E774" s="324"/>
      <c r="F774" s="325"/>
      <c r="G774" s="325"/>
      <c r="H774" s="325"/>
      <c r="I774" s="325"/>
      <c r="J774" s="325"/>
      <c r="K774" s="325"/>
      <c r="L774" s="326"/>
      <c r="M774" s="58"/>
      <c r="N774" s="327"/>
      <c r="O774" s="328"/>
      <c r="P774" s="327"/>
      <c r="Q774" s="328"/>
      <c r="R774" s="327"/>
      <c r="X774" s="58"/>
      <c r="Y774" s="58"/>
      <c r="Z774" s="58"/>
      <c r="AA774" s="58"/>
      <c r="AB774" s="58"/>
      <c r="AC774" s="58"/>
      <c r="AD774" s="58"/>
      <c r="AE774" s="58"/>
      <c r="AF774" s="58"/>
      <c r="AG774" s="58"/>
      <c r="AH774" s="58"/>
      <c r="AI774" s="58"/>
      <c r="AJ774" s="58"/>
      <c r="AK774" s="58"/>
      <c r="AL774" s="58"/>
      <c r="AM774" s="58"/>
      <c r="AN774" s="325"/>
    </row>
    <row r="775" spans="2:40" ht="70.900000000000006" customHeight="1" x14ac:dyDescent="0.45">
      <c r="B775" s="323"/>
      <c r="C775" s="324"/>
      <c r="D775" s="324"/>
      <c r="E775" s="324"/>
      <c r="F775" s="325"/>
      <c r="G775" s="325"/>
      <c r="H775" s="325"/>
      <c r="I775" s="325"/>
      <c r="J775" s="325"/>
      <c r="K775" s="325"/>
      <c r="L775" s="326"/>
      <c r="M775" s="58"/>
      <c r="N775" s="327"/>
      <c r="O775" s="328"/>
      <c r="P775" s="327"/>
      <c r="Q775" s="328"/>
      <c r="R775" s="327"/>
      <c r="X775" s="58"/>
      <c r="Y775" s="58"/>
      <c r="Z775" s="58"/>
      <c r="AA775" s="58"/>
      <c r="AB775" s="58"/>
      <c r="AC775" s="58"/>
      <c r="AD775" s="58"/>
      <c r="AE775" s="58"/>
      <c r="AF775" s="58"/>
      <c r="AG775" s="58"/>
      <c r="AH775" s="58"/>
      <c r="AI775" s="58"/>
      <c r="AJ775" s="58"/>
      <c r="AK775" s="58"/>
      <c r="AL775" s="58"/>
      <c r="AM775" s="58"/>
      <c r="AN775" s="325"/>
    </row>
    <row r="776" spans="2:40" ht="70.900000000000006" customHeight="1" x14ac:dyDescent="0.45">
      <c r="B776" s="323"/>
      <c r="C776" s="324"/>
      <c r="D776" s="324"/>
      <c r="E776" s="324"/>
      <c r="F776" s="325"/>
      <c r="G776" s="325"/>
      <c r="H776" s="325"/>
      <c r="I776" s="325"/>
      <c r="J776" s="325"/>
      <c r="K776" s="325"/>
      <c r="L776" s="326"/>
      <c r="M776" s="58"/>
      <c r="N776" s="327"/>
      <c r="O776" s="328"/>
      <c r="P776" s="327"/>
      <c r="Q776" s="328"/>
      <c r="R776" s="327"/>
      <c r="X776" s="58"/>
      <c r="Y776" s="58"/>
      <c r="Z776" s="58"/>
      <c r="AA776" s="58"/>
      <c r="AB776" s="58"/>
      <c r="AC776" s="58"/>
      <c r="AD776" s="58"/>
      <c r="AE776" s="58"/>
      <c r="AF776" s="58"/>
      <c r="AG776" s="58"/>
      <c r="AH776" s="58"/>
      <c r="AI776" s="58"/>
      <c r="AJ776" s="58"/>
      <c r="AK776" s="58"/>
      <c r="AL776" s="58"/>
      <c r="AM776" s="58"/>
      <c r="AN776" s="325"/>
    </row>
    <row r="777" spans="2:40" ht="70.900000000000006" customHeight="1" x14ac:dyDescent="0.45">
      <c r="B777" s="323"/>
      <c r="C777" s="324"/>
      <c r="D777" s="324"/>
      <c r="E777" s="324"/>
      <c r="F777" s="325"/>
      <c r="G777" s="325"/>
      <c r="H777" s="325"/>
      <c r="I777" s="325"/>
      <c r="J777" s="325"/>
      <c r="K777" s="325"/>
      <c r="L777" s="326"/>
      <c r="M777" s="58"/>
      <c r="N777" s="327"/>
      <c r="O777" s="328"/>
      <c r="P777" s="327"/>
      <c r="Q777" s="328"/>
      <c r="R777" s="327"/>
      <c r="X777" s="58"/>
      <c r="Y777" s="58"/>
      <c r="Z777" s="58"/>
      <c r="AA777" s="58"/>
      <c r="AB777" s="58"/>
      <c r="AC777" s="58"/>
      <c r="AD777" s="58"/>
      <c r="AE777" s="58"/>
      <c r="AF777" s="58"/>
      <c r="AG777" s="58"/>
      <c r="AH777" s="58"/>
      <c r="AI777" s="58"/>
      <c r="AJ777" s="58"/>
      <c r="AK777" s="58"/>
      <c r="AL777" s="58"/>
      <c r="AM777" s="58"/>
      <c r="AN777" s="325"/>
    </row>
    <row r="778" spans="2:40" ht="70.900000000000006" customHeight="1" x14ac:dyDescent="0.45">
      <c r="B778" s="323"/>
      <c r="C778" s="324"/>
      <c r="D778" s="324"/>
      <c r="E778" s="324"/>
      <c r="F778" s="325"/>
      <c r="G778" s="325"/>
      <c r="H778" s="325"/>
      <c r="I778" s="325"/>
      <c r="J778" s="325"/>
      <c r="K778" s="325"/>
      <c r="L778" s="326"/>
      <c r="M778" s="58"/>
      <c r="N778" s="327"/>
      <c r="O778" s="328"/>
      <c r="P778" s="327"/>
      <c r="Q778" s="328"/>
      <c r="R778" s="327"/>
      <c r="X778" s="58"/>
      <c r="Y778" s="58"/>
      <c r="Z778" s="58"/>
      <c r="AA778" s="58"/>
      <c r="AB778" s="58"/>
      <c r="AC778" s="58"/>
      <c r="AD778" s="58"/>
      <c r="AE778" s="58"/>
      <c r="AF778" s="58"/>
      <c r="AG778" s="58"/>
      <c r="AH778" s="58"/>
      <c r="AI778" s="58"/>
      <c r="AJ778" s="58"/>
      <c r="AK778" s="58"/>
      <c r="AL778" s="58"/>
      <c r="AM778" s="58"/>
      <c r="AN778" s="325"/>
    </row>
    <row r="779" spans="2:40" ht="70.900000000000006" customHeight="1" x14ac:dyDescent="0.45">
      <c r="B779" s="323"/>
      <c r="C779" s="324"/>
      <c r="D779" s="324"/>
      <c r="E779" s="324"/>
      <c r="F779" s="325"/>
      <c r="G779" s="325"/>
      <c r="H779" s="325"/>
      <c r="I779" s="325"/>
      <c r="J779" s="325"/>
      <c r="K779" s="325"/>
      <c r="L779" s="326"/>
      <c r="M779" s="58"/>
      <c r="N779" s="327"/>
      <c r="O779" s="328"/>
      <c r="P779" s="327"/>
      <c r="Q779" s="328"/>
      <c r="R779" s="327"/>
      <c r="X779" s="58"/>
      <c r="Y779" s="58"/>
      <c r="Z779" s="58"/>
      <c r="AA779" s="58"/>
      <c r="AB779" s="58"/>
      <c r="AC779" s="58"/>
      <c r="AD779" s="58"/>
      <c r="AE779" s="58"/>
      <c r="AF779" s="58"/>
      <c r="AG779" s="58"/>
      <c r="AH779" s="58"/>
      <c r="AI779" s="58"/>
      <c r="AJ779" s="58"/>
      <c r="AK779" s="58"/>
      <c r="AL779" s="58"/>
      <c r="AM779" s="58"/>
      <c r="AN779" s="325"/>
    </row>
    <row r="780" spans="2:40" ht="70.900000000000006" customHeight="1" x14ac:dyDescent="0.45">
      <c r="B780" s="323"/>
      <c r="C780" s="324"/>
      <c r="D780" s="324"/>
      <c r="E780" s="324"/>
      <c r="F780" s="325"/>
      <c r="G780" s="325"/>
      <c r="H780" s="325"/>
      <c r="I780" s="325"/>
      <c r="J780" s="325"/>
      <c r="K780" s="325"/>
      <c r="L780" s="326"/>
      <c r="M780" s="58"/>
      <c r="N780" s="327"/>
      <c r="O780" s="328"/>
      <c r="P780" s="327"/>
      <c r="Q780" s="328"/>
      <c r="R780" s="327"/>
      <c r="X780" s="58"/>
      <c r="Y780" s="58"/>
      <c r="Z780" s="58"/>
      <c r="AA780" s="58"/>
      <c r="AB780" s="58"/>
      <c r="AC780" s="58"/>
      <c r="AD780" s="58"/>
      <c r="AE780" s="58"/>
      <c r="AF780" s="58"/>
      <c r="AG780" s="58"/>
      <c r="AH780" s="58"/>
      <c r="AI780" s="58"/>
      <c r="AJ780" s="58"/>
      <c r="AK780" s="58"/>
      <c r="AL780" s="58"/>
      <c r="AM780" s="58"/>
      <c r="AN780" s="325"/>
    </row>
    <row r="781" spans="2:40" ht="70.900000000000006" customHeight="1" x14ac:dyDescent="0.45">
      <c r="B781" s="323"/>
      <c r="C781" s="324"/>
      <c r="D781" s="324"/>
      <c r="E781" s="324"/>
      <c r="F781" s="325"/>
      <c r="G781" s="325"/>
      <c r="H781" s="325"/>
      <c r="I781" s="325"/>
      <c r="J781" s="325"/>
      <c r="K781" s="325"/>
      <c r="L781" s="326"/>
      <c r="M781" s="58"/>
      <c r="N781" s="327"/>
      <c r="O781" s="328"/>
      <c r="P781" s="327"/>
      <c r="Q781" s="328"/>
      <c r="R781" s="327"/>
      <c r="X781" s="58"/>
      <c r="Y781" s="58"/>
      <c r="Z781" s="58"/>
      <c r="AA781" s="58"/>
      <c r="AB781" s="58"/>
      <c r="AC781" s="58"/>
      <c r="AD781" s="58"/>
      <c r="AE781" s="58"/>
      <c r="AF781" s="58"/>
      <c r="AG781" s="58"/>
      <c r="AH781" s="58"/>
      <c r="AI781" s="58"/>
      <c r="AJ781" s="58"/>
      <c r="AK781" s="58"/>
      <c r="AL781" s="58"/>
      <c r="AM781" s="58"/>
      <c r="AN781" s="325"/>
    </row>
    <row r="782" spans="2:40" ht="70.900000000000006" customHeight="1" x14ac:dyDescent="0.45">
      <c r="B782" s="323"/>
      <c r="C782" s="324"/>
      <c r="D782" s="324"/>
      <c r="E782" s="324"/>
      <c r="F782" s="325"/>
      <c r="G782" s="325"/>
      <c r="H782" s="325"/>
      <c r="I782" s="325"/>
      <c r="J782" s="325"/>
      <c r="K782" s="325"/>
      <c r="L782" s="326"/>
      <c r="M782" s="58"/>
      <c r="N782" s="327"/>
      <c r="O782" s="328"/>
      <c r="P782" s="327"/>
      <c r="Q782" s="328"/>
      <c r="R782" s="327"/>
      <c r="X782" s="58"/>
      <c r="Y782" s="58"/>
      <c r="Z782" s="58"/>
      <c r="AA782" s="58"/>
      <c r="AB782" s="58"/>
      <c r="AC782" s="58"/>
      <c r="AD782" s="58"/>
      <c r="AE782" s="58"/>
      <c r="AF782" s="58"/>
      <c r="AG782" s="58"/>
      <c r="AH782" s="58"/>
      <c r="AI782" s="58"/>
      <c r="AJ782" s="58"/>
      <c r="AK782" s="58"/>
      <c r="AL782" s="58"/>
      <c r="AM782" s="58"/>
      <c r="AN782" s="325"/>
    </row>
    <row r="783" spans="2:40" ht="70.900000000000006" customHeight="1" x14ac:dyDescent="0.45">
      <c r="B783" s="323"/>
      <c r="C783" s="324"/>
      <c r="D783" s="324"/>
      <c r="E783" s="324"/>
      <c r="F783" s="325"/>
      <c r="G783" s="325"/>
      <c r="H783" s="325"/>
      <c r="I783" s="325"/>
      <c r="J783" s="325"/>
      <c r="K783" s="325"/>
      <c r="L783" s="326"/>
      <c r="M783" s="58"/>
      <c r="N783" s="327"/>
      <c r="O783" s="328"/>
      <c r="P783" s="327"/>
      <c r="Q783" s="328"/>
      <c r="R783" s="327"/>
      <c r="X783" s="58"/>
      <c r="Y783" s="58"/>
      <c r="Z783" s="58"/>
      <c r="AA783" s="58"/>
      <c r="AB783" s="58"/>
      <c r="AC783" s="58"/>
      <c r="AD783" s="58"/>
      <c r="AE783" s="58"/>
      <c r="AF783" s="58"/>
      <c r="AG783" s="58"/>
      <c r="AH783" s="58"/>
      <c r="AI783" s="58"/>
      <c r="AJ783" s="58"/>
      <c r="AK783" s="58"/>
      <c r="AL783" s="58"/>
      <c r="AM783" s="58"/>
      <c r="AN783" s="325"/>
    </row>
    <row r="784" spans="2:40" ht="70.900000000000006" customHeight="1" x14ac:dyDescent="0.45">
      <c r="B784" s="323"/>
      <c r="C784" s="324"/>
      <c r="D784" s="324"/>
      <c r="E784" s="324"/>
      <c r="F784" s="325"/>
      <c r="G784" s="325"/>
      <c r="H784" s="325"/>
      <c r="I784" s="325"/>
      <c r="J784" s="325"/>
      <c r="K784" s="325"/>
      <c r="L784" s="326"/>
      <c r="M784" s="58"/>
      <c r="N784" s="327"/>
      <c r="O784" s="328"/>
      <c r="P784" s="327"/>
      <c r="Q784" s="328"/>
      <c r="R784" s="327"/>
      <c r="X784" s="58"/>
      <c r="Y784" s="58"/>
      <c r="Z784" s="58"/>
      <c r="AA784" s="58"/>
      <c r="AB784" s="58"/>
      <c r="AC784" s="58"/>
      <c r="AD784" s="58"/>
      <c r="AE784" s="58"/>
      <c r="AF784" s="58"/>
      <c r="AG784" s="58"/>
      <c r="AH784" s="58"/>
      <c r="AI784" s="58"/>
      <c r="AJ784" s="58"/>
      <c r="AK784" s="58"/>
      <c r="AL784" s="58"/>
      <c r="AM784" s="58"/>
      <c r="AN784" s="325"/>
    </row>
    <row r="785" spans="2:40" ht="70.900000000000006" customHeight="1" x14ac:dyDescent="0.45">
      <c r="B785" s="323"/>
      <c r="C785" s="324"/>
      <c r="D785" s="324"/>
      <c r="E785" s="324"/>
      <c r="F785" s="325"/>
      <c r="G785" s="325"/>
      <c r="H785" s="325"/>
      <c r="I785" s="325"/>
      <c r="J785" s="325"/>
      <c r="K785" s="325"/>
      <c r="L785" s="326"/>
      <c r="M785" s="58"/>
      <c r="N785" s="327"/>
      <c r="O785" s="328"/>
      <c r="P785" s="327"/>
      <c r="Q785" s="328"/>
      <c r="R785" s="327"/>
      <c r="X785" s="58"/>
      <c r="Y785" s="58"/>
      <c r="Z785" s="58"/>
      <c r="AA785" s="58"/>
      <c r="AB785" s="58"/>
      <c r="AC785" s="58"/>
      <c r="AD785" s="58"/>
      <c r="AE785" s="58"/>
      <c r="AF785" s="58"/>
      <c r="AG785" s="58"/>
      <c r="AH785" s="58"/>
      <c r="AI785" s="58"/>
      <c r="AJ785" s="58"/>
      <c r="AK785" s="58"/>
      <c r="AL785" s="58"/>
      <c r="AM785" s="58"/>
      <c r="AN785" s="325"/>
    </row>
    <row r="786" spans="2:40" ht="70.900000000000006" customHeight="1" x14ac:dyDescent="0.45">
      <c r="B786" s="323"/>
      <c r="C786" s="324"/>
      <c r="D786" s="324"/>
      <c r="E786" s="324"/>
      <c r="F786" s="325"/>
      <c r="G786" s="325"/>
      <c r="H786" s="325"/>
      <c r="I786" s="325"/>
      <c r="J786" s="325"/>
      <c r="K786" s="325"/>
      <c r="L786" s="326"/>
      <c r="M786" s="58"/>
      <c r="N786" s="327"/>
      <c r="O786" s="328"/>
      <c r="P786" s="327"/>
      <c r="Q786" s="328"/>
      <c r="R786" s="327"/>
      <c r="X786" s="58"/>
      <c r="Y786" s="58"/>
      <c r="Z786" s="58"/>
      <c r="AA786" s="58"/>
      <c r="AB786" s="58"/>
      <c r="AC786" s="58"/>
      <c r="AD786" s="58"/>
      <c r="AE786" s="58"/>
      <c r="AF786" s="58"/>
      <c r="AG786" s="58"/>
      <c r="AH786" s="58"/>
      <c r="AI786" s="58"/>
      <c r="AJ786" s="58"/>
      <c r="AK786" s="58"/>
      <c r="AL786" s="58"/>
      <c r="AM786" s="58"/>
      <c r="AN786" s="325"/>
    </row>
    <row r="787" spans="2:40" ht="70.900000000000006" customHeight="1" x14ac:dyDescent="0.45">
      <c r="B787" s="323"/>
      <c r="C787" s="324"/>
      <c r="D787" s="324"/>
      <c r="E787" s="324"/>
      <c r="F787" s="325"/>
      <c r="G787" s="325"/>
      <c r="H787" s="325"/>
      <c r="I787" s="325"/>
      <c r="J787" s="325"/>
      <c r="K787" s="325"/>
      <c r="L787" s="326"/>
      <c r="M787" s="58"/>
      <c r="N787" s="327"/>
      <c r="O787" s="328"/>
      <c r="P787" s="327"/>
      <c r="Q787" s="328"/>
      <c r="R787" s="327"/>
      <c r="X787" s="58"/>
      <c r="Y787" s="58"/>
      <c r="Z787" s="58"/>
      <c r="AA787" s="58"/>
      <c r="AB787" s="58"/>
      <c r="AC787" s="58"/>
      <c r="AD787" s="58"/>
      <c r="AE787" s="58"/>
      <c r="AF787" s="58"/>
      <c r="AG787" s="58"/>
      <c r="AH787" s="58"/>
      <c r="AI787" s="58"/>
      <c r="AJ787" s="58"/>
      <c r="AK787" s="58"/>
      <c r="AL787" s="58"/>
      <c r="AM787" s="58"/>
      <c r="AN787" s="325"/>
    </row>
    <row r="788" spans="2:40" ht="70.900000000000006" customHeight="1" x14ac:dyDescent="0.45">
      <c r="B788" s="323"/>
      <c r="C788" s="324"/>
      <c r="D788" s="324"/>
      <c r="E788" s="324"/>
      <c r="F788" s="325"/>
      <c r="G788" s="325"/>
      <c r="H788" s="325"/>
      <c r="I788" s="325"/>
      <c r="J788" s="325"/>
      <c r="K788" s="325"/>
      <c r="L788" s="326"/>
      <c r="M788" s="58"/>
      <c r="N788" s="327"/>
      <c r="O788" s="328"/>
      <c r="P788" s="327"/>
      <c r="Q788" s="328"/>
      <c r="R788" s="327"/>
      <c r="X788" s="58"/>
      <c r="Y788" s="58"/>
      <c r="Z788" s="58"/>
      <c r="AA788" s="58"/>
      <c r="AB788" s="58"/>
      <c r="AC788" s="58"/>
      <c r="AD788" s="58"/>
      <c r="AE788" s="58"/>
      <c r="AF788" s="58"/>
      <c r="AG788" s="58"/>
      <c r="AH788" s="58"/>
      <c r="AI788" s="58"/>
      <c r="AJ788" s="58"/>
      <c r="AK788" s="58"/>
      <c r="AL788" s="58"/>
      <c r="AM788" s="58"/>
      <c r="AN788" s="325"/>
    </row>
    <row r="789" spans="2:40" ht="70.900000000000006" customHeight="1" x14ac:dyDescent="0.45">
      <c r="B789" s="323"/>
      <c r="C789" s="324"/>
      <c r="D789" s="324"/>
      <c r="E789" s="324"/>
      <c r="F789" s="325"/>
      <c r="G789" s="325"/>
      <c r="H789" s="325"/>
      <c r="I789" s="325"/>
      <c r="J789" s="325"/>
      <c r="K789" s="325"/>
      <c r="L789" s="326"/>
      <c r="M789" s="58"/>
      <c r="N789" s="327"/>
      <c r="O789" s="328"/>
      <c r="P789" s="327"/>
      <c r="Q789" s="328"/>
      <c r="R789" s="327"/>
      <c r="X789" s="58"/>
      <c r="Y789" s="58"/>
      <c r="Z789" s="58"/>
      <c r="AA789" s="58"/>
      <c r="AB789" s="58"/>
      <c r="AC789" s="58"/>
      <c r="AD789" s="58"/>
      <c r="AE789" s="58"/>
      <c r="AF789" s="58"/>
      <c r="AG789" s="58"/>
      <c r="AH789" s="58"/>
      <c r="AI789" s="58"/>
      <c r="AJ789" s="58"/>
      <c r="AK789" s="58"/>
      <c r="AL789" s="58"/>
      <c r="AM789" s="58"/>
      <c r="AN789" s="325"/>
    </row>
    <row r="790" spans="2:40" ht="70.900000000000006" customHeight="1" x14ac:dyDescent="0.45">
      <c r="B790" s="323"/>
      <c r="C790" s="324"/>
      <c r="D790" s="324"/>
      <c r="E790" s="324"/>
      <c r="F790" s="325"/>
      <c r="G790" s="325"/>
      <c r="H790" s="325"/>
      <c r="I790" s="325"/>
      <c r="J790" s="325"/>
      <c r="K790" s="325"/>
      <c r="L790" s="326"/>
      <c r="M790" s="58"/>
      <c r="N790" s="327"/>
      <c r="O790" s="328"/>
      <c r="P790" s="327"/>
      <c r="Q790" s="328"/>
      <c r="R790" s="327"/>
      <c r="X790" s="58"/>
      <c r="Y790" s="58"/>
      <c r="Z790" s="58"/>
      <c r="AA790" s="58"/>
      <c r="AB790" s="58"/>
      <c r="AC790" s="58"/>
      <c r="AD790" s="58"/>
      <c r="AE790" s="58"/>
      <c r="AF790" s="58"/>
      <c r="AG790" s="58"/>
      <c r="AH790" s="58"/>
      <c r="AI790" s="58"/>
      <c r="AJ790" s="58"/>
      <c r="AK790" s="58"/>
      <c r="AL790" s="58"/>
      <c r="AM790" s="58"/>
      <c r="AN790" s="325"/>
    </row>
    <row r="791" spans="2:40" ht="70.900000000000006" customHeight="1" x14ac:dyDescent="0.45">
      <c r="B791" s="323"/>
      <c r="C791" s="324"/>
      <c r="D791" s="324"/>
      <c r="E791" s="324"/>
      <c r="F791" s="325"/>
      <c r="G791" s="325"/>
      <c r="H791" s="325"/>
      <c r="I791" s="325"/>
      <c r="J791" s="325"/>
      <c r="K791" s="325"/>
      <c r="L791" s="326"/>
      <c r="M791" s="58"/>
      <c r="N791" s="327"/>
      <c r="O791" s="328"/>
      <c r="P791" s="327"/>
      <c r="Q791" s="328"/>
      <c r="R791" s="327"/>
      <c r="X791" s="58"/>
      <c r="Y791" s="58"/>
      <c r="Z791" s="58"/>
      <c r="AA791" s="58"/>
      <c r="AB791" s="58"/>
      <c r="AC791" s="58"/>
      <c r="AD791" s="58"/>
      <c r="AE791" s="58"/>
      <c r="AF791" s="58"/>
      <c r="AG791" s="58"/>
      <c r="AH791" s="58"/>
      <c r="AI791" s="58"/>
      <c r="AJ791" s="58"/>
      <c r="AK791" s="58"/>
      <c r="AL791" s="58"/>
      <c r="AM791" s="58"/>
      <c r="AN791" s="325"/>
    </row>
    <row r="792" spans="2:40" ht="70.900000000000006" customHeight="1" x14ac:dyDescent="0.45">
      <c r="B792" s="323"/>
      <c r="C792" s="324"/>
      <c r="D792" s="324"/>
      <c r="E792" s="324"/>
      <c r="F792" s="325"/>
      <c r="G792" s="325"/>
      <c r="H792" s="325"/>
      <c r="I792" s="325"/>
      <c r="J792" s="325"/>
      <c r="K792" s="325"/>
      <c r="L792" s="326"/>
      <c r="M792" s="58"/>
      <c r="N792" s="327"/>
      <c r="O792" s="328"/>
      <c r="P792" s="327"/>
      <c r="Q792" s="328"/>
      <c r="R792" s="327"/>
      <c r="X792" s="58"/>
      <c r="Y792" s="58"/>
      <c r="Z792" s="58"/>
      <c r="AA792" s="58"/>
      <c r="AB792" s="58"/>
      <c r="AC792" s="58"/>
      <c r="AD792" s="58"/>
      <c r="AE792" s="58"/>
      <c r="AF792" s="58"/>
      <c r="AG792" s="58"/>
      <c r="AH792" s="58"/>
      <c r="AI792" s="58"/>
      <c r="AJ792" s="58"/>
      <c r="AK792" s="58"/>
      <c r="AL792" s="58"/>
      <c r="AM792" s="58"/>
      <c r="AN792" s="325"/>
    </row>
    <row r="793" spans="2:40" ht="70.900000000000006" customHeight="1" x14ac:dyDescent="0.45">
      <c r="B793" s="323"/>
      <c r="C793" s="324"/>
      <c r="D793" s="324"/>
      <c r="E793" s="324"/>
      <c r="F793" s="325"/>
      <c r="G793" s="325"/>
      <c r="H793" s="325"/>
      <c r="I793" s="325"/>
      <c r="J793" s="325"/>
      <c r="K793" s="325"/>
      <c r="L793" s="326"/>
      <c r="M793" s="58"/>
      <c r="N793" s="327"/>
      <c r="O793" s="328"/>
      <c r="P793" s="327"/>
      <c r="Q793" s="328"/>
      <c r="R793" s="327"/>
      <c r="X793" s="58"/>
      <c r="Y793" s="58"/>
      <c r="Z793" s="58"/>
      <c r="AA793" s="58"/>
      <c r="AB793" s="58"/>
      <c r="AC793" s="58"/>
      <c r="AD793" s="58"/>
      <c r="AE793" s="58"/>
      <c r="AF793" s="58"/>
      <c r="AG793" s="58"/>
      <c r="AH793" s="58"/>
      <c r="AI793" s="58"/>
      <c r="AJ793" s="58"/>
      <c r="AK793" s="58"/>
      <c r="AL793" s="58"/>
      <c r="AM793" s="58"/>
      <c r="AN793" s="325"/>
    </row>
    <row r="794" spans="2:40" ht="70.900000000000006" customHeight="1" x14ac:dyDescent="0.45">
      <c r="B794" s="323"/>
      <c r="C794" s="324"/>
      <c r="D794" s="324"/>
      <c r="E794" s="324"/>
      <c r="F794" s="325"/>
      <c r="G794" s="325"/>
      <c r="H794" s="325"/>
      <c r="I794" s="325"/>
      <c r="J794" s="325"/>
      <c r="K794" s="325"/>
      <c r="L794" s="326"/>
      <c r="M794" s="58"/>
      <c r="N794" s="327"/>
      <c r="O794" s="328"/>
      <c r="P794" s="327"/>
      <c r="Q794" s="328"/>
      <c r="R794" s="327"/>
      <c r="X794" s="58"/>
      <c r="Y794" s="58"/>
      <c r="Z794" s="58"/>
      <c r="AA794" s="58"/>
      <c r="AB794" s="58"/>
      <c r="AC794" s="58"/>
      <c r="AD794" s="58"/>
      <c r="AE794" s="58"/>
      <c r="AF794" s="58"/>
      <c r="AG794" s="58"/>
      <c r="AH794" s="58"/>
      <c r="AI794" s="58"/>
      <c r="AJ794" s="58"/>
      <c r="AK794" s="58"/>
      <c r="AL794" s="58"/>
      <c r="AM794" s="58"/>
      <c r="AN794" s="325"/>
    </row>
    <row r="795" spans="2:40" ht="70.900000000000006" customHeight="1" x14ac:dyDescent="0.45">
      <c r="B795" s="323"/>
      <c r="C795" s="324"/>
      <c r="D795" s="324"/>
      <c r="E795" s="324"/>
      <c r="F795" s="325"/>
      <c r="G795" s="325"/>
      <c r="H795" s="325"/>
      <c r="I795" s="325"/>
      <c r="J795" s="325"/>
      <c r="K795" s="325"/>
      <c r="L795" s="326"/>
      <c r="M795" s="58"/>
      <c r="N795" s="327"/>
      <c r="O795" s="328"/>
      <c r="P795" s="327"/>
      <c r="Q795" s="328"/>
      <c r="R795" s="327"/>
      <c r="X795" s="58"/>
      <c r="Y795" s="58"/>
      <c r="Z795" s="58"/>
      <c r="AA795" s="58"/>
      <c r="AB795" s="58"/>
      <c r="AC795" s="58"/>
      <c r="AD795" s="58"/>
      <c r="AE795" s="58"/>
      <c r="AF795" s="58"/>
      <c r="AG795" s="58"/>
      <c r="AH795" s="58"/>
      <c r="AI795" s="58"/>
      <c r="AJ795" s="58"/>
      <c r="AK795" s="58"/>
      <c r="AL795" s="58"/>
      <c r="AM795" s="58"/>
      <c r="AN795" s="325"/>
    </row>
    <row r="796" spans="2:40" ht="70.900000000000006" customHeight="1" x14ac:dyDescent="0.45">
      <c r="B796" s="323"/>
      <c r="C796" s="324"/>
      <c r="D796" s="324"/>
      <c r="E796" s="324"/>
      <c r="F796" s="325"/>
      <c r="G796" s="325"/>
      <c r="H796" s="325"/>
      <c r="I796" s="325"/>
      <c r="J796" s="325"/>
      <c r="K796" s="325"/>
      <c r="L796" s="326"/>
      <c r="M796" s="58"/>
      <c r="N796" s="327"/>
      <c r="O796" s="328"/>
      <c r="P796" s="327"/>
      <c r="Q796" s="328"/>
      <c r="R796" s="327"/>
      <c r="X796" s="58"/>
      <c r="Y796" s="58"/>
      <c r="Z796" s="58"/>
      <c r="AA796" s="58"/>
      <c r="AB796" s="58"/>
      <c r="AC796" s="58"/>
      <c r="AD796" s="58"/>
      <c r="AE796" s="58"/>
      <c r="AF796" s="58"/>
      <c r="AG796" s="58"/>
      <c r="AH796" s="58"/>
      <c r="AI796" s="58"/>
      <c r="AJ796" s="58"/>
      <c r="AK796" s="58"/>
      <c r="AL796" s="58"/>
      <c r="AM796" s="58"/>
      <c r="AN796" s="325"/>
    </row>
    <row r="797" spans="2:40" ht="70.900000000000006" customHeight="1" x14ac:dyDescent="0.45">
      <c r="B797" s="323"/>
      <c r="C797" s="324"/>
      <c r="D797" s="324"/>
      <c r="E797" s="324"/>
      <c r="F797" s="325"/>
      <c r="G797" s="325"/>
      <c r="H797" s="325"/>
      <c r="I797" s="325"/>
      <c r="J797" s="325"/>
      <c r="K797" s="325"/>
      <c r="L797" s="326"/>
      <c r="M797" s="58"/>
      <c r="N797" s="327"/>
      <c r="O797" s="328"/>
      <c r="P797" s="327"/>
      <c r="Q797" s="328"/>
      <c r="R797" s="327"/>
      <c r="X797" s="58"/>
      <c r="Y797" s="58"/>
      <c r="Z797" s="58"/>
      <c r="AA797" s="58"/>
      <c r="AB797" s="58"/>
      <c r="AC797" s="58"/>
      <c r="AD797" s="58"/>
      <c r="AE797" s="58"/>
      <c r="AF797" s="58"/>
      <c r="AG797" s="58"/>
      <c r="AH797" s="58"/>
      <c r="AI797" s="58"/>
      <c r="AJ797" s="58"/>
      <c r="AK797" s="58"/>
      <c r="AL797" s="58"/>
      <c r="AM797" s="58"/>
      <c r="AN797" s="325"/>
    </row>
    <row r="798" spans="2:40" ht="70.900000000000006" customHeight="1" x14ac:dyDescent="0.45">
      <c r="B798" s="323"/>
      <c r="C798" s="324"/>
      <c r="D798" s="324"/>
      <c r="E798" s="324"/>
      <c r="F798" s="325"/>
      <c r="G798" s="325"/>
      <c r="H798" s="325"/>
      <c r="I798" s="325"/>
      <c r="J798" s="325"/>
      <c r="K798" s="325"/>
      <c r="L798" s="326"/>
      <c r="M798" s="58"/>
      <c r="N798" s="327"/>
      <c r="O798" s="328"/>
      <c r="P798" s="327"/>
      <c r="Q798" s="328"/>
      <c r="R798" s="327"/>
      <c r="X798" s="58"/>
      <c r="Y798" s="58"/>
      <c r="Z798" s="58"/>
      <c r="AA798" s="58"/>
      <c r="AB798" s="58"/>
      <c r="AC798" s="58"/>
      <c r="AD798" s="58"/>
      <c r="AE798" s="58"/>
      <c r="AF798" s="58"/>
      <c r="AG798" s="58"/>
      <c r="AH798" s="58"/>
      <c r="AI798" s="58"/>
      <c r="AJ798" s="58"/>
      <c r="AK798" s="58"/>
      <c r="AL798" s="58"/>
      <c r="AM798" s="58"/>
      <c r="AN798" s="325"/>
    </row>
    <row r="799" spans="2:40" ht="70.900000000000006" customHeight="1" x14ac:dyDescent="0.45">
      <c r="B799" s="323"/>
      <c r="C799" s="324"/>
      <c r="D799" s="324"/>
      <c r="E799" s="324"/>
      <c r="F799" s="325"/>
      <c r="G799" s="325"/>
      <c r="H799" s="325"/>
      <c r="I799" s="325"/>
      <c r="J799" s="325"/>
      <c r="K799" s="325"/>
      <c r="L799" s="326"/>
      <c r="M799" s="58"/>
      <c r="N799" s="327"/>
      <c r="O799" s="328"/>
      <c r="P799" s="327"/>
      <c r="Q799" s="328"/>
      <c r="R799" s="327"/>
      <c r="X799" s="58"/>
      <c r="Y799" s="58"/>
      <c r="Z799" s="58"/>
      <c r="AA799" s="58"/>
      <c r="AB799" s="58"/>
      <c r="AC799" s="58"/>
      <c r="AD799" s="58"/>
      <c r="AE799" s="58"/>
      <c r="AF799" s="58"/>
      <c r="AG799" s="58"/>
      <c r="AH799" s="58"/>
      <c r="AI799" s="58"/>
      <c r="AJ799" s="58"/>
      <c r="AK799" s="58"/>
      <c r="AL799" s="58"/>
      <c r="AM799" s="58"/>
      <c r="AN799" s="325"/>
    </row>
    <row r="800" spans="2:40" ht="70.900000000000006" customHeight="1" x14ac:dyDescent="0.45">
      <c r="B800" s="323"/>
      <c r="C800" s="324"/>
      <c r="D800" s="324"/>
      <c r="E800" s="324"/>
      <c r="F800" s="325"/>
      <c r="G800" s="325"/>
      <c r="H800" s="325"/>
      <c r="I800" s="325"/>
      <c r="J800" s="325"/>
      <c r="K800" s="325"/>
      <c r="L800" s="326"/>
      <c r="M800" s="58"/>
      <c r="N800" s="327"/>
      <c r="O800" s="328"/>
      <c r="P800" s="327"/>
      <c r="Q800" s="328"/>
      <c r="R800" s="327"/>
      <c r="X800" s="58"/>
      <c r="Y800" s="58"/>
      <c r="Z800" s="58"/>
      <c r="AA800" s="58"/>
      <c r="AB800" s="58"/>
      <c r="AC800" s="58"/>
      <c r="AD800" s="58"/>
      <c r="AE800" s="58"/>
      <c r="AF800" s="58"/>
      <c r="AG800" s="58"/>
      <c r="AH800" s="58"/>
      <c r="AI800" s="58"/>
      <c r="AJ800" s="58"/>
      <c r="AK800" s="58"/>
      <c r="AL800" s="58"/>
      <c r="AM800" s="58"/>
      <c r="AN800" s="325"/>
    </row>
    <row r="801" spans="2:40" ht="70.900000000000006" customHeight="1" x14ac:dyDescent="0.45">
      <c r="B801" s="323"/>
      <c r="C801" s="324"/>
      <c r="D801" s="324"/>
      <c r="E801" s="324"/>
      <c r="F801" s="325"/>
      <c r="G801" s="325"/>
      <c r="H801" s="325"/>
      <c r="I801" s="325"/>
      <c r="J801" s="325"/>
      <c r="K801" s="325"/>
      <c r="L801" s="326"/>
      <c r="M801" s="58"/>
      <c r="N801" s="327"/>
      <c r="O801" s="328"/>
      <c r="P801" s="327"/>
      <c r="Q801" s="328"/>
      <c r="R801" s="327"/>
      <c r="X801" s="58"/>
      <c r="Y801" s="58"/>
      <c r="Z801" s="58"/>
      <c r="AA801" s="58"/>
      <c r="AB801" s="58"/>
      <c r="AC801" s="58"/>
      <c r="AD801" s="58"/>
      <c r="AE801" s="58"/>
      <c r="AF801" s="58"/>
      <c r="AG801" s="58"/>
      <c r="AH801" s="58"/>
      <c r="AI801" s="58"/>
      <c r="AJ801" s="58"/>
      <c r="AK801" s="58"/>
      <c r="AL801" s="58"/>
      <c r="AM801" s="58"/>
      <c r="AN801" s="325"/>
    </row>
    <row r="802" spans="2:40" ht="70.900000000000006" customHeight="1" x14ac:dyDescent="0.45">
      <c r="B802" s="323"/>
      <c r="C802" s="324"/>
      <c r="D802" s="324"/>
      <c r="E802" s="324"/>
      <c r="F802" s="325"/>
      <c r="G802" s="325"/>
      <c r="H802" s="325"/>
      <c r="I802" s="325"/>
      <c r="J802" s="325"/>
      <c r="K802" s="325"/>
      <c r="L802" s="326"/>
      <c r="M802" s="58"/>
      <c r="N802" s="327"/>
      <c r="O802" s="328"/>
      <c r="P802" s="327"/>
      <c r="Q802" s="328"/>
      <c r="R802" s="327"/>
      <c r="X802" s="58"/>
      <c r="Y802" s="58"/>
      <c r="Z802" s="58"/>
      <c r="AA802" s="58"/>
      <c r="AB802" s="58"/>
      <c r="AC802" s="58"/>
      <c r="AD802" s="58"/>
      <c r="AE802" s="58"/>
      <c r="AF802" s="58"/>
      <c r="AG802" s="58"/>
      <c r="AH802" s="58"/>
      <c r="AI802" s="58"/>
      <c r="AJ802" s="58"/>
      <c r="AK802" s="58"/>
      <c r="AL802" s="58"/>
      <c r="AM802" s="58"/>
      <c r="AN802" s="325"/>
    </row>
    <row r="803" spans="2:40" ht="70.900000000000006" customHeight="1" x14ac:dyDescent="0.45">
      <c r="B803" s="323"/>
      <c r="C803" s="324"/>
      <c r="D803" s="324"/>
      <c r="E803" s="324"/>
      <c r="F803" s="325"/>
      <c r="G803" s="325"/>
      <c r="H803" s="325"/>
      <c r="I803" s="325"/>
      <c r="J803" s="325"/>
      <c r="K803" s="325"/>
      <c r="L803" s="326"/>
      <c r="M803" s="58"/>
      <c r="N803" s="327"/>
      <c r="O803" s="328"/>
      <c r="P803" s="327"/>
      <c r="Q803" s="328"/>
      <c r="R803" s="327"/>
      <c r="X803" s="58"/>
      <c r="Y803" s="58"/>
      <c r="Z803" s="58"/>
      <c r="AA803" s="58"/>
      <c r="AB803" s="58"/>
      <c r="AC803" s="58"/>
      <c r="AD803" s="58"/>
      <c r="AE803" s="58"/>
      <c r="AF803" s="58"/>
      <c r="AG803" s="58"/>
      <c r="AH803" s="58"/>
      <c r="AI803" s="58"/>
      <c r="AJ803" s="58"/>
      <c r="AK803" s="58"/>
      <c r="AL803" s="58"/>
      <c r="AM803" s="58"/>
      <c r="AN803" s="325"/>
    </row>
    <row r="804" spans="2:40" ht="70.900000000000006" customHeight="1" x14ac:dyDescent="0.45">
      <c r="B804" s="323"/>
      <c r="C804" s="324"/>
      <c r="D804" s="324"/>
      <c r="E804" s="324"/>
      <c r="F804" s="325"/>
      <c r="G804" s="325"/>
      <c r="H804" s="325"/>
      <c r="I804" s="325"/>
      <c r="J804" s="325"/>
      <c r="K804" s="325"/>
      <c r="L804" s="326"/>
      <c r="M804" s="58"/>
      <c r="N804" s="327"/>
      <c r="O804" s="328"/>
      <c r="P804" s="327"/>
      <c r="Q804" s="328"/>
      <c r="R804" s="327"/>
      <c r="X804" s="58"/>
      <c r="Y804" s="58"/>
      <c r="Z804" s="58"/>
      <c r="AA804" s="58"/>
      <c r="AB804" s="58"/>
      <c r="AC804" s="58"/>
      <c r="AD804" s="58"/>
      <c r="AE804" s="58"/>
      <c r="AF804" s="58"/>
      <c r="AG804" s="58"/>
      <c r="AH804" s="58"/>
      <c r="AI804" s="58"/>
      <c r="AJ804" s="58"/>
      <c r="AK804" s="58"/>
      <c r="AL804" s="58"/>
      <c r="AM804" s="58"/>
      <c r="AN804" s="325"/>
    </row>
    <row r="805" spans="2:40" ht="70.900000000000006" customHeight="1" x14ac:dyDescent="0.45">
      <c r="B805" s="323"/>
      <c r="C805" s="324"/>
      <c r="D805" s="324"/>
      <c r="E805" s="324"/>
      <c r="F805" s="325"/>
      <c r="G805" s="325"/>
      <c r="H805" s="325"/>
      <c r="I805" s="325"/>
      <c r="J805" s="325"/>
      <c r="K805" s="325"/>
      <c r="L805" s="326"/>
      <c r="M805" s="58"/>
      <c r="N805" s="327"/>
      <c r="O805" s="328"/>
      <c r="P805" s="327"/>
      <c r="Q805" s="328"/>
      <c r="R805" s="327"/>
      <c r="X805" s="58"/>
      <c r="Y805" s="58"/>
      <c r="Z805" s="58"/>
      <c r="AA805" s="58"/>
      <c r="AB805" s="58"/>
      <c r="AC805" s="58"/>
      <c r="AD805" s="58"/>
      <c r="AE805" s="58"/>
      <c r="AF805" s="58"/>
      <c r="AG805" s="58"/>
      <c r="AH805" s="58"/>
      <c r="AI805" s="58"/>
      <c r="AJ805" s="58"/>
      <c r="AK805" s="58"/>
      <c r="AL805" s="58"/>
      <c r="AM805" s="58"/>
      <c r="AN805" s="325"/>
    </row>
    <row r="806" spans="2:40" ht="70.900000000000006" customHeight="1" x14ac:dyDescent="0.45">
      <c r="B806" s="323"/>
      <c r="C806" s="324"/>
      <c r="D806" s="324"/>
      <c r="E806" s="324"/>
      <c r="F806" s="325"/>
      <c r="G806" s="325"/>
      <c r="H806" s="325"/>
      <c r="I806" s="325"/>
      <c r="J806" s="325"/>
      <c r="K806" s="325"/>
      <c r="L806" s="326"/>
      <c r="M806" s="58"/>
      <c r="N806" s="327"/>
      <c r="O806" s="328"/>
      <c r="P806" s="327"/>
      <c r="Q806" s="328"/>
      <c r="R806" s="327"/>
      <c r="X806" s="58"/>
      <c r="Y806" s="58"/>
      <c r="Z806" s="58"/>
      <c r="AA806" s="58"/>
      <c r="AB806" s="58"/>
      <c r="AC806" s="58"/>
      <c r="AD806" s="58"/>
      <c r="AE806" s="58"/>
      <c r="AF806" s="58"/>
      <c r="AG806" s="58"/>
      <c r="AH806" s="58"/>
      <c r="AI806" s="58"/>
      <c r="AJ806" s="58"/>
      <c r="AK806" s="58"/>
      <c r="AL806" s="58"/>
      <c r="AM806" s="58"/>
      <c r="AN806" s="325"/>
    </row>
    <row r="807" spans="2:40" ht="70.900000000000006" customHeight="1" x14ac:dyDescent="0.45">
      <c r="B807" s="323"/>
      <c r="C807" s="324"/>
      <c r="D807" s="324"/>
      <c r="E807" s="324"/>
      <c r="F807" s="325"/>
      <c r="G807" s="325"/>
      <c r="H807" s="325"/>
      <c r="I807" s="325"/>
      <c r="J807" s="325"/>
      <c r="K807" s="325"/>
      <c r="L807" s="326"/>
      <c r="M807" s="58"/>
      <c r="N807" s="327"/>
      <c r="O807" s="328"/>
      <c r="P807" s="327"/>
      <c r="Q807" s="328"/>
      <c r="R807" s="327"/>
      <c r="X807" s="58"/>
      <c r="Y807" s="58"/>
      <c r="Z807" s="58"/>
      <c r="AA807" s="58"/>
      <c r="AB807" s="58"/>
      <c r="AC807" s="58"/>
      <c r="AD807" s="58"/>
      <c r="AE807" s="58"/>
      <c r="AF807" s="58"/>
      <c r="AG807" s="58"/>
      <c r="AH807" s="58"/>
      <c r="AI807" s="58"/>
      <c r="AJ807" s="58"/>
      <c r="AK807" s="58"/>
      <c r="AL807" s="58"/>
      <c r="AM807" s="58"/>
      <c r="AN807" s="325"/>
    </row>
    <row r="808" spans="2:40" ht="70.900000000000006" customHeight="1" x14ac:dyDescent="0.45">
      <c r="B808" s="323"/>
      <c r="C808" s="324"/>
      <c r="D808" s="324"/>
      <c r="E808" s="324"/>
      <c r="F808" s="325"/>
      <c r="G808" s="325"/>
      <c r="H808" s="325"/>
      <c r="I808" s="325"/>
      <c r="J808" s="325"/>
      <c r="K808" s="325"/>
      <c r="L808" s="326"/>
      <c r="M808" s="58"/>
      <c r="N808" s="327"/>
      <c r="O808" s="328"/>
      <c r="P808" s="327"/>
      <c r="Q808" s="328"/>
      <c r="R808" s="327"/>
      <c r="X808" s="58"/>
      <c r="Y808" s="58"/>
      <c r="Z808" s="58"/>
      <c r="AA808" s="58"/>
      <c r="AB808" s="58"/>
      <c r="AC808" s="58"/>
      <c r="AD808" s="58"/>
      <c r="AE808" s="58"/>
      <c r="AF808" s="58"/>
      <c r="AG808" s="58"/>
      <c r="AH808" s="58"/>
      <c r="AI808" s="58"/>
      <c r="AJ808" s="58"/>
      <c r="AK808" s="58"/>
      <c r="AL808" s="58"/>
      <c r="AM808" s="58"/>
      <c r="AN808" s="325"/>
    </row>
    <row r="809" spans="2:40" ht="70.900000000000006" customHeight="1" x14ac:dyDescent="0.45">
      <c r="B809" s="323"/>
      <c r="C809" s="324"/>
      <c r="D809" s="324"/>
      <c r="E809" s="324"/>
      <c r="F809" s="325"/>
      <c r="G809" s="325"/>
      <c r="H809" s="325"/>
      <c r="I809" s="325"/>
      <c r="J809" s="325"/>
      <c r="K809" s="325"/>
      <c r="L809" s="326"/>
      <c r="M809" s="58"/>
      <c r="N809" s="327"/>
      <c r="O809" s="328"/>
      <c r="P809" s="327"/>
      <c r="Q809" s="328"/>
      <c r="R809" s="327"/>
      <c r="X809" s="58"/>
      <c r="Y809" s="58"/>
      <c r="Z809" s="58"/>
      <c r="AA809" s="58"/>
      <c r="AB809" s="58"/>
      <c r="AC809" s="58"/>
      <c r="AD809" s="58"/>
      <c r="AE809" s="58"/>
      <c r="AF809" s="58"/>
      <c r="AG809" s="58"/>
      <c r="AH809" s="58"/>
      <c r="AI809" s="58"/>
      <c r="AJ809" s="58"/>
      <c r="AK809" s="58"/>
      <c r="AL809" s="58"/>
      <c r="AM809" s="58"/>
      <c r="AN809" s="325"/>
    </row>
    <row r="810" spans="2:40" ht="70.900000000000006" customHeight="1" x14ac:dyDescent="0.45">
      <c r="B810" s="323"/>
      <c r="C810" s="324"/>
      <c r="D810" s="324"/>
      <c r="E810" s="324"/>
      <c r="F810" s="325"/>
      <c r="G810" s="325"/>
      <c r="H810" s="325"/>
      <c r="I810" s="325"/>
      <c r="J810" s="325"/>
      <c r="K810" s="325"/>
      <c r="L810" s="326"/>
      <c r="M810" s="58"/>
      <c r="N810" s="327"/>
      <c r="O810" s="328"/>
      <c r="P810" s="327"/>
      <c r="Q810" s="328"/>
      <c r="R810" s="327"/>
      <c r="X810" s="58"/>
      <c r="Y810" s="58"/>
      <c r="Z810" s="58"/>
      <c r="AA810" s="58"/>
      <c r="AB810" s="58"/>
      <c r="AC810" s="58"/>
      <c r="AD810" s="58"/>
      <c r="AE810" s="58"/>
      <c r="AF810" s="58"/>
      <c r="AG810" s="58"/>
      <c r="AH810" s="58"/>
      <c r="AI810" s="58"/>
      <c r="AJ810" s="58"/>
      <c r="AK810" s="58"/>
      <c r="AL810" s="58"/>
      <c r="AM810" s="58"/>
      <c r="AN810" s="325"/>
    </row>
    <row r="811" spans="2:40" ht="70.900000000000006" customHeight="1" x14ac:dyDescent="0.45">
      <c r="B811" s="323"/>
      <c r="C811" s="324"/>
      <c r="D811" s="324"/>
      <c r="E811" s="324"/>
      <c r="F811" s="325"/>
      <c r="G811" s="325"/>
      <c r="H811" s="325"/>
      <c r="I811" s="325"/>
      <c r="J811" s="325"/>
      <c r="K811" s="325"/>
      <c r="L811" s="326"/>
      <c r="M811" s="58"/>
      <c r="N811" s="327"/>
      <c r="O811" s="328"/>
      <c r="P811" s="327"/>
      <c r="Q811" s="328"/>
      <c r="R811" s="327"/>
      <c r="X811" s="58"/>
      <c r="Y811" s="58"/>
      <c r="Z811" s="58"/>
      <c r="AA811" s="58"/>
      <c r="AB811" s="58"/>
      <c r="AC811" s="58"/>
      <c r="AD811" s="58"/>
      <c r="AE811" s="58"/>
      <c r="AF811" s="58"/>
      <c r="AG811" s="58"/>
      <c r="AH811" s="58"/>
      <c r="AI811" s="58"/>
      <c r="AJ811" s="58"/>
      <c r="AK811" s="58"/>
      <c r="AL811" s="58"/>
      <c r="AM811" s="58"/>
      <c r="AN811" s="325"/>
    </row>
    <row r="812" spans="2:40" ht="70.900000000000006" customHeight="1" x14ac:dyDescent="0.45">
      <c r="B812" s="323"/>
      <c r="C812" s="324"/>
      <c r="D812" s="324"/>
      <c r="E812" s="324"/>
      <c r="F812" s="325"/>
      <c r="G812" s="325"/>
      <c r="H812" s="325"/>
      <c r="I812" s="325"/>
      <c r="J812" s="325"/>
      <c r="K812" s="325"/>
      <c r="L812" s="326"/>
      <c r="M812" s="58"/>
      <c r="N812" s="327"/>
      <c r="O812" s="328"/>
      <c r="P812" s="327"/>
      <c r="Q812" s="328"/>
      <c r="R812" s="327"/>
      <c r="X812" s="58"/>
      <c r="Y812" s="58"/>
      <c r="Z812" s="58"/>
      <c r="AA812" s="58"/>
      <c r="AB812" s="58"/>
      <c r="AC812" s="58"/>
      <c r="AD812" s="58"/>
      <c r="AE812" s="58"/>
      <c r="AF812" s="58"/>
      <c r="AG812" s="58"/>
      <c r="AH812" s="58"/>
      <c r="AI812" s="58"/>
      <c r="AJ812" s="58"/>
      <c r="AK812" s="58"/>
      <c r="AL812" s="58"/>
      <c r="AM812" s="58"/>
      <c r="AN812" s="325"/>
    </row>
    <row r="813" spans="2:40" ht="70.900000000000006" customHeight="1" x14ac:dyDescent="0.45">
      <c r="B813" s="323"/>
      <c r="C813" s="324"/>
      <c r="D813" s="324"/>
      <c r="E813" s="324"/>
      <c r="F813" s="325"/>
      <c r="G813" s="325"/>
      <c r="H813" s="325"/>
      <c r="I813" s="325"/>
      <c r="J813" s="325"/>
      <c r="K813" s="325"/>
      <c r="L813" s="326"/>
      <c r="M813" s="58"/>
      <c r="N813" s="327"/>
      <c r="O813" s="328"/>
      <c r="P813" s="327"/>
      <c r="Q813" s="328"/>
      <c r="R813" s="327"/>
      <c r="X813" s="58"/>
      <c r="Y813" s="58"/>
      <c r="Z813" s="58"/>
      <c r="AA813" s="58"/>
      <c r="AB813" s="58"/>
      <c r="AC813" s="58"/>
      <c r="AD813" s="58"/>
      <c r="AE813" s="58"/>
      <c r="AF813" s="58"/>
      <c r="AG813" s="58"/>
      <c r="AH813" s="58"/>
      <c r="AI813" s="58"/>
      <c r="AJ813" s="58"/>
      <c r="AK813" s="58"/>
      <c r="AL813" s="58"/>
      <c r="AM813" s="58"/>
      <c r="AN813" s="325"/>
    </row>
    <row r="814" spans="2:40" ht="70.900000000000006" customHeight="1" x14ac:dyDescent="0.45">
      <c r="B814" s="323"/>
      <c r="C814" s="324"/>
      <c r="D814" s="324"/>
      <c r="E814" s="324"/>
      <c r="F814" s="325"/>
      <c r="G814" s="325"/>
      <c r="H814" s="325"/>
      <c r="I814" s="325"/>
      <c r="J814" s="325"/>
      <c r="K814" s="325"/>
      <c r="L814" s="326"/>
      <c r="M814" s="58"/>
      <c r="N814" s="327"/>
      <c r="O814" s="328"/>
      <c r="P814" s="327"/>
      <c r="Q814" s="328"/>
      <c r="R814" s="327"/>
      <c r="X814" s="58"/>
      <c r="Y814" s="58"/>
      <c r="Z814" s="58"/>
      <c r="AA814" s="58"/>
      <c r="AB814" s="58"/>
      <c r="AC814" s="58"/>
      <c r="AD814" s="58"/>
      <c r="AE814" s="58"/>
      <c r="AF814" s="58"/>
      <c r="AG814" s="58"/>
      <c r="AH814" s="58"/>
      <c r="AI814" s="58"/>
      <c r="AJ814" s="58"/>
      <c r="AK814" s="58"/>
      <c r="AL814" s="58"/>
      <c r="AM814" s="58"/>
      <c r="AN814" s="325"/>
    </row>
    <row r="815" spans="2:40" ht="70.900000000000006" customHeight="1" x14ac:dyDescent="0.45">
      <c r="B815" s="323"/>
      <c r="C815" s="324"/>
      <c r="D815" s="324"/>
      <c r="E815" s="324"/>
      <c r="F815" s="325"/>
      <c r="G815" s="325"/>
      <c r="H815" s="325"/>
      <c r="I815" s="325"/>
      <c r="J815" s="325"/>
      <c r="K815" s="325"/>
      <c r="L815" s="326"/>
      <c r="M815" s="58"/>
      <c r="N815" s="327"/>
      <c r="O815" s="328"/>
      <c r="P815" s="327"/>
      <c r="Q815" s="328"/>
      <c r="R815" s="327"/>
      <c r="X815" s="58"/>
      <c r="Y815" s="58"/>
      <c r="Z815" s="58"/>
      <c r="AA815" s="58"/>
      <c r="AB815" s="58"/>
      <c r="AC815" s="58"/>
      <c r="AD815" s="58"/>
      <c r="AE815" s="58"/>
      <c r="AF815" s="58"/>
      <c r="AG815" s="58"/>
      <c r="AH815" s="58"/>
      <c r="AI815" s="58"/>
      <c r="AJ815" s="58"/>
      <c r="AK815" s="58"/>
      <c r="AL815" s="58"/>
      <c r="AM815" s="58"/>
      <c r="AN815" s="325"/>
    </row>
    <row r="816" spans="2:40" ht="70.900000000000006" customHeight="1" x14ac:dyDescent="0.45">
      <c r="B816" s="323"/>
      <c r="C816" s="324"/>
      <c r="D816" s="324"/>
      <c r="E816" s="324"/>
      <c r="F816" s="325"/>
      <c r="G816" s="325"/>
      <c r="H816" s="325"/>
      <c r="I816" s="325"/>
      <c r="J816" s="325"/>
      <c r="K816" s="325"/>
      <c r="L816" s="326"/>
      <c r="M816" s="58"/>
      <c r="N816" s="327"/>
      <c r="O816" s="328"/>
      <c r="P816" s="327"/>
      <c r="Q816" s="328"/>
      <c r="R816" s="327"/>
      <c r="X816" s="58"/>
      <c r="Y816" s="58"/>
      <c r="Z816" s="58"/>
      <c r="AA816" s="58"/>
      <c r="AB816" s="58"/>
      <c r="AC816" s="58"/>
      <c r="AD816" s="58"/>
      <c r="AE816" s="58"/>
      <c r="AF816" s="58"/>
      <c r="AG816" s="58"/>
      <c r="AH816" s="58"/>
      <c r="AI816" s="58"/>
      <c r="AJ816" s="58"/>
      <c r="AK816" s="58"/>
      <c r="AL816" s="58"/>
      <c r="AM816" s="58"/>
      <c r="AN816" s="325"/>
    </row>
    <row r="817" spans="2:40" ht="70.900000000000006" customHeight="1" x14ac:dyDescent="0.45">
      <c r="B817" s="323"/>
      <c r="C817" s="324"/>
      <c r="D817" s="324"/>
      <c r="E817" s="324"/>
      <c r="F817" s="325"/>
      <c r="G817" s="325"/>
      <c r="H817" s="325"/>
      <c r="I817" s="325"/>
      <c r="J817" s="325"/>
      <c r="K817" s="325"/>
      <c r="L817" s="326"/>
      <c r="M817" s="58"/>
      <c r="N817" s="327"/>
      <c r="O817" s="328"/>
      <c r="P817" s="327"/>
      <c r="Q817" s="328"/>
      <c r="R817" s="327"/>
      <c r="X817" s="58"/>
      <c r="Y817" s="58"/>
      <c r="Z817" s="58"/>
      <c r="AA817" s="58"/>
      <c r="AB817" s="58"/>
      <c r="AC817" s="58"/>
      <c r="AD817" s="58"/>
      <c r="AE817" s="58"/>
      <c r="AF817" s="58"/>
      <c r="AG817" s="58"/>
      <c r="AH817" s="58"/>
      <c r="AI817" s="58"/>
      <c r="AJ817" s="58"/>
      <c r="AK817" s="58"/>
      <c r="AL817" s="58"/>
      <c r="AM817" s="58"/>
      <c r="AN817" s="325"/>
    </row>
    <row r="818" spans="2:40" ht="70.900000000000006" customHeight="1" x14ac:dyDescent="0.45">
      <c r="B818" s="323"/>
      <c r="C818" s="324"/>
      <c r="D818" s="324"/>
      <c r="E818" s="324"/>
      <c r="F818" s="325"/>
      <c r="G818" s="325"/>
      <c r="H818" s="325"/>
      <c r="I818" s="325"/>
      <c r="J818" s="325"/>
      <c r="K818" s="325"/>
      <c r="L818" s="326"/>
      <c r="M818" s="58"/>
      <c r="N818" s="327"/>
      <c r="O818" s="328"/>
      <c r="P818" s="327"/>
      <c r="Q818" s="328"/>
      <c r="R818" s="327"/>
      <c r="X818" s="58"/>
      <c r="Y818" s="58"/>
      <c r="Z818" s="58"/>
      <c r="AA818" s="58"/>
      <c r="AB818" s="58"/>
      <c r="AC818" s="58"/>
      <c r="AD818" s="58"/>
      <c r="AE818" s="58"/>
      <c r="AF818" s="58"/>
      <c r="AG818" s="58"/>
      <c r="AH818" s="58"/>
      <c r="AI818" s="58"/>
      <c r="AJ818" s="58"/>
      <c r="AK818" s="58"/>
      <c r="AL818" s="58"/>
      <c r="AM818" s="58"/>
      <c r="AN818" s="325"/>
    </row>
    <row r="819" spans="2:40" ht="70.900000000000006" customHeight="1" x14ac:dyDescent="0.45">
      <c r="B819" s="323"/>
      <c r="C819" s="324"/>
      <c r="D819" s="324"/>
      <c r="E819" s="324"/>
      <c r="F819" s="325"/>
      <c r="G819" s="325"/>
      <c r="H819" s="325"/>
      <c r="I819" s="325"/>
      <c r="J819" s="325"/>
      <c r="K819" s="325"/>
      <c r="L819" s="326"/>
      <c r="M819" s="58"/>
      <c r="N819" s="327"/>
      <c r="O819" s="328"/>
      <c r="P819" s="327"/>
      <c r="Q819" s="328"/>
      <c r="R819" s="327"/>
      <c r="X819" s="58"/>
      <c r="Y819" s="58"/>
      <c r="Z819" s="58"/>
      <c r="AA819" s="58"/>
      <c r="AB819" s="58"/>
      <c r="AC819" s="58"/>
      <c r="AD819" s="58"/>
      <c r="AE819" s="58"/>
      <c r="AF819" s="58"/>
      <c r="AG819" s="58"/>
      <c r="AH819" s="58"/>
      <c r="AI819" s="58"/>
      <c r="AJ819" s="58"/>
      <c r="AK819" s="58"/>
      <c r="AL819" s="58"/>
      <c r="AM819" s="58"/>
      <c r="AN819" s="325"/>
    </row>
    <row r="820" spans="2:40" ht="70.900000000000006" customHeight="1" x14ac:dyDescent="0.45">
      <c r="B820" s="323"/>
      <c r="C820" s="324"/>
      <c r="D820" s="324"/>
      <c r="E820" s="324"/>
      <c r="F820" s="325"/>
      <c r="G820" s="325"/>
      <c r="H820" s="325"/>
      <c r="I820" s="325"/>
      <c r="J820" s="325"/>
      <c r="K820" s="325"/>
      <c r="L820" s="326"/>
      <c r="M820" s="58"/>
      <c r="N820" s="327"/>
      <c r="O820" s="328"/>
      <c r="P820" s="327"/>
      <c r="Q820" s="328"/>
      <c r="R820" s="327"/>
      <c r="X820" s="58"/>
      <c r="Y820" s="58"/>
      <c r="Z820" s="58"/>
      <c r="AA820" s="58"/>
      <c r="AB820" s="58"/>
      <c r="AC820" s="58"/>
      <c r="AD820" s="58"/>
      <c r="AE820" s="58"/>
      <c r="AF820" s="58"/>
      <c r="AG820" s="58"/>
      <c r="AH820" s="58"/>
      <c r="AI820" s="58"/>
      <c r="AJ820" s="58"/>
      <c r="AK820" s="58"/>
      <c r="AL820" s="58"/>
      <c r="AM820" s="58"/>
      <c r="AN820" s="325"/>
    </row>
    <row r="821" spans="2:40" ht="70.900000000000006" customHeight="1" x14ac:dyDescent="0.45">
      <c r="B821" s="323"/>
      <c r="C821" s="324"/>
      <c r="D821" s="324"/>
      <c r="E821" s="324"/>
      <c r="F821" s="325"/>
      <c r="G821" s="325"/>
      <c r="H821" s="325"/>
      <c r="I821" s="325"/>
      <c r="J821" s="325"/>
      <c r="K821" s="325"/>
      <c r="L821" s="326"/>
      <c r="M821" s="58"/>
      <c r="N821" s="327"/>
      <c r="O821" s="328"/>
      <c r="P821" s="327"/>
      <c r="Q821" s="328"/>
      <c r="R821" s="327"/>
      <c r="X821" s="58"/>
      <c r="Y821" s="58"/>
      <c r="Z821" s="58"/>
      <c r="AA821" s="58"/>
      <c r="AB821" s="58"/>
      <c r="AC821" s="58"/>
      <c r="AD821" s="58"/>
      <c r="AE821" s="58"/>
      <c r="AF821" s="58"/>
      <c r="AG821" s="58"/>
      <c r="AH821" s="58"/>
      <c r="AI821" s="58"/>
      <c r="AJ821" s="58"/>
      <c r="AK821" s="58"/>
      <c r="AL821" s="58"/>
      <c r="AM821" s="58"/>
      <c r="AN821" s="325"/>
    </row>
    <row r="822" spans="2:40" ht="70.900000000000006" customHeight="1" x14ac:dyDescent="0.45">
      <c r="B822" s="323"/>
      <c r="C822" s="324"/>
      <c r="D822" s="324"/>
      <c r="E822" s="324"/>
      <c r="F822" s="325"/>
      <c r="G822" s="325"/>
      <c r="H822" s="325"/>
      <c r="I822" s="325"/>
      <c r="J822" s="325"/>
      <c r="K822" s="325"/>
      <c r="L822" s="326"/>
      <c r="M822" s="58"/>
      <c r="N822" s="327"/>
      <c r="O822" s="328"/>
      <c r="P822" s="327"/>
      <c r="Q822" s="328"/>
      <c r="R822" s="327"/>
      <c r="X822" s="58"/>
      <c r="Y822" s="58"/>
      <c r="Z822" s="58"/>
      <c r="AA822" s="58"/>
      <c r="AB822" s="58"/>
      <c r="AC822" s="58"/>
      <c r="AD822" s="58"/>
      <c r="AE822" s="58"/>
      <c r="AF822" s="58"/>
      <c r="AG822" s="58"/>
      <c r="AH822" s="58"/>
      <c r="AI822" s="58"/>
      <c r="AJ822" s="58"/>
      <c r="AK822" s="58"/>
      <c r="AL822" s="58"/>
      <c r="AM822" s="58"/>
      <c r="AN822" s="325"/>
    </row>
    <row r="823" spans="2:40" ht="70.900000000000006" customHeight="1" x14ac:dyDescent="0.45">
      <c r="B823" s="323"/>
      <c r="C823" s="324"/>
      <c r="D823" s="324"/>
      <c r="E823" s="324"/>
      <c r="F823" s="325"/>
      <c r="G823" s="325"/>
      <c r="H823" s="325"/>
      <c r="I823" s="325"/>
      <c r="J823" s="325"/>
      <c r="K823" s="325"/>
      <c r="L823" s="326"/>
      <c r="M823" s="58"/>
      <c r="N823" s="327"/>
      <c r="O823" s="328"/>
      <c r="P823" s="327"/>
      <c r="Q823" s="328"/>
      <c r="R823" s="327"/>
      <c r="X823" s="58"/>
      <c r="Y823" s="58"/>
      <c r="Z823" s="58"/>
      <c r="AA823" s="58"/>
      <c r="AB823" s="58"/>
      <c r="AC823" s="58"/>
      <c r="AD823" s="58"/>
      <c r="AE823" s="58"/>
      <c r="AF823" s="58"/>
      <c r="AG823" s="58"/>
      <c r="AH823" s="58"/>
      <c r="AI823" s="58"/>
      <c r="AJ823" s="58"/>
      <c r="AK823" s="58"/>
      <c r="AL823" s="58"/>
      <c r="AM823" s="58"/>
      <c r="AN823" s="325"/>
    </row>
    <row r="824" spans="2:40" ht="70.900000000000006" customHeight="1" x14ac:dyDescent="0.45">
      <c r="B824" s="323"/>
      <c r="C824" s="324"/>
      <c r="D824" s="324"/>
      <c r="E824" s="324"/>
      <c r="F824" s="325"/>
      <c r="G824" s="325"/>
      <c r="H824" s="325"/>
      <c r="I824" s="325"/>
      <c r="J824" s="325"/>
      <c r="K824" s="325"/>
      <c r="L824" s="326"/>
      <c r="M824" s="58"/>
      <c r="N824" s="327"/>
      <c r="O824" s="328"/>
      <c r="P824" s="327"/>
      <c r="Q824" s="328"/>
      <c r="R824" s="327"/>
      <c r="X824" s="58"/>
      <c r="Y824" s="58"/>
      <c r="Z824" s="58"/>
      <c r="AA824" s="58"/>
      <c r="AB824" s="58"/>
      <c r="AC824" s="58"/>
      <c r="AD824" s="58"/>
      <c r="AE824" s="58"/>
      <c r="AF824" s="58"/>
      <c r="AG824" s="58"/>
      <c r="AH824" s="58"/>
      <c r="AI824" s="58"/>
      <c r="AJ824" s="58"/>
      <c r="AK824" s="58"/>
      <c r="AL824" s="58"/>
      <c r="AM824" s="58"/>
      <c r="AN824" s="325"/>
    </row>
    <row r="825" spans="2:40" ht="70.900000000000006" customHeight="1" x14ac:dyDescent="0.45">
      <c r="B825" s="323"/>
      <c r="C825" s="324"/>
      <c r="D825" s="324"/>
      <c r="E825" s="324"/>
      <c r="F825" s="325"/>
      <c r="G825" s="325"/>
      <c r="H825" s="325"/>
      <c r="I825" s="325"/>
      <c r="J825" s="325"/>
      <c r="K825" s="325"/>
      <c r="L825" s="326"/>
      <c r="M825" s="58"/>
      <c r="N825" s="327"/>
      <c r="O825" s="328"/>
      <c r="P825" s="327"/>
      <c r="Q825" s="328"/>
      <c r="R825" s="327"/>
      <c r="X825" s="58"/>
      <c r="Y825" s="58"/>
      <c r="Z825" s="58"/>
      <c r="AA825" s="58"/>
      <c r="AB825" s="58"/>
      <c r="AC825" s="58"/>
      <c r="AD825" s="58"/>
      <c r="AE825" s="58"/>
      <c r="AF825" s="58"/>
      <c r="AG825" s="58"/>
      <c r="AH825" s="58"/>
      <c r="AI825" s="58"/>
      <c r="AJ825" s="58"/>
      <c r="AK825" s="58"/>
      <c r="AL825" s="58"/>
      <c r="AM825" s="58"/>
      <c r="AN825" s="325"/>
    </row>
    <row r="826" spans="2:40" ht="70.900000000000006" customHeight="1" x14ac:dyDescent="0.45">
      <c r="B826" s="323"/>
      <c r="C826" s="324"/>
      <c r="D826" s="324"/>
      <c r="E826" s="324"/>
      <c r="F826" s="325"/>
      <c r="G826" s="325"/>
      <c r="H826" s="325"/>
      <c r="I826" s="325"/>
      <c r="J826" s="325"/>
      <c r="K826" s="325"/>
      <c r="L826" s="326"/>
      <c r="M826" s="58"/>
      <c r="N826" s="327"/>
      <c r="O826" s="328"/>
      <c r="P826" s="327"/>
      <c r="Q826" s="328"/>
      <c r="R826" s="327"/>
      <c r="X826" s="58"/>
      <c r="Y826" s="58"/>
      <c r="Z826" s="58"/>
      <c r="AA826" s="58"/>
      <c r="AB826" s="58"/>
      <c r="AC826" s="58"/>
      <c r="AD826" s="58"/>
      <c r="AE826" s="58"/>
      <c r="AF826" s="58"/>
      <c r="AG826" s="58"/>
      <c r="AH826" s="58"/>
      <c r="AI826" s="58"/>
      <c r="AJ826" s="58"/>
      <c r="AK826" s="58"/>
      <c r="AL826" s="58"/>
      <c r="AM826" s="58"/>
      <c r="AN826" s="325"/>
    </row>
    <row r="827" spans="2:40" ht="70.900000000000006" customHeight="1" x14ac:dyDescent="0.45">
      <c r="B827" s="323"/>
      <c r="C827" s="324"/>
      <c r="D827" s="324"/>
      <c r="E827" s="324"/>
      <c r="F827" s="325"/>
      <c r="G827" s="325"/>
      <c r="H827" s="325"/>
      <c r="I827" s="325"/>
      <c r="J827" s="325"/>
      <c r="K827" s="325"/>
      <c r="L827" s="326"/>
      <c r="M827" s="58"/>
      <c r="N827" s="327"/>
      <c r="O827" s="328"/>
      <c r="P827" s="327"/>
      <c r="Q827" s="328"/>
      <c r="R827" s="327"/>
      <c r="X827" s="58"/>
      <c r="Y827" s="58"/>
      <c r="Z827" s="58"/>
      <c r="AA827" s="58"/>
      <c r="AB827" s="58"/>
      <c r="AC827" s="58"/>
      <c r="AD827" s="58"/>
      <c r="AE827" s="58"/>
      <c r="AF827" s="58"/>
      <c r="AG827" s="58"/>
      <c r="AH827" s="58"/>
      <c r="AI827" s="58"/>
      <c r="AJ827" s="58"/>
      <c r="AK827" s="58"/>
      <c r="AL827" s="58"/>
      <c r="AM827" s="58"/>
      <c r="AN827" s="325"/>
    </row>
    <row r="828" spans="2:40" ht="70.900000000000006" customHeight="1" x14ac:dyDescent="0.45">
      <c r="B828" s="323"/>
      <c r="C828" s="324"/>
      <c r="D828" s="324"/>
      <c r="E828" s="324"/>
      <c r="F828" s="325"/>
      <c r="G828" s="325"/>
      <c r="H828" s="325"/>
      <c r="I828" s="325"/>
      <c r="J828" s="325"/>
      <c r="K828" s="325"/>
      <c r="L828" s="326"/>
      <c r="M828" s="58"/>
      <c r="N828" s="327"/>
      <c r="O828" s="328"/>
      <c r="P828" s="327"/>
      <c r="Q828" s="328"/>
      <c r="R828" s="327"/>
      <c r="X828" s="58"/>
      <c r="Y828" s="58"/>
      <c r="Z828" s="58"/>
      <c r="AA828" s="58"/>
      <c r="AB828" s="58"/>
      <c r="AC828" s="58"/>
      <c r="AD828" s="58"/>
      <c r="AE828" s="58"/>
      <c r="AF828" s="58"/>
      <c r="AG828" s="58"/>
      <c r="AH828" s="58"/>
      <c r="AI828" s="58"/>
      <c r="AJ828" s="58"/>
      <c r="AK828" s="58"/>
      <c r="AL828" s="58"/>
      <c r="AM828" s="58"/>
      <c r="AN828" s="325"/>
    </row>
    <row r="829" spans="2:40" ht="70.900000000000006" customHeight="1" x14ac:dyDescent="0.45">
      <c r="B829" s="323"/>
      <c r="C829" s="324"/>
      <c r="D829" s="324"/>
      <c r="E829" s="324"/>
      <c r="F829" s="325"/>
      <c r="G829" s="325"/>
      <c r="H829" s="325"/>
      <c r="I829" s="325"/>
      <c r="J829" s="325"/>
      <c r="K829" s="325"/>
      <c r="L829" s="326"/>
      <c r="M829" s="58"/>
      <c r="N829" s="327"/>
      <c r="O829" s="328"/>
      <c r="P829" s="327"/>
      <c r="Q829" s="328"/>
      <c r="R829" s="327"/>
      <c r="X829" s="58"/>
      <c r="Y829" s="58"/>
      <c r="Z829" s="58"/>
      <c r="AA829" s="58"/>
      <c r="AB829" s="58"/>
      <c r="AC829" s="58"/>
      <c r="AD829" s="58"/>
      <c r="AE829" s="58"/>
      <c r="AF829" s="58"/>
      <c r="AG829" s="58"/>
      <c r="AH829" s="58"/>
      <c r="AI829" s="58"/>
      <c r="AJ829" s="58"/>
      <c r="AK829" s="58"/>
      <c r="AL829" s="58"/>
      <c r="AM829" s="58"/>
      <c r="AN829" s="325"/>
    </row>
    <row r="830" spans="2:40" ht="70.900000000000006" customHeight="1" x14ac:dyDescent="0.45">
      <c r="B830" s="323"/>
      <c r="C830" s="324"/>
      <c r="D830" s="324"/>
      <c r="E830" s="324"/>
      <c r="F830" s="325"/>
      <c r="G830" s="325"/>
      <c r="H830" s="325"/>
      <c r="I830" s="325"/>
      <c r="J830" s="325"/>
      <c r="K830" s="325"/>
      <c r="L830" s="326"/>
      <c r="M830" s="58"/>
      <c r="N830" s="327"/>
      <c r="O830" s="328"/>
      <c r="P830" s="327"/>
      <c r="Q830" s="328"/>
      <c r="R830" s="327"/>
      <c r="X830" s="58"/>
      <c r="Y830" s="58"/>
      <c r="Z830" s="58"/>
      <c r="AA830" s="58"/>
      <c r="AB830" s="58"/>
      <c r="AC830" s="58"/>
      <c r="AD830" s="58"/>
      <c r="AE830" s="58"/>
      <c r="AF830" s="58"/>
      <c r="AG830" s="58"/>
      <c r="AH830" s="58"/>
      <c r="AI830" s="58"/>
      <c r="AJ830" s="58"/>
      <c r="AK830" s="58"/>
      <c r="AL830" s="58"/>
      <c r="AM830" s="58"/>
      <c r="AN830" s="325"/>
    </row>
    <row r="831" spans="2:40" ht="70.900000000000006" customHeight="1" x14ac:dyDescent="0.45">
      <c r="B831" s="323"/>
      <c r="C831" s="324"/>
      <c r="D831" s="324"/>
      <c r="E831" s="324"/>
      <c r="F831" s="325"/>
      <c r="G831" s="325"/>
      <c r="H831" s="325"/>
      <c r="I831" s="325"/>
      <c r="J831" s="325"/>
      <c r="K831" s="325"/>
      <c r="L831" s="326"/>
      <c r="M831" s="58"/>
      <c r="N831" s="327"/>
      <c r="O831" s="328"/>
      <c r="P831" s="327"/>
      <c r="Q831" s="328"/>
      <c r="R831" s="327"/>
      <c r="X831" s="58"/>
      <c r="Y831" s="58"/>
      <c r="Z831" s="58"/>
      <c r="AA831" s="58"/>
      <c r="AB831" s="58"/>
      <c r="AC831" s="58"/>
      <c r="AD831" s="58"/>
      <c r="AE831" s="58"/>
      <c r="AF831" s="58"/>
      <c r="AG831" s="58"/>
      <c r="AH831" s="58"/>
      <c r="AI831" s="58"/>
      <c r="AJ831" s="58"/>
      <c r="AK831" s="58"/>
      <c r="AL831" s="58"/>
      <c r="AM831" s="58"/>
      <c r="AN831" s="325"/>
    </row>
    <row r="832" spans="2:40" ht="70.900000000000006" customHeight="1" x14ac:dyDescent="0.45">
      <c r="B832" s="323"/>
      <c r="C832" s="324"/>
      <c r="D832" s="324"/>
      <c r="E832" s="324"/>
      <c r="F832" s="325"/>
      <c r="G832" s="325"/>
      <c r="H832" s="325"/>
      <c r="I832" s="325"/>
      <c r="J832" s="325"/>
      <c r="K832" s="325"/>
      <c r="L832" s="326"/>
      <c r="M832" s="58"/>
      <c r="N832" s="327"/>
      <c r="O832" s="328"/>
      <c r="P832" s="327"/>
      <c r="Q832" s="328"/>
      <c r="R832" s="327"/>
      <c r="X832" s="58"/>
      <c r="Y832" s="58"/>
      <c r="Z832" s="58"/>
      <c r="AA832" s="58"/>
      <c r="AB832" s="58"/>
      <c r="AC832" s="58"/>
      <c r="AD832" s="58"/>
      <c r="AE832" s="58"/>
      <c r="AF832" s="58"/>
      <c r="AG832" s="58"/>
      <c r="AH832" s="58"/>
      <c r="AI832" s="58"/>
      <c r="AJ832" s="58"/>
      <c r="AK832" s="58"/>
      <c r="AL832" s="58"/>
      <c r="AM832" s="58"/>
      <c r="AN832" s="325"/>
    </row>
    <row r="833" spans="2:40" ht="70.900000000000006" customHeight="1" x14ac:dyDescent="0.45">
      <c r="B833" s="323"/>
      <c r="C833" s="324"/>
      <c r="D833" s="324"/>
      <c r="E833" s="324"/>
      <c r="F833" s="325"/>
      <c r="G833" s="325"/>
      <c r="H833" s="325"/>
      <c r="I833" s="325"/>
      <c r="J833" s="325"/>
      <c r="K833" s="325"/>
      <c r="L833" s="326"/>
      <c r="M833" s="58"/>
      <c r="N833" s="327"/>
      <c r="O833" s="328"/>
      <c r="P833" s="327"/>
      <c r="Q833" s="328"/>
      <c r="R833" s="327"/>
      <c r="X833" s="58"/>
      <c r="Y833" s="58"/>
      <c r="Z833" s="58"/>
      <c r="AA833" s="58"/>
      <c r="AB833" s="58"/>
      <c r="AC833" s="58"/>
      <c r="AD833" s="58"/>
      <c r="AE833" s="58"/>
      <c r="AF833" s="58"/>
      <c r="AG833" s="58"/>
      <c r="AH833" s="58"/>
      <c r="AI833" s="58"/>
      <c r="AJ833" s="58"/>
      <c r="AK833" s="58"/>
      <c r="AL833" s="58"/>
      <c r="AM833" s="58"/>
      <c r="AN833" s="325"/>
    </row>
    <row r="834" spans="2:40" ht="70.900000000000006" customHeight="1" x14ac:dyDescent="0.45">
      <c r="B834" s="323"/>
      <c r="C834" s="324"/>
      <c r="D834" s="324"/>
      <c r="E834" s="324"/>
      <c r="F834" s="325"/>
      <c r="G834" s="325"/>
      <c r="H834" s="325"/>
      <c r="I834" s="325"/>
      <c r="J834" s="325"/>
      <c r="K834" s="325"/>
      <c r="L834" s="326"/>
      <c r="M834" s="58"/>
      <c r="N834" s="327"/>
      <c r="O834" s="328"/>
      <c r="P834" s="327"/>
      <c r="Q834" s="328"/>
      <c r="R834" s="327"/>
      <c r="X834" s="58"/>
      <c r="Y834" s="58"/>
      <c r="Z834" s="58"/>
      <c r="AA834" s="58"/>
      <c r="AB834" s="58"/>
      <c r="AC834" s="58"/>
      <c r="AD834" s="58"/>
      <c r="AE834" s="58"/>
      <c r="AF834" s="58"/>
      <c r="AG834" s="58"/>
      <c r="AH834" s="58"/>
      <c r="AI834" s="58"/>
      <c r="AJ834" s="58"/>
      <c r="AK834" s="58"/>
      <c r="AL834" s="58"/>
      <c r="AM834" s="58"/>
      <c r="AN834" s="325"/>
    </row>
    <row r="835" spans="2:40" ht="70.900000000000006" customHeight="1" x14ac:dyDescent="0.45">
      <c r="B835" s="323"/>
      <c r="C835" s="324"/>
      <c r="D835" s="324"/>
      <c r="E835" s="324"/>
      <c r="F835" s="325"/>
      <c r="G835" s="325"/>
      <c r="H835" s="325"/>
      <c r="I835" s="325"/>
      <c r="J835" s="325"/>
      <c r="K835" s="325"/>
      <c r="L835" s="326"/>
      <c r="M835" s="58"/>
      <c r="N835" s="327"/>
      <c r="O835" s="328"/>
      <c r="P835" s="327"/>
      <c r="Q835" s="328"/>
      <c r="R835" s="327"/>
      <c r="X835" s="58"/>
      <c r="Y835" s="58"/>
      <c r="Z835" s="58"/>
      <c r="AA835" s="58"/>
      <c r="AB835" s="58"/>
      <c r="AC835" s="58"/>
      <c r="AD835" s="58"/>
      <c r="AE835" s="58"/>
      <c r="AF835" s="58"/>
      <c r="AG835" s="58"/>
      <c r="AH835" s="58"/>
      <c r="AI835" s="58"/>
      <c r="AJ835" s="58"/>
      <c r="AK835" s="58"/>
      <c r="AL835" s="58"/>
      <c r="AM835" s="58"/>
      <c r="AN835" s="325"/>
    </row>
    <row r="836" spans="2:40" ht="70.900000000000006" customHeight="1" x14ac:dyDescent="0.45">
      <c r="B836" s="323"/>
      <c r="C836" s="324"/>
      <c r="D836" s="324"/>
      <c r="E836" s="324"/>
      <c r="F836" s="325"/>
      <c r="G836" s="325"/>
      <c r="H836" s="325"/>
      <c r="I836" s="325"/>
      <c r="J836" s="325"/>
      <c r="K836" s="325"/>
      <c r="L836" s="326"/>
      <c r="M836" s="58"/>
      <c r="N836" s="327"/>
      <c r="O836" s="328"/>
      <c r="P836" s="327"/>
      <c r="Q836" s="328"/>
      <c r="R836" s="327"/>
      <c r="X836" s="58"/>
      <c r="Y836" s="58"/>
      <c r="Z836" s="58"/>
      <c r="AA836" s="58"/>
      <c r="AB836" s="58"/>
      <c r="AC836" s="58"/>
      <c r="AD836" s="58"/>
      <c r="AE836" s="58"/>
      <c r="AF836" s="58"/>
      <c r="AG836" s="58"/>
      <c r="AH836" s="58"/>
      <c r="AI836" s="58"/>
      <c r="AJ836" s="58"/>
      <c r="AK836" s="58"/>
      <c r="AL836" s="58"/>
      <c r="AM836" s="58"/>
      <c r="AN836" s="325"/>
    </row>
    <row r="837" spans="2:40" ht="70.900000000000006" customHeight="1" x14ac:dyDescent="0.45">
      <c r="B837" s="323"/>
      <c r="C837" s="324"/>
      <c r="D837" s="324"/>
      <c r="E837" s="324"/>
      <c r="F837" s="325"/>
      <c r="G837" s="325"/>
      <c r="H837" s="325"/>
      <c r="I837" s="325"/>
      <c r="J837" s="325"/>
      <c r="K837" s="325"/>
      <c r="L837" s="326"/>
      <c r="M837" s="58"/>
      <c r="N837" s="327"/>
      <c r="O837" s="328"/>
      <c r="P837" s="327"/>
      <c r="Q837" s="328"/>
      <c r="R837" s="327"/>
      <c r="X837" s="58"/>
      <c r="Y837" s="58"/>
      <c r="Z837" s="58"/>
      <c r="AA837" s="58"/>
      <c r="AB837" s="58"/>
      <c r="AC837" s="58"/>
      <c r="AD837" s="58"/>
      <c r="AE837" s="58"/>
      <c r="AF837" s="58"/>
      <c r="AG837" s="58"/>
      <c r="AH837" s="58"/>
      <c r="AI837" s="58"/>
      <c r="AJ837" s="58"/>
      <c r="AK837" s="58"/>
      <c r="AL837" s="58"/>
      <c r="AM837" s="58"/>
      <c r="AN837" s="325"/>
    </row>
    <row r="838" spans="2:40" ht="70.900000000000006" customHeight="1" x14ac:dyDescent="0.45">
      <c r="B838" s="323"/>
      <c r="C838" s="324"/>
      <c r="D838" s="324"/>
      <c r="E838" s="324"/>
      <c r="F838" s="325"/>
      <c r="G838" s="325"/>
      <c r="H838" s="325"/>
      <c r="I838" s="325"/>
      <c r="J838" s="325"/>
      <c r="K838" s="325"/>
      <c r="L838" s="326"/>
      <c r="M838" s="58"/>
      <c r="N838" s="327"/>
      <c r="O838" s="328"/>
      <c r="P838" s="327"/>
      <c r="Q838" s="328"/>
      <c r="R838" s="327"/>
      <c r="X838" s="58"/>
      <c r="Y838" s="58"/>
      <c r="Z838" s="58"/>
      <c r="AA838" s="58"/>
      <c r="AB838" s="58"/>
      <c r="AC838" s="58"/>
      <c r="AD838" s="58"/>
      <c r="AE838" s="58"/>
      <c r="AF838" s="58"/>
      <c r="AG838" s="58"/>
      <c r="AH838" s="58"/>
      <c r="AI838" s="58"/>
      <c r="AJ838" s="58"/>
      <c r="AK838" s="58"/>
      <c r="AL838" s="58"/>
      <c r="AM838" s="58"/>
      <c r="AN838" s="325"/>
    </row>
    <row r="839" spans="2:40" ht="70.900000000000006" customHeight="1" x14ac:dyDescent="0.45">
      <c r="B839" s="323"/>
      <c r="C839" s="324"/>
      <c r="D839" s="324"/>
      <c r="E839" s="324"/>
      <c r="F839" s="325"/>
      <c r="G839" s="325"/>
      <c r="H839" s="325"/>
      <c r="I839" s="325"/>
      <c r="J839" s="325"/>
      <c r="K839" s="325"/>
      <c r="L839" s="326"/>
      <c r="M839" s="58"/>
      <c r="N839" s="327"/>
      <c r="O839" s="328"/>
      <c r="P839" s="327"/>
      <c r="Q839" s="328"/>
      <c r="R839" s="327"/>
      <c r="X839" s="58"/>
      <c r="Y839" s="58"/>
      <c r="Z839" s="58"/>
      <c r="AA839" s="58"/>
      <c r="AB839" s="58"/>
      <c r="AC839" s="58"/>
      <c r="AD839" s="58"/>
      <c r="AE839" s="58"/>
      <c r="AF839" s="58"/>
      <c r="AG839" s="58"/>
      <c r="AH839" s="58"/>
      <c r="AI839" s="58"/>
      <c r="AJ839" s="58"/>
      <c r="AK839" s="58"/>
      <c r="AL839" s="58"/>
      <c r="AM839" s="58"/>
      <c r="AN839" s="325"/>
    </row>
    <row r="840" spans="2:40" ht="70.900000000000006" customHeight="1" x14ac:dyDescent="0.45">
      <c r="B840" s="323"/>
      <c r="C840" s="324"/>
      <c r="D840" s="324"/>
      <c r="E840" s="324"/>
      <c r="F840" s="325"/>
      <c r="G840" s="325"/>
      <c r="H840" s="325"/>
      <c r="I840" s="325"/>
      <c r="J840" s="325"/>
      <c r="K840" s="325"/>
      <c r="L840" s="326"/>
      <c r="M840" s="58"/>
      <c r="N840" s="327"/>
      <c r="O840" s="328"/>
      <c r="P840" s="327"/>
      <c r="Q840" s="328"/>
      <c r="R840" s="327"/>
      <c r="X840" s="58"/>
      <c r="Y840" s="58"/>
      <c r="Z840" s="58"/>
      <c r="AA840" s="58"/>
      <c r="AB840" s="58"/>
      <c r="AC840" s="58"/>
      <c r="AD840" s="58"/>
      <c r="AE840" s="58"/>
      <c r="AF840" s="58"/>
      <c r="AG840" s="58"/>
      <c r="AH840" s="58"/>
      <c r="AI840" s="58"/>
      <c r="AJ840" s="58"/>
      <c r="AK840" s="58"/>
      <c r="AL840" s="58"/>
      <c r="AM840" s="58"/>
      <c r="AN840" s="325"/>
    </row>
    <row r="841" spans="2:40" ht="70.900000000000006" customHeight="1" x14ac:dyDescent="0.45">
      <c r="B841" s="323"/>
      <c r="C841" s="324"/>
      <c r="D841" s="324"/>
      <c r="E841" s="324"/>
      <c r="F841" s="325"/>
      <c r="G841" s="325"/>
      <c r="H841" s="325"/>
      <c r="I841" s="325"/>
      <c r="J841" s="325"/>
      <c r="K841" s="325"/>
      <c r="L841" s="326"/>
      <c r="M841" s="58"/>
      <c r="N841" s="327"/>
      <c r="O841" s="328"/>
      <c r="P841" s="327"/>
      <c r="Q841" s="328"/>
      <c r="R841" s="327"/>
      <c r="X841" s="58"/>
      <c r="Y841" s="58"/>
      <c r="Z841" s="58"/>
      <c r="AA841" s="58"/>
      <c r="AB841" s="58"/>
      <c r="AC841" s="58"/>
      <c r="AD841" s="58"/>
      <c r="AE841" s="58"/>
      <c r="AF841" s="58"/>
      <c r="AG841" s="58"/>
      <c r="AH841" s="58"/>
      <c r="AI841" s="58"/>
      <c r="AJ841" s="58"/>
      <c r="AK841" s="58"/>
      <c r="AL841" s="58"/>
      <c r="AM841" s="58"/>
      <c r="AN841" s="325"/>
    </row>
    <row r="842" spans="2:40" ht="70.900000000000006" customHeight="1" x14ac:dyDescent="0.45">
      <c r="B842" s="323"/>
      <c r="C842" s="324"/>
      <c r="D842" s="324"/>
      <c r="E842" s="324"/>
      <c r="F842" s="325"/>
      <c r="G842" s="325"/>
      <c r="H842" s="325"/>
      <c r="I842" s="325"/>
      <c r="J842" s="325"/>
      <c r="K842" s="325"/>
      <c r="L842" s="326"/>
      <c r="M842" s="58"/>
      <c r="N842" s="327"/>
      <c r="O842" s="328"/>
      <c r="P842" s="327"/>
      <c r="Q842" s="328"/>
      <c r="R842" s="327"/>
      <c r="X842" s="58"/>
      <c r="Y842" s="58"/>
      <c r="Z842" s="58"/>
      <c r="AA842" s="58"/>
      <c r="AB842" s="58"/>
      <c r="AC842" s="58"/>
      <c r="AD842" s="58"/>
      <c r="AE842" s="58"/>
      <c r="AF842" s="58"/>
      <c r="AG842" s="58"/>
      <c r="AH842" s="58"/>
      <c r="AI842" s="58"/>
      <c r="AJ842" s="58"/>
      <c r="AK842" s="58"/>
      <c r="AL842" s="58"/>
      <c r="AM842" s="58"/>
      <c r="AN842" s="325"/>
    </row>
    <row r="843" spans="2:40" ht="70.900000000000006" customHeight="1" x14ac:dyDescent="0.45">
      <c r="B843" s="323"/>
      <c r="C843" s="324"/>
      <c r="D843" s="324"/>
      <c r="E843" s="324"/>
      <c r="F843" s="325"/>
      <c r="G843" s="325"/>
      <c r="H843" s="325"/>
      <c r="I843" s="325"/>
      <c r="J843" s="325"/>
      <c r="K843" s="325"/>
      <c r="L843" s="326"/>
      <c r="M843" s="58"/>
      <c r="N843" s="327"/>
      <c r="O843" s="328"/>
      <c r="P843" s="327"/>
      <c r="Q843" s="328"/>
      <c r="R843" s="327"/>
      <c r="X843" s="58"/>
      <c r="Y843" s="58"/>
      <c r="Z843" s="58"/>
      <c r="AA843" s="58"/>
      <c r="AB843" s="58"/>
      <c r="AC843" s="58"/>
      <c r="AD843" s="58"/>
      <c r="AE843" s="58"/>
      <c r="AF843" s="58"/>
      <c r="AG843" s="58"/>
      <c r="AH843" s="58"/>
      <c r="AI843" s="58"/>
      <c r="AJ843" s="58"/>
      <c r="AK843" s="58"/>
      <c r="AL843" s="58"/>
      <c r="AM843" s="58"/>
      <c r="AN843" s="325"/>
    </row>
    <row r="844" spans="2:40" ht="70.900000000000006" customHeight="1" x14ac:dyDescent="0.45">
      <c r="B844" s="323"/>
      <c r="C844" s="324"/>
      <c r="D844" s="324"/>
      <c r="E844" s="324"/>
      <c r="F844" s="325"/>
      <c r="G844" s="325"/>
      <c r="H844" s="325"/>
      <c r="I844" s="325"/>
      <c r="J844" s="325"/>
      <c r="K844" s="325"/>
      <c r="L844" s="326"/>
      <c r="M844" s="58"/>
      <c r="N844" s="327"/>
      <c r="O844" s="328"/>
      <c r="P844" s="327"/>
      <c r="Q844" s="328"/>
      <c r="R844" s="327"/>
      <c r="X844" s="58"/>
      <c r="Y844" s="58"/>
      <c r="Z844" s="58"/>
      <c r="AA844" s="58"/>
      <c r="AB844" s="58"/>
      <c r="AC844" s="58"/>
      <c r="AD844" s="58"/>
      <c r="AE844" s="58"/>
      <c r="AF844" s="58"/>
      <c r="AG844" s="58"/>
      <c r="AH844" s="58"/>
      <c r="AI844" s="58"/>
      <c r="AJ844" s="58"/>
      <c r="AK844" s="58"/>
      <c r="AL844" s="58"/>
      <c r="AM844" s="58"/>
      <c r="AN844" s="325"/>
    </row>
    <row r="845" spans="2:40" ht="70.900000000000006" customHeight="1" x14ac:dyDescent="0.45">
      <c r="B845" s="323"/>
      <c r="C845" s="324"/>
      <c r="D845" s="324"/>
      <c r="E845" s="324"/>
      <c r="F845" s="325"/>
      <c r="G845" s="325"/>
      <c r="H845" s="325"/>
      <c r="I845" s="325"/>
      <c r="J845" s="325"/>
      <c r="K845" s="325"/>
      <c r="L845" s="326"/>
      <c r="M845" s="58"/>
      <c r="N845" s="327"/>
      <c r="O845" s="328"/>
      <c r="P845" s="327"/>
      <c r="Q845" s="328"/>
      <c r="R845" s="327"/>
      <c r="X845" s="58"/>
      <c r="Y845" s="58"/>
      <c r="Z845" s="58"/>
      <c r="AA845" s="58"/>
      <c r="AB845" s="58"/>
      <c r="AC845" s="58"/>
      <c r="AD845" s="58"/>
      <c r="AE845" s="58"/>
      <c r="AF845" s="58"/>
      <c r="AG845" s="58"/>
      <c r="AH845" s="58"/>
      <c r="AI845" s="58"/>
      <c r="AJ845" s="58"/>
      <c r="AK845" s="58"/>
      <c r="AL845" s="58"/>
      <c r="AM845" s="58"/>
      <c r="AN845" s="325"/>
    </row>
    <row r="846" spans="2:40" ht="70.900000000000006" customHeight="1" x14ac:dyDescent="0.45">
      <c r="B846" s="323"/>
      <c r="C846" s="324"/>
      <c r="D846" s="324"/>
      <c r="E846" s="324"/>
      <c r="F846" s="325"/>
      <c r="G846" s="325"/>
      <c r="H846" s="325"/>
      <c r="I846" s="325"/>
      <c r="J846" s="325"/>
      <c r="K846" s="325"/>
      <c r="L846" s="326"/>
      <c r="M846" s="58"/>
      <c r="N846" s="327"/>
      <c r="O846" s="328"/>
      <c r="P846" s="327"/>
      <c r="Q846" s="328"/>
      <c r="R846" s="327"/>
      <c r="X846" s="58"/>
      <c r="Y846" s="58"/>
      <c r="Z846" s="58"/>
      <c r="AA846" s="58"/>
      <c r="AB846" s="58"/>
      <c r="AC846" s="58"/>
      <c r="AD846" s="58"/>
      <c r="AE846" s="58"/>
      <c r="AF846" s="58"/>
      <c r="AG846" s="58"/>
      <c r="AH846" s="58"/>
      <c r="AI846" s="58"/>
      <c r="AJ846" s="58"/>
      <c r="AK846" s="58"/>
      <c r="AL846" s="58"/>
      <c r="AM846" s="58"/>
      <c r="AN846" s="325"/>
    </row>
    <row r="847" spans="2:40" ht="70.900000000000006" customHeight="1" x14ac:dyDescent="0.45">
      <c r="B847" s="323"/>
      <c r="C847" s="324"/>
      <c r="D847" s="324"/>
      <c r="E847" s="324"/>
      <c r="F847" s="325"/>
      <c r="G847" s="325"/>
      <c r="H847" s="325"/>
      <c r="I847" s="325"/>
      <c r="J847" s="325"/>
      <c r="K847" s="325"/>
      <c r="L847" s="326"/>
      <c r="M847" s="58"/>
      <c r="N847" s="327"/>
      <c r="O847" s="328"/>
      <c r="P847" s="327"/>
      <c r="Q847" s="328"/>
      <c r="R847" s="327"/>
      <c r="X847" s="58"/>
      <c r="Y847" s="58"/>
      <c r="Z847" s="58"/>
      <c r="AA847" s="58"/>
      <c r="AB847" s="58"/>
      <c r="AC847" s="58"/>
      <c r="AD847" s="58"/>
      <c r="AE847" s="58"/>
      <c r="AF847" s="58"/>
      <c r="AG847" s="58"/>
      <c r="AH847" s="58"/>
      <c r="AI847" s="58"/>
      <c r="AJ847" s="58"/>
      <c r="AK847" s="58"/>
      <c r="AL847" s="58"/>
      <c r="AM847" s="58"/>
      <c r="AN847" s="325"/>
    </row>
    <row r="848" spans="2:40" ht="70.900000000000006" customHeight="1" x14ac:dyDescent="0.45">
      <c r="B848" s="323"/>
      <c r="C848" s="324"/>
      <c r="D848" s="324"/>
      <c r="E848" s="324"/>
      <c r="F848" s="325"/>
      <c r="G848" s="325"/>
      <c r="H848" s="325"/>
      <c r="I848" s="325"/>
      <c r="J848" s="325"/>
      <c r="K848" s="325"/>
      <c r="L848" s="326"/>
      <c r="M848" s="58"/>
      <c r="N848" s="327"/>
      <c r="O848" s="328"/>
      <c r="P848" s="327"/>
      <c r="Q848" s="328"/>
      <c r="R848" s="327"/>
      <c r="X848" s="58"/>
      <c r="Y848" s="58"/>
      <c r="Z848" s="58"/>
      <c r="AA848" s="58"/>
      <c r="AB848" s="58"/>
      <c r="AC848" s="58"/>
      <c r="AD848" s="58"/>
      <c r="AE848" s="58"/>
      <c r="AF848" s="58"/>
      <c r="AG848" s="58"/>
      <c r="AH848" s="58"/>
      <c r="AI848" s="58"/>
      <c r="AJ848" s="58"/>
      <c r="AK848" s="58"/>
      <c r="AL848" s="58"/>
      <c r="AM848" s="58"/>
      <c r="AN848" s="325"/>
    </row>
    <row r="849" spans="2:40" ht="70.900000000000006" customHeight="1" x14ac:dyDescent="0.45">
      <c r="B849" s="323"/>
      <c r="C849" s="324"/>
      <c r="D849" s="324"/>
      <c r="E849" s="324"/>
      <c r="F849" s="325"/>
      <c r="G849" s="325"/>
      <c r="H849" s="325"/>
      <c r="I849" s="325"/>
      <c r="J849" s="325"/>
      <c r="K849" s="325"/>
      <c r="L849" s="326"/>
      <c r="M849" s="58"/>
      <c r="N849" s="327"/>
      <c r="O849" s="328"/>
      <c r="P849" s="327"/>
      <c r="Q849" s="328"/>
      <c r="R849" s="327"/>
      <c r="X849" s="58"/>
      <c r="Y849" s="58"/>
      <c r="Z849" s="58"/>
      <c r="AA849" s="58"/>
      <c r="AB849" s="58"/>
      <c r="AC849" s="58"/>
      <c r="AD849" s="58"/>
      <c r="AE849" s="58"/>
      <c r="AF849" s="58"/>
      <c r="AG849" s="58"/>
      <c r="AH849" s="58"/>
      <c r="AI849" s="58"/>
      <c r="AJ849" s="58"/>
      <c r="AK849" s="58"/>
      <c r="AL849" s="58"/>
      <c r="AM849" s="58"/>
      <c r="AN849" s="325"/>
    </row>
    <row r="850" spans="2:40" ht="70.900000000000006" customHeight="1" x14ac:dyDescent="0.45">
      <c r="B850" s="323"/>
      <c r="C850" s="324"/>
      <c r="D850" s="324"/>
      <c r="E850" s="324"/>
      <c r="F850" s="325"/>
      <c r="G850" s="325"/>
      <c r="H850" s="325"/>
      <c r="I850" s="325"/>
      <c r="J850" s="325"/>
      <c r="K850" s="325"/>
      <c r="L850" s="326"/>
      <c r="M850" s="58"/>
      <c r="N850" s="327"/>
      <c r="O850" s="328"/>
      <c r="P850" s="327"/>
      <c r="Q850" s="328"/>
      <c r="R850" s="327"/>
      <c r="X850" s="58"/>
      <c r="Y850" s="58"/>
      <c r="Z850" s="58"/>
      <c r="AA850" s="58"/>
      <c r="AB850" s="58"/>
      <c r="AC850" s="58"/>
      <c r="AD850" s="58"/>
      <c r="AE850" s="58"/>
      <c r="AF850" s="58"/>
      <c r="AG850" s="58"/>
      <c r="AH850" s="58"/>
      <c r="AI850" s="58"/>
      <c r="AJ850" s="58"/>
      <c r="AK850" s="58"/>
      <c r="AL850" s="58"/>
      <c r="AM850" s="58"/>
      <c r="AN850" s="325"/>
    </row>
    <row r="851" spans="2:40" ht="70.900000000000006" customHeight="1" x14ac:dyDescent="0.45">
      <c r="B851" s="323"/>
      <c r="C851" s="324"/>
      <c r="D851" s="324"/>
      <c r="E851" s="324"/>
      <c r="F851" s="325"/>
      <c r="G851" s="325"/>
      <c r="H851" s="325"/>
      <c r="I851" s="325"/>
      <c r="J851" s="325"/>
      <c r="K851" s="325"/>
      <c r="L851" s="326"/>
      <c r="M851" s="58"/>
      <c r="N851" s="327"/>
      <c r="O851" s="328"/>
      <c r="P851" s="327"/>
      <c r="Q851" s="328"/>
      <c r="R851" s="327"/>
      <c r="X851" s="58"/>
      <c r="Y851" s="58"/>
      <c r="Z851" s="58"/>
      <c r="AA851" s="58"/>
      <c r="AB851" s="58"/>
      <c r="AC851" s="58"/>
      <c r="AD851" s="58"/>
      <c r="AE851" s="58"/>
      <c r="AF851" s="58"/>
      <c r="AG851" s="58"/>
      <c r="AH851" s="58"/>
      <c r="AI851" s="58"/>
      <c r="AJ851" s="58"/>
      <c r="AK851" s="58"/>
      <c r="AL851" s="58"/>
      <c r="AM851" s="58"/>
      <c r="AN851" s="325"/>
    </row>
    <row r="852" spans="2:40" ht="70.900000000000006" customHeight="1" x14ac:dyDescent="0.45">
      <c r="B852" s="323"/>
      <c r="C852" s="324"/>
      <c r="D852" s="324"/>
      <c r="E852" s="324"/>
      <c r="F852" s="325"/>
      <c r="G852" s="325"/>
      <c r="H852" s="325"/>
      <c r="I852" s="325"/>
      <c r="J852" s="325"/>
      <c r="K852" s="325"/>
      <c r="L852" s="326"/>
      <c r="M852" s="58"/>
      <c r="N852" s="327"/>
      <c r="O852" s="328"/>
      <c r="P852" s="327"/>
      <c r="Q852" s="328"/>
      <c r="R852" s="327"/>
      <c r="X852" s="58"/>
      <c r="Y852" s="58"/>
      <c r="Z852" s="58"/>
      <c r="AA852" s="58"/>
      <c r="AB852" s="58"/>
      <c r="AC852" s="58"/>
      <c r="AD852" s="58"/>
      <c r="AE852" s="58"/>
      <c r="AF852" s="58"/>
      <c r="AG852" s="58"/>
      <c r="AH852" s="58"/>
      <c r="AI852" s="58"/>
      <c r="AJ852" s="58"/>
      <c r="AK852" s="58"/>
      <c r="AL852" s="58"/>
      <c r="AM852" s="58"/>
      <c r="AN852" s="325"/>
    </row>
    <row r="853" spans="2:40" ht="70.900000000000006" customHeight="1" x14ac:dyDescent="0.45">
      <c r="B853" s="323"/>
      <c r="C853" s="324"/>
      <c r="D853" s="324"/>
      <c r="E853" s="324"/>
      <c r="F853" s="325"/>
      <c r="G853" s="325"/>
      <c r="H853" s="325"/>
      <c r="I853" s="325"/>
      <c r="J853" s="325"/>
      <c r="K853" s="325"/>
      <c r="L853" s="326"/>
      <c r="M853" s="58"/>
      <c r="N853" s="327"/>
      <c r="O853" s="328"/>
      <c r="P853" s="327"/>
      <c r="Q853" s="328"/>
      <c r="R853" s="327"/>
      <c r="X853" s="58"/>
      <c r="Y853" s="58"/>
      <c r="Z853" s="58"/>
      <c r="AA853" s="58"/>
      <c r="AB853" s="58"/>
      <c r="AC853" s="58"/>
      <c r="AD853" s="58"/>
      <c r="AE853" s="58"/>
      <c r="AF853" s="58"/>
      <c r="AG853" s="58"/>
      <c r="AH853" s="58"/>
      <c r="AI853" s="58"/>
      <c r="AJ853" s="58"/>
      <c r="AK853" s="58"/>
      <c r="AL853" s="58"/>
      <c r="AM853" s="58"/>
      <c r="AN853" s="325"/>
    </row>
    <row r="854" spans="2:40" ht="70.900000000000006" customHeight="1" x14ac:dyDescent="0.45">
      <c r="B854" s="323"/>
      <c r="C854" s="324"/>
      <c r="D854" s="324"/>
      <c r="E854" s="324"/>
      <c r="F854" s="325"/>
      <c r="G854" s="325"/>
      <c r="H854" s="325"/>
      <c r="I854" s="325"/>
      <c r="J854" s="325"/>
      <c r="K854" s="325"/>
      <c r="L854" s="326"/>
      <c r="M854" s="58"/>
      <c r="N854" s="327"/>
      <c r="O854" s="328"/>
      <c r="P854" s="327"/>
      <c r="Q854" s="328"/>
      <c r="R854" s="327"/>
      <c r="X854" s="58"/>
      <c r="Y854" s="58"/>
      <c r="Z854" s="58"/>
      <c r="AA854" s="58"/>
      <c r="AB854" s="58"/>
      <c r="AC854" s="58"/>
      <c r="AD854" s="58"/>
      <c r="AE854" s="58"/>
      <c r="AF854" s="58"/>
      <c r="AG854" s="58"/>
      <c r="AH854" s="58"/>
      <c r="AI854" s="58"/>
      <c r="AJ854" s="58"/>
      <c r="AK854" s="58"/>
      <c r="AL854" s="58"/>
      <c r="AM854" s="58"/>
      <c r="AN854" s="325"/>
    </row>
    <row r="855" spans="2:40" ht="70.900000000000006" customHeight="1" x14ac:dyDescent="0.45">
      <c r="B855" s="323"/>
      <c r="C855" s="324"/>
      <c r="D855" s="324"/>
      <c r="E855" s="324"/>
      <c r="F855" s="325"/>
      <c r="G855" s="325"/>
      <c r="H855" s="325"/>
      <c r="I855" s="325"/>
      <c r="J855" s="325"/>
      <c r="K855" s="325"/>
      <c r="L855" s="326"/>
      <c r="M855" s="58"/>
      <c r="N855" s="327"/>
      <c r="O855" s="328"/>
      <c r="P855" s="327"/>
      <c r="Q855" s="328"/>
      <c r="R855" s="327"/>
      <c r="X855" s="58"/>
      <c r="Y855" s="58"/>
      <c r="Z855" s="58"/>
      <c r="AA855" s="58"/>
      <c r="AB855" s="58"/>
      <c r="AC855" s="58"/>
      <c r="AD855" s="58"/>
      <c r="AE855" s="58"/>
      <c r="AF855" s="58"/>
      <c r="AG855" s="58"/>
      <c r="AH855" s="58"/>
      <c r="AI855" s="58"/>
      <c r="AJ855" s="58"/>
      <c r="AK855" s="58"/>
      <c r="AL855" s="58"/>
      <c r="AM855" s="58"/>
      <c r="AN855" s="325"/>
    </row>
    <row r="856" spans="2:40" ht="70.900000000000006" customHeight="1" x14ac:dyDescent="0.45">
      <c r="B856" s="323"/>
      <c r="C856" s="324"/>
      <c r="D856" s="324"/>
      <c r="E856" s="324"/>
      <c r="F856" s="325"/>
      <c r="G856" s="325"/>
      <c r="H856" s="325"/>
      <c r="I856" s="325"/>
      <c r="J856" s="325"/>
      <c r="K856" s="325"/>
      <c r="L856" s="326"/>
      <c r="M856" s="58"/>
      <c r="N856" s="327"/>
      <c r="O856" s="328"/>
      <c r="P856" s="327"/>
      <c r="Q856" s="328"/>
      <c r="R856" s="327"/>
      <c r="X856" s="58"/>
      <c r="Y856" s="58"/>
      <c r="Z856" s="58"/>
      <c r="AA856" s="58"/>
      <c r="AB856" s="58"/>
      <c r="AC856" s="58"/>
      <c r="AD856" s="58"/>
      <c r="AE856" s="58"/>
      <c r="AF856" s="58"/>
      <c r="AG856" s="58"/>
      <c r="AH856" s="58"/>
      <c r="AI856" s="58"/>
      <c r="AJ856" s="58"/>
      <c r="AK856" s="58"/>
      <c r="AL856" s="58"/>
      <c r="AM856" s="58"/>
      <c r="AN856" s="325"/>
    </row>
    <row r="857" spans="2:40" ht="70.900000000000006" customHeight="1" x14ac:dyDescent="0.45">
      <c r="B857" s="323"/>
      <c r="C857" s="324"/>
      <c r="D857" s="324"/>
      <c r="E857" s="324"/>
      <c r="F857" s="325"/>
      <c r="G857" s="325"/>
      <c r="H857" s="325"/>
      <c r="I857" s="325"/>
      <c r="J857" s="325"/>
      <c r="K857" s="325"/>
      <c r="L857" s="326"/>
      <c r="M857" s="58"/>
      <c r="N857" s="327"/>
      <c r="O857" s="328"/>
      <c r="P857" s="327"/>
      <c r="Q857" s="328"/>
      <c r="R857" s="327"/>
      <c r="X857" s="58"/>
      <c r="Y857" s="58"/>
      <c r="Z857" s="58"/>
      <c r="AA857" s="58"/>
      <c r="AB857" s="58"/>
      <c r="AC857" s="58"/>
      <c r="AD857" s="58"/>
      <c r="AE857" s="58"/>
      <c r="AF857" s="58"/>
      <c r="AG857" s="58"/>
      <c r="AH857" s="58"/>
      <c r="AI857" s="58"/>
      <c r="AJ857" s="58"/>
      <c r="AK857" s="58"/>
      <c r="AL857" s="58"/>
      <c r="AM857" s="58"/>
      <c r="AN857" s="325"/>
    </row>
    <row r="858" spans="2:40" ht="70.900000000000006" customHeight="1" x14ac:dyDescent="0.45">
      <c r="B858" s="323"/>
      <c r="C858" s="324"/>
      <c r="D858" s="324"/>
      <c r="E858" s="324"/>
      <c r="F858" s="325"/>
      <c r="G858" s="325"/>
      <c r="H858" s="325"/>
      <c r="I858" s="325"/>
      <c r="J858" s="325"/>
      <c r="K858" s="325"/>
      <c r="L858" s="326"/>
      <c r="M858" s="58"/>
      <c r="N858" s="327"/>
      <c r="O858" s="328"/>
      <c r="P858" s="327"/>
      <c r="Q858" s="328"/>
      <c r="R858" s="327"/>
      <c r="X858" s="58"/>
      <c r="Y858" s="58"/>
      <c r="Z858" s="58"/>
      <c r="AA858" s="58"/>
      <c r="AB858" s="58"/>
      <c r="AC858" s="58"/>
      <c r="AD858" s="58"/>
      <c r="AE858" s="58"/>
      <c r="AF858" s="58"/>
      <c r="AG858" s="58"/>
      <c r="AH858" s="58"/>
      <c r="AI858" s="58"/>
      <c r="AJ858" s="58"/>
      <c r="AK858" s="58"/>
      <c r="AL858" s="58"/>
      <c r="AM858" s="58"/>
      <c r="AN858" s="325"/>
    </row>
    <row r="859" spans="2:40" ht="70.900000000000006" customHeight="1" x14ac:dyDescent="0.45">
      <c r="B859" s="323"/>
      <c r="C859" s="324"/>
      <c r="D859" s="324"/>
      <c r="E859" s="324"/>
      <c r="F859" s="325"/>
      <c r="G859" s="325"/>
      <c r="H859" s="325"/>
      <c r="I859" s="325"/>
      <c r="J859" s="325"/>
      <c r="K859" s="325"/>
      <c r="L859" s="326"/>
      <c r="M859" s="58"/>
      <c r="N859" s="327"/>
      <c r="O859" s="328"/>
      <c r="P859" s="327"/>
      <c r="Q859" s="328"/>
      <c r="R859" s="327"/>
      <c r="X859" s="58"/>
      <c r="Y859" s="58"/>
      <c r="Z859" s="58"/>
      <c r="AA859" s="58"/>
      <c r="AB859" s="58"/>
      <c r="AC859" s="58"/>
      <c r="AD859" s="58"/>
      <c r="AE859" s="58"/>
      <c r="AF859" s="58"/>
      <c r="AG859" s="58"/>
      <c r="AH859" s="58"/>
      <c r="AI859" s="58"/>
      <c r="AJ859" s="58"/>
      <c r="AK859" s="58"/>
      <c r="AL859" s="58"/>
      <c r="AM859" s="58"/>
      <c r="AN859" s="325"/>
    </row>
    <row r="860" spans="2:40" ht="70.900000000000006" customHeight="1" x14ac:dyDescent="0.45">
      <c r="B860" s="323"/>
      <c r="C860" s="324"/>
      <c r="D860" s="324"/>
      <c r="E860" s="324"/>
      <c r="F860" s="325"/>
      <c r="G860" s="325"/>
      <c r="H860" s="325"/>
      <c r="I860" s="325"/>
      <c r="J860" s="325"/>
      <c r="K860" s="325"/>
      <c r="L860" s="326"/>
      <c r="M860" s="58"/>
      <c r="N860" s="327"/>
      <c r="O860" s="328"/>
      <c r="P860" s="327"/>
      <c r="Q860" s="328"/>
      <c r="R860" s="327"/>
      <c r="X860" s="58"/>
      <c r="Y860" s="58"/>
      <c r="Z860" s="58"/>
      <c r="AA860" s="58"/>
      <c r="AB860" s="58"/>
      <c r="AC860" s="58"/>
      <c r="AD860" s="58"/>
      <c r="AE860" s="58"/>
      <c r="AF860" s="58"/>
      <c r="AG860" s="58"/>
      <c r="AH860" s="58"/>
      <c r="AI860" s="58"/>
      <c r="AJ860" s="58"/>
      <c r="AK860" s="58"/>
      <c r="AL860" s="58"/>
      <c r="AM860" s="58"/>
      <c r="AN860" s="325"/>
    </row>
    <row r="861" spans="2:40" ht="70.900000000000006" customHeight="1" x14ac:dyDescent="0.45">
      <c r="B861" s="323"/>
      <c r="C861" s="324"/>
      <c r="D861" s="324"/>
      <c r="E861" s="324"/>
      <c r="F861" s="325"/>
      <c r="G861" s="325"/>
      <c r="H861" s="325"/>
      <c r="I861" s="325"/>
      <c r="J861" s="325"/>
      <c r="K861" s="325"/>
      <c r="L861" s="326"/>
      <c r="M861" s="58"/>
      <c r="N861" s="327"/>
      <c r="O861" s="328"/>
      <c r="P861" s="327"/>
      <c r="Q861" s="328"/>
      <c r="R861" s="327"/>
      <c r="X861" s="58"/>
      <c r="Y861" s="58"/>
      <c r="Z861" s="58"/>
      <c r="AA861" s="58"/>
      <c r="AB861" s="58"/>
      <c r="AC861" s="58"/>
      <c r="AD861" s="58"/>
      <c r="AE861" s="58"/>
      <c r="AF861" s="58"/>
      <c r="AG861" s="58"/>
      <c r="AH861" s="58"/>
      <c r="AI861" s="58"/>
      <c r="AJ861" s="58"/>
      <c r="AK861" s="58"/>
      <c r="AL861" s="58"/>
      <c r="AM861" s="58"/>
      <c r="AN861" s="325"/>
    </row>
    <row r="862" spans="2:40" ht="70.900000000000006" customHeight="1" x14ac:dyDescent="0.45">
      <c r="B862" s="323"/>
      <c r="C862" s="324"/>
      <c r="D862" s="324"/>
      <c r="E862" s="324"/>
      <c r="F862" s="325"/>
      <c r="G862" s="325"/>
      <c r="H862" s="325"/>
      <c r="I862" s="325"/>
      <c r="J862" s="325"/>
      <c r="K862" s="325"/>
      <c r="L862" s="326"/>
      <c r="M862" s="58"/>
      <c r="N862" s="327"/>
      <c r="O862" s="328"/>
      <c r="P862" s="327"/>
      <c r="Q862" s="328"/>
      <c r="R862" s="327"/>
      <c r="X862" s="58"/>
      <c r="Y862" s="58"/>
      <c r="Z862" s="58"/>
      <c r="AA862" s="58"/>
      <c r="AB862" s="58"/>
      <c r="AC862" s="58"/>
      <c r="AD862" s="58"/>
      <c r="AE862" s="58"/>
      <c r="AF862" s="58"/>
      <c r="AG862" s="58"/>
      <c r="AH862" s="58"/>
      <c r="AI862" s="58"/>
      <c r="AJ862" s="58"/>
      <c r="AK862" s="58"/>
      <c r="AL862" s="58"/>
      <c r="AM862" s="58"/>
      <c r="AN862" s="325"/>
    </row>
    <row r="863" spans="2:40" ht="70.900000000000006" customHeight="1" x14ac:dyDescent="0.45">
      <c r="B863" s="323"/>
      <c r="C863" s="324"/>
      <c r="D863" s="324"/>
      <c r="E863" s="324"/>
      <c r="F863" s="325"/>
      <c r="G863" s="325"/>
      <c r="H863" s="325"/>
      <c r="I863" s="325"/>
      <c r="J863" s="325"/>
      <c r="K863" s="325"/>
      <c r="L863" s="326"/>
      <c r="M863" s="58"/>
      <c r="N863" s="327"/>
      <c r="O863" s="328"/>
      <c r="P863" s="327"/>
      <c r="Q863" s="328"/>
      <c r="R863" s="327"/>
      <c r="X863" s="58"/>
      <c r="Y863" s="58"/>
      <c r="Z863" s="58"/>
      <c r="AA863" s="58"/>
      <c r="AB863" s="58"/>
      <c r="AC863" s="58"/>
      <c r="AD863" s="58"/>
      <c r="AE863" s="58"/>
      <c r="AF863" s="58"/>
      <c r="AG863" s="58"/>
      <c r="AH863" s="58"/>
      <c r="AI863" s="58"/>
      <c r="AJ863" s="58"/>
      <c r="AK863" s="58"/>
      <c r="AL863" s="58"/>
      <c r="AM863" s="58"/>
      <c r="AN863" s="325"/>
    </row>
    <row r="864" spans="2:40" ht="70.900000000000006" customHeight="1" x14ac:dyDescent="0.45">
      <c r="B864" s="323"/>
      <c r="C864" s="324"/>
      <c r="D864" s="324"/>
      <c r="E864" s="324"/>
      <c r="F864" s="325"/>
      <c r="G864" s="325"/>
      <c r="H864" s="325"/>
      <c r="I864" s="325"/>
      <c r="J864" s="325"/>
      <c r="K864" s="325"/>
      <c r="L864" s="326"/>
      <c r="M864" s="58"/>
      <c r="N864" s="327"/>
      <c r="O864" s="328"/>
      <c r="P864" s="327"/>
      <c r="Q864" s="328"/>
      <c r="R864" s="327"/>
      <c r="X864" s="58"/>
      <c r="Y864" s="58"/>
      <c r="Z864" s="58"/>
      <c r="AA864" s="58"/>
      <c r="AB864" s="58"/>
      <c r="AC864" s="58"/>
      <c r="AD864" s="58"/>
      <c r="AE864" s="58"/>
      <c r="AF864" s="58"/>
      <c r="AG864" s="58"/>
      <c r="AH864" s="58"/>
      <c r="AI864" s="58"/>
      <c r="AJ864" s="58"/>
      <c r="AK864" s="58"/>
      <c r="AL864" s="58"/>
      <c r="AM864" s="58"/>
      <c r="AN864" s="325"/>
    </row>
    <row r="865" spans="2:40" ht="70.900000000000006" customHeight="1" x14ac:dyDescent="0.45">
      <c r="B865" s="323"/>
      <c r="C865" s="324"/>
      <c r="D865" s="324"/>
      <c r="E865" s="324"/>
      <c r="F865" s="325"/>
      <c r="G865" s="325"/>
      <c r="H865" s="325"/>
      <c r="I865" s="325"/>
      <c r="J865" s="325"/>
      <c r="K865" s="325"/>
      <c r="L865" s="326"/>
      <c r="M865" s="58"/>
      <c r="N865" s="327"/>
      <c r="O865" s="328"/>
      <c r="P865" s="327"/>
      <c r="Q865" s="328"/>
      <c r="R865" s="327"/>
      <c r="X865" s="58"/>
      <c r="Y865" s="58"/>
      <c r="Z865" s="58"/>
      <c r="AA865" s="58"/>
      <c r="AB865" s="58"/>
      <c r="AC865" s="58"/>
      <c r="AD865" s="58"/>
      <c r="AE865" s="58"/>
      <c r="AF865" s="58"/>
      <c r="AG865" s="58"/>
      <c r="AH865" s="58"/>
      <c r="AI865" s="58"/>
      <c r="AJ865" s="58"/>
      <c r="AK865" s="58"/>
      <c r="AL865" s="58"/>
      <c r="AM865" s="58"/>
      <c r="AN865" s="325"/>
    </row>
    <row r="866" spans="2:40" ht="70.900000000000006" customHeight="1" x14ac:dyDescent="0.45">
      <c r="B866" s="323"/>
      <c r="C866" s="324"/>
      <c r="D866" s="324"/>
      <c r="E866" s="324"/>
      <c r="F866" s="325"/>
      <c r="G866" s="325"/>
      <c r="H866" s="325"/>
      <c r="I866" s="325"/>
      <c r="J866" s="325"/>
      <c r="K866" s="325"/>
      <c r="L866" s="326"/>
      <c r="M866" s="58"/>
      <c r="N866" s="327"/>
      <c r="O866" s="328"/>
      <c r="P866" s="327"/>
      <c r="Q866" s="328"/>
      <c r="R866" s="327"/>
      <c r="X866" s="58"/>
      <c r="Y866" s="58"/>
      <c r="Z866" s="58"/>
      <c r="AA866" s="58"/>
      <c r="AB866" s="58"/>
      <c r="AC866" s="58"/>
      <c r="AD866" s="58"/>
      <c r="AE866" s="58"/>
      <c r="AF866" s="58"/>
      <c r="AG866" s="58"/>
      <c r="AH866" s="58"/>
      <c r="AI866" s="58"/>
      <c r="AJ866" s="58"/>
      <c r="AK866" s="58"/>
      <c r="AL866" s="58"/>
      <c r="AM866" s="58"/>
      <c r="AN866" s="325"/>
    </row>
    <row r="867" spans="2:40" ht="70.900000000000006" customHeight="1" x14ac:dyDescent="0.45">
      <c r="B867" s="323"/>
      <c r="C867" s="324"/>
      <c r="D867" s="324"/>
      <c r="E867" s="324"/>
      <c r="F867" s="325"/>
      <c r="G867" s="325"/>
      <c r="H867" s="325"/>
      <c r="I867" s="325"/>
      <c r="J867" s="325"/>
      <c r="K867" s="325"/>
      <c r="L867" s="326"/>
      <c r="M867" s="58"/>
      <c r="N867" s="327"/>
      <c r="O867" s="328"/>
      <c r="P867" s="327"/>
      <c r="Q867" s="328"/>
      <c r="R867" s="327"/>
      <c r="X867" s="58"/>
      <c r="Y867" s="58"/>
      <c r="Z867" s="58"/>
      <c r="AA867" s="58"/>
      <c r="AB867" s="58"/>
      <c r="AC867" s="58"/>
      <c r="AD867" s="58"/>
      <c r="AE867" s="58"/>
      <c r="AF867" s="58"/>
      <c r="AG867" s="58"/>
      <c r="AH867" s="58"/>
      <c r="AI867" s="58"/>
      <c r="AJ867" s="58"/>
      <c r="AK867" s="58"/>
      <c r="AL867" s="58"/>
      <c r="AM867" s="58"/>
      <c r="AN867" s="325"/>
    </row>
    <row r="868" spans="2:40" ht="70.900000000000006" customHeight="1" x14ac:dyDescent="0.45">
      <c r="B868" s="323"/>
      <c r="C868" s="324"/>
      <c r="D868" s="324"/>
      <c r="E868" s="324"/>
      <c r="F868" s="325"/>
      <c r="G868" s="325"/>
      <c r="H868" s="325"/>
      <c r="I868" s="325"/>
      <c r="J868" s="325"/>
      <c r="K868" s="325"/>
      <c r="L868" s="326"/>
      <c r="M868" s="58"/>
      <c r="N868" s="327"/>
      <c r="O868" s="328"/>
      <c r="P868" s="327"/>
      <c r="Q868" s="328"/>
      <c r="R868" s="327"/>
      <c r="X868" s="58"/>
      <c r="Y868" s="58"/>
      <c r="Z868" s="58"/>
      <c r="AA868" s="58"/>
      <c r="AB868" s="58"/>
      <c r="AC868" s="58"/>
      <c r="AD868" s="58"/>
      <c r="AE868" s="58"/>
      <c r="AF868" s="58"/>
      <c r="AG868" s="58"/>
      <c r="AH868" s="58"/>
      <c r="AI868" s="58"/>
      <c r="AJ868" s="58"/>
      <c r="AK868" s="58"/>
      <c r="AL868" s="58"/>
      <c r="AM868" s="58"/>
      <c r="AN868" s="325"/>
    </row>
    <row r="869" spans="2:40" ht="70.900000000000006" customHeight="1" x14ac:dyDescent="0.45">
      <c r="B869" s="323"/>
      <c r="C869" s="324"/>
      <c r="D869" s="324"/>
      <c r="E869" s="324"/>
      <c r="F869" s="325"/>
      <c r="G869" s="325"/>
      <c r="H869" s="325"/>
      <c r="I869" s="325"/>
      <c r="J869" s="325"/>
      <c r="K869" s="325"/>
      <c r="L869" s="326"/>
      <c r="M869" s="58"/>
      <c r="N869" s="327"/>
      <c r="O869" s="328"/>
      <c r="P869" s="327"/>
      <c r="Q869" s="328"/>
      <c r="R869" s="327"/>
      <c r="X869" s="58"/>
      <c r="Y869" s="58"/>
      <c r="Z869" s="58"/>
      <c r="AA869" s="58"/>
      <c r="AB869" s="58"/>
      <c r="AC869" s="58"/>
      <c r="AD869" s="58"/>
      <c r="AE869" s="58"/>
      <c r="AF869" s="58"/>
      <c r="AG869" s="58"/>
      <c r="AH869" s="58"/>
      <c r="AI869" s="58"/>
      <c r="AJ869" s="58"/>
      <c r="AK869" s="58"/>
      <c r="AL869" s="58"/>
      <c r="AM869" s="58"/>
      <c r="AN869" s="325"/>
    </row>
    <row r="870" spans="2:40" ht="70.900000000000006" customHeight="1" x14ac:dyDescent="0.45">
      <c r="B870" s="323"/>
      <c r="C870" s="324"/>
      <c r="D870" s="324"/>
      <c r="E870" s="324"/>
      <c r="F870" s="325"/>
      <c r="G870" s="325"/>
      <c r="H870" s="325"/>
      <c r="I870" s="325"/>
      <c r="J870" s="325"/>
      <c r="K870" s="325"/>
      <c r="L870" s="326"/>
      <c r="M870" s="58"/>
      <c r="N870" s="327"/>
      <c r="O870" s="328"/>
      <c r="P870" s="327"/>
      <c r="Q870" s="328"/>
      <c r="R870" s="327"/>
      <c r="X870" s="58"/>
      <c r="Y870" s="58"/>
      <c r="Z870" s="58"/>
      <c r="AA870" s="58"/>
      <c r="AB870" s="58"/>
      <c r="AC870" s="58"/>
      <c r="AD870" s="58"/>
      <c r="AE870" s="58"/>
      <c r="AF870" s="58"/>
      <c r="AG870" s="58"/>
      <c r="AH870" s="58"/>
      <c r="AI870" s="58"/>
      <c r="AJ870" s="58"/>
      <c r="AK870" s="58"/>
      <c r="AL870" s="58"/>
      <c r="AM870" s="58"/>
      <c r="AN870" s="325"/>
    </row>
    <row r="871" spans="2:40" ht="70.900000000000006" customHeight="1" x14ac:dyDescent="0.45">
      <c r="B871" s="323"/>
      <c r="C871" s="324"/>
      <c r="D871" s="324"/>
      <c r="E871" s="324"/>
      <c r="F871" s="325"/>
      <c r="G871" s="325"/>
      <c r="H871" s="325"/>
      <c r="I871" s="325"/>
      <c r="J871" s="325"/>
      <c r="K871" s="325"/>
      <c r="L871" s="326"/>
      <c r="M871" s="58"/>
      <c r="N871" s="327"/>
      <c r="O871" s="328"/>
      <c r="P871" s="327"/>
      <c r="Q871" s="328"/>
      <c r="R871" s="327"/>
      <c r="X871" s="58"/>
      <c r="Y871" s="58"/>
      <c r="Z871" s="58"/>
      <c r="AA871" s="58"/>
      <c r="AB871" s="58"/>
      <c r="AC871" s="58"/>
      <c r="AD871" s="58"/>
      <c r="AE871" s="58"/>
      <c r="AF871" s="58"/>
      <c r="AG871" s="58"/>
      <c r="AH871" s="58"/>
      <c r="AI871" s="58"/>
      <c r="AJ871" s="58"/>
      <c r="AK871" s="58"/>
      <c r="AL871" s="58"/>
      <c r="AM871" s="58"/>
      <c r="AN871" s="325"/>
    </row>
    <row r="872" spans="2:40" ht="70.900000000000006" customHeight="1" x14ac:dyDescent="0.45">
      <c r="B872" s="323"/>
      <c r="C872" s="324"/>
      <c r="D872" s="324"/>
      <c r="E872" s="324"/>
      <c r="F872" s="325"/>
      <c r="G872" s="325"/>
      <c r="H872" s="325"/>
      <c r="I872" s="325"/>
      <c r="J872" s="325"/>
      <c r="K872" s="325"/>
      <c r="L872" s="326"/>
      <c r="M872" s="58"/>
      <c r="N872" s="327"/>
      <c r="O872" s="328"/>
      <c r="P872" s="327"/>
      <c r="Q872" s="328"/>
      <c r="R872" s="327"/>
      <c r="X872" s="58"/>
      <c r="Y872" s="58"/>
      <c r="Z872" s="58"/>
      <c r="AA872" s="58"/>
      <c r="AB872" s="58"/>
      <c r="AC872" s="58"/>
      <c r="AD872" s="58"/>
      <c r="AE872" s="58"/>
      <c r="AF872" s="58"/>
      <c r="AG872" s="58"/>
      <c r="AH872" s="58"/>
      <c r="AI872" s="58"/>
      <c r="AJ872" s="58"/>
      <c r="AK872" s="58"/>
      <c r="AL872" s="58"/>
      <c r="AM872" s="58"/>
      <c r="AN872" s="325"/>
    </row>
    <row r="873" spans="2:40" ht="70.900000000000006" customHeight="1" x14ac:dyDescent="0.45">
      <c r="B873" s="323"/>
      <c r="C873" s="324"/>
      <c r="D873" s="324"/>
      <c r="E873" s="324"/>
      <c r="F873" s="325"/>
      <c r="G873" s="325"/>
      <c r="H873" s="325"/>
      <c r="I873" s="325"/>
      <c r="J873" s="325"/>
      <c r="K873" s="325"/>
      <c r="L873" s="326"/>
      <c r="M873" s="58"/>
      <c r="N873" s="327"/>
      <c r="O873" s="328"/>
      <c r="P873" s="327"/>
      <c r="Q873" s="328"/>
      <c r="R873" s="327"/>
      <c r="X873" s="58"/>
      <c r="Y873" s="58"/>
      <c r="Z873" s="58"/>
      <c r="AA873" s="58"/>
      <c r="AB873" s="58"/>
      <c r="AC873" s="58"/>
      <c r="AD873" s="58"/>
      <c r="AE873" s="58"/>
      <c r="AF873" s="58"/>
      <c r="AG873" s="58"/>
      <c r="AH873" s="58"/>
      <c r="AI873" s="58"/>
      <c r="AJ873" s="58"/>
      <c r="AK873" s="58"/>
      <c r="AL873" s="58"/>
      <c r="AM873" s="58"/>
      <c r="AN873" s="325"/>
    </row>
    <row r="874" spans="2:40" ht="70.900000000000006" customHeight="1" x14ac:dyDescent="0.45">
      <c r="B874" s="323"/>
      <c r="C874" s="324"/>
      <c r="D874" s="324"/>
      <c r="E874" s="324"/>
      <c r="F874" s="325"/>
      <c r="G874" s="325"/>
      <c r="H874" s="325"/>
      <c r="I874" s="325"/>
      <c r="J874" s="325"/>
      <c r="K874" s="325"/>
      <c r="L874" s="326"/>
      <c r="M874" s="58"/>
      <c r="N874" s="327"/>
      <c r="O874" s="328"/>
      <c r="P874" s="327"/>
      <c r="Q874" s="328"/>
      <c r="R874" s="327"/>
      <c r="X874" s="58"/>
      <c r="Y874" s="58"/>
      <c r="Z874" s="58"/>
      <c r="AA874" s="58"/>
      <c r="AB874" s="58"/>
      <c r="AC874" s="58"/>
      <c r="AD874" s="58"/>
      <c r="AE874" s="58"/>
      <c r="AF874" s="58"/>
      <c r="AG874" s="58"/>
      <c r="AH874" s="58"/>
      <c r="AI874" s="58"/>
      <c r="AJ874" s="58"/>
      <c r="AK874" s="58"/>
      <c r="AL874" s="58"/>
      <c r="AM874" s="58"/>
      <c r="AN874" s="325"/>
    </row>
    <row r="875" spans="2:40" ht="70.900000000000006" customHeight="1" x14ac:dyDescent="0.45">
      <c r="B875" s="323"/>
      <c r="C875" s="324"/>
      <c r="D875" s="324"/>
      <c r="E875" s="324"/>
      <c r="F875" s="325"/>
      <c r="G875" s="325"/>
      <c r="H875" s="325"/>
      <c r="I875" s="325"/>
      <c r="J875" s="325"/>
      <c r="K875" s="325"/>
      <c r="L875" s="326"/>
      <c r="M875" s="58"/>
      <c r="N875" s="327"/>
      <c r="O875" s="328"/>
      <c r="P875" s="327"/>
      <c r="Q875" s="328"/>
      <c r="R875" s="327"/>
      <c r="X875" s="58"/>
      <c r="Y875" s="58"/>
      <c r="Z875" s="58"/>
      <c r="AA875" s="58"/>
      <c r="AB875" s="58"/>
      <c r="AC875" s="58"/>
      <c r="AD875" s="58"/>
      <c r="AE875" s="58"/>
      <c r="AF875" s="58"/>
      <c r="AG875" s="58"/>
      <c r="AH875" s="58"/>
      <c r="AI875" s="58"/>
      <c r="AJ875" s="58"/>
      <c r="AK875" s="58"/>
      <c r="AL875" s="58"/>
      <c r="AM875" s="58"/>
      <c r="AN875" s="325"/>
    </row>
    <row r="876" spans="2:40" ht="70.900000000000006" customHeight="1" x14ac:dyDescent="0.45">
      <c r="B876" s="323"/>
      <c r="C876" s="324"/>
      <c r="D876" s="324"/>
      <c r="E876" s="324"/>
      <c r="F876" s="325"/>
      <c r="G876" s="325"/>
      <c r="H876" s="325"/>
      <c r="I876" s="325"/>
      <c r="J876" s="325"/>
      <c r="K876" s="325"/>
      <c r="L876" s="326"/>
      <c r="M876" s="58"/>
      <c r="N876" s="327"/>
      <c r="O876" s="328"/>
      <c r="P876" s="327"/>
      <c r="Q876" s="328"/>
      <c r="R876" s="327"/>
      <c r="X876" s="58"/>
      <c r="Y876" s="58"/>
      <c r="Z876" s="58"/>
      <c r="AA876" s="58"/>
      <c r="AB876" s="58"/>
      <c r="AC876" s="58"/>
      <c r="AD876" s="58"/>
      <c r="AE876" s="58"/>
      <c r="AF876" s="58"/>
      <c r="AG876" s="58"/>
      <c r="AH876" s="58"/>
      <c r="AI876" s="58"/>
      <c r="AJ876" s="58"/>
      <c r="AK876" s="58"/>
      <c r="AL876" s="58"/>
      <c r="AM876" s="58"/>
      <c r="AN876" s="325"/>
    </row>
    <row r="877" spans="2:40" ht="70.900000000000006" customHeight="1" x14ac:dyDescent="0.45">
      <c r="B877" s="323"/>
      <c r="C877" s="324"/>
      <c r="D877" s="324"/>
      <c r="E877" s="324"/>
      <c r="F877" s="325"/>
      <c r="G877" s="325"/>
      <c r="H877" s="325"/>
      <c r="I877" s="325"/>
      <c r="J877" s="325"/>
      <c r="K877" s="325"/>
      <c r="L877" s="326"/>
      <c r="M877" s="58"/>
      <c r="N877" s="327"/>
      <c r="O877" s="328"/>
      <c r="P877" s="327"/>
      <c r="Q877" s="328"/>
      <c r="R877" s="327"/>
      <c r="X877" s="58"/>
      <c r="Y877" s="58"/>
      <c r="Z877" s="58"/>
      <c r="AA877" s="58"/>
      <c r="AB877" s="58"/>
      <c r="AC877" s="58"/>
      <c r="AD877" s="58"/>
      <c r="AE877" s="58"/>
      <c r="AF877" s="58"/>
      <c r="AG877" s="58"/>
      <c r="AH877" s="58"/>
      <c r="AI877" s="58"/>
      <c r="AJ877" s="58"/>
      <c r="AK877" s="58"/>
      <c r="AL877" s="58"/>
      <c r="AM877" s="58"/>
      <c r="AN877" s="325"/>
    </row>
    <row r="878" spans="2:40" ht="70.900000000000006" customHeight="1" x14ac:dyDescent="0.45">
      <c r="B878" s="323"/>
      <c r="C878" s="324"/>
      <c r="D878" s="324"/>
      <c r="E878" s="324"/>
      <c r="F878" s="325"/>
      <c r="G878" s="325"/>
      <c r="H878" s="325"/>
      <c r="I878" s="325"/>
      <c r="J878" s="325"/>
      <c r="K878" s="325"/>
      <c r="L878" s="326"/>
      <c r="M878" s="58"/>
      <c r="N878" s="327"/>
      <c r="O878" s="328"/>
      <c r="P878" s="327"/>
      <c r="Q878" s="328"/>
      <c r="R878" s="327"/>
      <c r="X878" s="58"/>
      <c r="Y878" s="58"/>
      <c r="Z878" s="58"/>
      <c r="AA878" s="58"/>
      <c r="AB878" s="58"/>
      <c r="AC878" s="58"/>
      <c r="AD878" s="58"/>
      <c r="AE878" s="58"/>
      <c r="AF878" s="58"/>
      <c r="AG878" s="58"/>
      <c r="AH878" s="58"/>
      <c r="AI878" s="58"/>
      <c r="AJ878" s="58"/>
      <c r="AK878" s="58"/>
      <c r="AL878" s="58"/>
      <c r="AM878" s="58"/>
      <c r="AN878" s="325"/>
    </row>
    <row r="879" spans="2:40" ht="70.900000000000006" customHeight="1" x14ac:dyDescent="0.45">
      <c r="B879" s="323"/>
      <c r="C879" s="324"/>
      <c r="D879" s="324"/>
      <c r="E879" s="324"/>
      <c r="F879" s="325"/>
      <c r="G879" s="325"/>
      <c r="H879" s="325"/>
      <c r="I879" s="325"/>
      <c r="J879" s="325"/>
      <c r="K879" s="325"/>
      <c r="L879" s="326"/>
      <c r="M879" s="58"/>
      <c r="N879" s="327"/>
      <c r="O879" s="328"/>
      <c r="P879" s="327"/>
      <c r="Q879" s="328"/>
      <c r="R879" s="327"/>
      <c r="X879" s="58"/>
      <c r="Y879" s="58"/>
      <c r="Z879" s="58"/>
      <c r="AA879" s="58"/>
      <c r="AB879" s="58"/>
      <c r="AC879" s="58"/>
      <c r="AD879" s="58"/>
      <c r="AE879" s="58"/>
      <c r="AF879" s="58"/>
      <c r="AG879" s="58"/>
      <c r="AH879" s="58"/>
      <c r="AI879" s="58"/>
      <c r="AJ879" s="58"/>
      <c r="AK879" s="58"/>
      <c r="AL879" s="58"/>
      <c r="AM879" s="58"/>
      <c r="AN879" s="325"/>
    </row>
    <row r="880" spans="2:40" ht="70.900000000000006" customHeight="1" x14ac:dyDescent="0.45">
      <c r="B880" s="323"/>
      <c r="C880" s="324"/>
      <c r="D880" s="324"/>
      <c r="E880" s="324"/>
      <c r="F880" s="325"/>
      <c r="G880" s="325"/>
      <c r="H880" s="325"/>
      <c r="I880" s="325"/>
      <c r="J880" s="325"/>
      <c r="K880" s="325"/>
      <c r="L880" s="326"/>
      <c r="M880" s="58"/>
      <c r="N880" s="327"/>
      <c r="O880" s="328"/>
      <c r="P880" s="327"/>
      <c r="Q880" s="328"/>
      <c r="R880" s="327"/>
      <c r="X880" s="58"/>
      <c r="Y880" s="58"/>
      <c r="Z880" s="58"/>
      <c r="AA880" s="58"/>
      <c r="AB880" s="58"/>
      <c r="AC880" s="58"/>
      <c r="AD880" s="58"/>
      <c r="AE880" s="58"/>
      <c r="AF880" s="58"/>
      <c r="AG880" s="58"/>
      <c r="AH880" s="58"/>
      <c r="AI880" s="58"/>
      <c r="AJ880" s="58"/>
      <c r="AK880" s="58"/>
      <c r="AL880" s="58"/>
      <c r="AM880" s="58"/>
      <c r="AN880" s="325"/>
    </row>
    <row r="881" spans="2:40" ht="70.900000000000006" customHeight="1" x14ac:dyDescent="0.45">
      <c r="B881" s="323"/>
      <c r="C881" s="324"/>
      <c r="D881" s="324"/>
      <c r="E881" s="324"/>
      <c r="F881" s="325"/>
      <c r="G881" s="325"/>
      <c r="H881" s="325"/>
      <c r="I881" s="325"/>
      <c r="J881" s="325"/>
      <c r="K881" s="325"/>
      <c r="L881" s="326"/>
      <c r="M881" s="58"/>
      <c r="N881" s="327"/>
      <c r="O881" s="328"/>
      <c r="P881" s="327"/>
      <c r="Q881" s="328"/>
      <c r="R881" s="327"/>
      <c r="X881" s="58"/>
      <c r="Y881" s="58"/>
      <c r="Z881" s="58"/>
      <c r="AA881" s="58"/>
      <c r="AB881" s="58"/>
      <c r="AC881" s="58"/>
      <c r="AD881" s="58"/>
      <c r="AE881" s="58"/>
      <c r="AF881" s="58"/>
      <c r="AG881" s="58"/>
      <c r="AH881" s="58"/>
      <c r="AI881" s="58"/>
      <c r="AJ881" s="58"/>
      <c r="AK881" s="58"/>
      <c r="AL881" s="58"/>
      <c r="AM881" s="58"/>
      <c r="AN881" s="325"/>
    </row>
    <row r="882" spans="2:40" ht="70.900000000000006" customHeight="1" x14ac:dyDescent="0.45">
      <c r="B882" s="323"/>
      <c r="C882" s="324"/>
      <c r="D882" s="324"/>
      <c r="E882" s="324"/>
      <c r="F882" s="325"/>
      <c r="G882" s="325"/>
      <c r="H882" s="325"/>
      <c r="I882" s="325"/>
      <c r="J882" s="325"/>
      <c r="K882" s="325"/>
      <c r="L882" s="326"/>
      <c r="M882" s="58"/>
      <c r="N882" s="327"/>
      <c r="O882" s="328"/>
      <c r="P882" s="327"/>
      <c r="Q882" s="328"/>
      <c r="R882" s="327"/>
      <c r="X882" s="58"/>
      <c r="Y882" s="58"/>
      <c r="Z882" s="58"/>
      <c r="AA882" s="58"/>
      <c r="AB882" s="58"/>
      <c r="AC882" s="58"/>
      <c r="AD882" s="58"/>
      <c r="AE882" s="58"/>
      <c r="AF882" s="58"/>
      <c r="AG882" s="58"/>
      <c r="AH882" s="58"/>
      <c r="AI882" s="58"/>
      <c r="AJ882" s="58"/>
      <c r="AK882" s="58"/>
      <c r="AL882" s="58"/>
      <c r="AM882" s="58"/>
      <c r="AN882" s="325"/>
    </row>
    <row r="883" spans="2:40" ht="70.900000000000006" customHeight="1" x14ac:dyDescent="0.45">
      <c r="B883" s="323"/>
      <c r="C883" s="324"/>
      <c r="D883" s="324"/>
      <c r="E883" s="324"/>
      <c r="F883" s="325"/>
      <c r="G883" s="325"/>
      <c r="H883" s="325"/>
      <c r="I883" s="325"/>
      <c r="J883" s="325"/>
      <c r="K883" s="325"/>
      <c r="L883" s="326"/>
      <c r="M883" s="58"/>
      <c r="N883" s="327"/>
      <c r="O883" s="328"/>
      <c r="P883" s="327"/>
      <c r="Q883" s="328"/>
      <c r="R883" s="327"/>
      <c r="X883" s="58"/>
      <c r="Y883" s="58"/>
      <c r="Z883" s="58"/>
      <c r="AA883" s="58"/>
      <c r="AB883" s="58"/>
      <c r="AC883" s="58"/>
      <c r="AD883" s="58"/>
      <c r="AE883" s="58"/>
      <c r="AF883" s="58"/>
      <c r="AG883" s="58"/>
      <c r="AH883" s="58"/>
      <c r="AI883" s="58"/>
      <c r="AJ883" s="58"/>
      <c r="AK883" s="58"/>
      <c r="AL883" s="58"/>
      <c r="AM883" s="58"/>
      <c r="AN883" s="325"/>
    </row>
    <row r="884" spans="2:40" ht="70.900000000000006" customHeight="1" x14ac:dyDescent="0.45">
      <c r="B884" s="323"/>
      <c r="C884" s="324"/>
      <c r="D884" s="324"/>
      <c r="E884" s="324"/>
      <c r="F884" s="325"/>
      <c r="G884" s="325"/>
      <c r="H884" s="325"/>
      <c r="I884" s="325"/>
      <c r="J884" s="325"/>
      <c r="K884" s="325"/>
      <c r="L884" s="326"/>
      <c r="M884" s="58"/>
      <c r="N884" s="327"/>
      <c r="O884" s="328"/>
      <c r="P884" s="327"/>
      <c r="Q884" s="328"/>
      <c r="R884" s="327"/>
      <c r="X884" s="58"/>
      <c r="Y884" s="58"/>
      <c r="Z884" s="58"/>
      <c r="AA884" s="58"/>
      <c r="AB884" s="58"/>
      <c r="AC884" s="58"/>
      <c r="AD884" s="58"/>
      <c r="AE884" s="58"/>
      <c r="AF884" s="58"/>
      <c r="AG884" s="58"/>
      <c r="AH884" s="58"/>
      <c r="AI884" s="58"/>
      <c r="AJ884" s="58"/>
      <c r="AK884" s="58"/>
      <c r="AL884" s="58"/>
      <c r="AM884" s="58"/>
      <c r="AN884" s="325"/>
    </row>
    <row r="885" spans="2:40" ht="70.900000000000006" customHeight="1" x14ac:dyDescent="0.45">
      <c r="B885" s="323"/>
      <c r="C885" s="324"/>
      <c r="D885" s="324"/>
      <c r="E885" s="324"/>
      <c r="F885" s="325"/>
      <c r="G885" s="325"/>
      <c r="H885" s="325"/>
      <c r="I885" s="325"/>
      <c r="J885" s="325"/>
      <c r="K885" s="325"/>
      <c r="L885" s="326"/>
      <c r="M885" s="58"/>
      <c r="N885" s="327"/>
      <c r="O885" s="328"/>
      <c r="P885" s="327"/>
      <c r="Q885" s="328"/>
      <c r="R885" s="327"/>
      <c r="X885" s="58"/>
      <c r="Y885" s="58"/>
      <c r="Z885" s="58"/>
      <c r="AA885" s="58"/>
      <c r="AB885" s="58"/>
      <c r="AC885" s="58"/>
      <c r="AD885" s="58"/>
      <c r="AE885" s="58"/>
      <c r="AF885" s="58"/>
      <c r="AG885" s="58"/>
      <c r="AH885" s="58"/>
      <c r="AI885" s="58"/>
      <c r="AJ885" s="58"/>
      <c r="AK885" s="58"/>
      <c r="AL885" s="58"/>
      <c r="AM885" s="58"/>
      <c r="AN885" s="325"/>
    </row>
    <row r="886" spans="2:40" ht="70.900000000000006" customHeight="1" x14ac:dyDescent="0.45">
      <c r="B886" s="323"/>
      <c r="C886" s="324"/>
      <c r="D886" s="324"/>
      <c r="E886" s="324"/>
      <c r="F886" s="325"/>
      <c r="G886" s="325"/>
      <c r="H886" s="325"/>
      <c r="I886" s="325"/>
      <c r="J886" s="325"/>
      <c r="K886" s="325"/>
      <c r="L886" s="326"/>
      <c r="M886" s="58"/>
      <c r="N886" s="327"/>
      <c r="O886" s="328"/>
      <c r="P886" s="327"/>
      <c r="Q886" s="328"/>
      <c r="R886" s="327"/>
      <c r="X886" s="58"/>
      <c r="Y886" s="58"/>
      <c r="Z886" s="58"/>
      <c r="AA886" s="58"/>
      <c r="AB886" s="58"/>
      <c r="AC886" s="58"/>
      <c r="AD886" s="58"/>
      <c r="AE886" s="58"/>
      <c r="AF886" s="58"/>
      <c r="AG886" s="58"/>
      <c r="AH886" s="58"/>
      <c r="AI886" s="58"/>
      <c r="AJ886" s="58"/>
      <c r="AK886" s="58"/>
      <c r="AL886" s="58"/>
      <c r="AM886" s="58"/>
      <c r="AN886" s="325"/>
    </row>
    <row r="887" spans="2:40" ht="70.900000000000006" customHeight="1" x14ac:dyDescent="0.45">
      <c r="B887" s="323"/>
      <c r="C887" s="324"/>
      <c r="D887" s="324"/>
      <c r="E887" s="324"/>
      <c r="F887" s="325"/>
      <c r="G887" s="325"/>
      <c r="H887" s="325"/>
      <c r="I887" s="325"/>
      <c r="J887" s="325"/>
      <c r="K887" s="325"/>
      <c r="L887" s="326"/>
      <c r="M887" s="58"/>
      <c r="N887" s="327"/>
      <c r="O887" s="328"/>
      <c r="P887" s="327"/>
      <c r="Q887" s="328"/>
      <c r="R887" s="327"/>
      <c r="X887" s="58"/>
      <c r="Y887" s="58"/>
      <c r="Z887" s="58"/>
      <c r="AA887" s="58"/>
      <c r="AB887" s="58"/>
      <c r="AC887" s="58"/>
      <c r="AD887" s="58"/>
      <c r="AE887" s="58"/>
      <c r="AF887" s="58"/>
      <c r="AG887" s="58"/>
      <c r="AH887" s="58"/>
      <c r="AI887" s="58"/>
      <c r="AJ887" s="58"/>
      <c r="AK887" s="58"/>
      <c r="AL887" s="58"/>
      <c r="AM887" s="58"/>
      <c r="AN887" s="325"/>
    </row>
    <row r="888" spans="2:40" ht="70.900000000000006" customHeight="1" x14ac:dyDescent="0.45">
      <c r="B888" s="323"/>
      <c r="C888" s="324"/>
      <c r="D888" s="324"/>
      <c r="E888" s="324"/>
      <c r="F888" s="325"/>
      <c r="G888" s="325"/>
      <c r="H888" s="325"/>
      <c r="I888" s="325"/>
      <c r="J888" s="325"/>
      <c r="K888" s="325"/>
      <c r="L888" s="326"/>
      <c r="M888" s="58"/>
      <c r="N888" s="327"/>
      <c r="O888" s="328"/>
      <c r="P888" s="327"/>
      <c r="Q888" s="328"/>
      <c r="R888" s="327"/>
      <c r="X888" s="58"/>
      <c r="Y888" s="58"/>
      <c r="Z888" s="58"/>
      <c r="AA888" s="58"/>
      <c r="AB888" s="58"/>
      <c r="AC888" s="58"/>
      <c r="AD888" s="58"/>
      <c r="AE888" s="58"/>
      <c r="AF888" s="58"/>
      <c r="AG888" s="58"/>
      <c r="AH888" s="58"/>
      <c r="AI888" s="58"/>
      <c r="AJ888" s="58"/>
      <c r="AK888" s="58"/>
      <c r="AL888" s="58"/>
      <c r="AM888" s="58"/>
      <c r="AN888" s="325"/>
    </row>
    <row r="889" spans="2:40" ht="70.900000000000006" customHeight="1" x14ac:dyDescent="0.45">
      <c r="B889" s="323"/>
      <c r="C889" s="324"/>
      <c r="D889" s="324"/>
      <c r="E889" s="324"/>
      <c r="F889" s="325"/>
      <c r="G889" s="325"/>
      <c r="H889" s="325"/>
      <c r="I889" s="325"/>
      <c r="J889" s="325"/>
      <c r="K889" s="325"/>
      <c r="L889" s="326"/>
      <c r="M889" s="58"/>
      <c r="N889" s="327"/>
      <c r="O889" s="328"/>
      <c r="P889" s="327"/>
      <c r="Q889" s="328"/>
      <c r="R889" s="327"/>
      <c r="X889" s="58"/>
      <c r="Y889" s="58"/>
      <c r="Z889" s="58"/>
      <c r="AA889" s="58"/>
      <c r="AB889" s="58"/>
      <c r="AC889" s="58"/>
      <c r="AD889" s="58"/>
      <c r="AE889" s="58"/>
      <c r="AF889" s="58"/>
      <c r="AG889" s="58"/>
      <c r="AH889" s="58"/>
      <c r="AI889" s="58"/>
      <c r="AJ889" s="58"/>
      <c r="AK889" s="58"/>
      <c r="AL889" s="58"/>
      <c r="AM889" s="58"/>
      <c r="AN889" s="325"/>
    </row>
    <row r="890" spans="2:40" ht="70.900000000000006" customHeight="1" x14ac:dyDescent="0.45">
      <c r="B890" s="323"/>
      <c r="C890" s="324"/>
      <c r="D890" s="324"/>
      <c r="E890" s="324"/>
      <c r="F890" s="325"/>
      <c r="G890" s="325"/>
      <c r="H890" s="325"/>
      <c r="I890" s="325"/>
      <c r="J890" s="325"/>
      <c r="K890" s="325"/>
      <c r="L890" s="326"/>
      <c r="M890" s="58"/>
      <c r="N890" s="327"/>
      <c r="O890" s="328"/>
      <c r="P890" s="327"/>
      <c r="Q890" s="328"/>
      <c r="R890" s="327"/>
      <c r="X890" s="58"/>
      <c r="Y890" s="58"/>
      <c r="Z890" s="58"/>
      <c r="AA890" s="58"/>
      <c r="AB890" s="58"/>
      <c r="AC890" s="58"/>
      <c r="AD890" s="58"/>
      <c r="AE890" s="58"/>
      <c r="AF890" s="58"/>
      <c r="AG890" s="58"/>
      <c r="AH890" s="58"/>
      <c r="AI890" s="58"/>
      <c r="AJ890" s="58"/>
      <c r="AK890" s="58"/>
      <c r="AL890" s="58"/>
      <c r="AM890" s="58"/>
      <c r="AN890" s="325"/>
    </row>
    <row r="891" spans="2:40" ht="70.900000000000006" customHeight="1" x14ac:dyDescent="0.45">
      <c r="B891" s="323"/>
      <c r="C891" s="324"/>
      <c r="D891" s="324"/>
      <c r="E891" s="324"/>
      <c r="F891" s="325"/>
      <c r="G891" s="325"/>
      <c r="H891" s="325"/>
      <c r="I891" s="325"/>
      <c r="J891" s="325"/>
      <c r="K891" s="325"/>
      <c r="L891" s="326"/>
      <c r="M891" s="58"/>
      <c r="N891" s="327"/>
      <c r="O891" s="328"/>
      <c r="P891" s="327"/>
      <c r="Q891" s="328"/>
      <c r="R891" s="327"/>
      <c r="X891" s="58"/>
      <c r="Y891" s="58"/>
      <c r="Z891" s="58"/>
      <c r="AA891" s="58"/>
      <c r="AB891" s="58"/>
      <c r="AC891" s="58"/>
      <c r="AD891" s="58"/>
      <c r="AE891" s="58"/>
      <c r="AF891" s="58"/>
      <c r="AG891" s="58"/>
      <c r="AH891" s="58"/>
      <c r="AI891" s="58"/>
      <c r="AJ891" s="58"/>
      <c r="AK891" s="58"/>
      <c r="AL891" s="58"/>
      <c r="AM891" s="58"/>
      <c r="AN891" s="325"/>
    </row>
    <row r="892" spans="2:40" ht="70.900000000000006" customHeight="1" x14ac:dyDescent="0.45">
      <c r="B892" s="323"/>
      <c r="C892" s="324"/>
      <c r="D892" s="324"/>
      <c r="E892" s="324"/>
      <c r="F892" s="325"/>
      <c r="G892" s="325"/>
      <c r="H892" s="325"/>
      <c r="I892" s="325"/>
      <c r="J892" s="325"/>
      <c r="K892" s="325"/>
      <c r="L892" s="326"/>
      <c r="M892" s="58"/>
      <c r="N892" s="327"/>
      <c r="O892" s="328"/>
      <c r="P892" s="327"/>
      <c r="Q892" s="328"/>
      <c r="R892" s="327"/>
      <c r="X892" s="58"/>
      <c r="Y892" s="58"/>
      <c r="Z892" s="58"/>
      <c r="AA892" s="58"/>
      <c r="AB892" s="58"/>
      <c r="AC892" s="58"/>
      <c r="AD892" s="58"/>
      <c r="AE892" s="58"/>
      <c r="AF892" s="58"/>
      <c r="AG892" s="58"/>
      <c r="AH892" s="58"/>
      <c r="AI892" s="58"/>
      <c r="AJ892" s="58"/>
      <c r="AK892" s="58"/>
      <c r="AL892" s="58"/>
      <c r="AM892" s="58"/>
      <c r="AN892" s="325"/>
    </row>
    <row r="893" spans="2:40" ht="70.900000000000006" customHeight="1" x14ac:dyDescent="0.45">
      <c r="B893" s="323"/>
      <c r="C893" s="324"/>
      <c r="D893" s="324"/>
      <c r="E893" s="324"/>
      <c r="F893" s="325"/>
      <c r="G893" s="325"/>
      <c r="H893" s="325"/>
      <c r="I893" s="325"/>
      <c r="J893" s="325"/>
      <c r="K893" s="325"/>
      <c r="L893" s="326"/>
      <c r="M893" s="58"/>
      <c r="N893" s="327"/>
      <c r="O893" s="328"/>
      <c r="P893" s="327"/>
      <c r="Q893" s="328"/>
      <c r="R893" s="327"/>
      <c r="X893" s="58"/>
      <c r="Y893" s="58"/>
      <c r="Z893" s="58"/>
      <c r="AA893" s="58"/>
      <c r="AB893" s="58"/>
      <c r="AC893" s="58"/>
      <c r="AD893" s="58"/>
      <c r="AE893" s="58"/>
      <c r="AF893" s="58"/>
      <c r="AG893" s="58"/>
      <c r="AH893" s="58"/>
      <c r="AI893" s="58"/>
      <c r="AJ893" s="58"/>
      <c r="AK893" s="58"/>
      <c r="AL893" s="58"/>
      <c r="AM893" s="58"/>
      <c r="AN893" s="325"/>
    </row>
    <row r="894" spans="2:40" ht="70.900000000000006" customHeight="1" x14ac:dyDescent="0.45">
      <c r="B894" s="323"/>
      <c r="C894" s="324"/>
      <c r="D894" s="324"/>
      <c r="E894" s="324"/>
      <c r="F894" s="325"/>
      <c r="G894" s="325"/>
      <c r="H894" s="325"/>
      <c r="I894" s="325"/>
      <c r="J894" s="325"/>
      <c r="K894" s="325"/>
      <c r="L894" s="326"/>
      <c r="M894" s="58"/>
      <c r="N894" s="327"/>
      <c r="O894" s="328"/>
      <c r="P894" s="327"/>
      <c r="Q894" s="328"/>
      <c r="R894" s="327"/>
      <c r="X894" s="58"/>
      <c r="Y894" s="58"/>
      <c r="Z894" s="58"/>
      <c r="AA894" s="58"/>
      <c r="AB894" s="58"/>
      <c r="AC894" s="58"/>
      <c r="AD894" s="58"/>
      <c r="AE894" s="58"/>
      <c r="AF894" s="58"/>
      <c r="AG894" s="58"/>
      <c r="AH894" s="58"/>
      <c r="AI894" s="58"/>
      <c r="AJ894" s="58"/>
      <c r="AK894" s="58"/>
      <c r="AL894" s="58"/>
      <c r="AM894" s="58"/>
      <c r="AN894" s="325"/>
    </row>
    <row r="895" spans="2:40" ht="70.900000000000006" customHeight="1" x14ac:dyDescent="0.45">
      <c r="B895" s="323"/>
      <c r="C895" s="324"/>
      <c r="D895" s="324"/>
      <c r="E895" s="324"/>
      <c r="F895" s="325"/>
      <c r="G895" s="325"/>
      <c r="H895" s="325"/>
      <c r="I895" s="325"/>
      <c r="J895" s="325"/>
      <c r="K895" s="325"/>
      <c r="L895" s="326"/>
      <c r="M895" s="58"/>
      <c r="N895" s="327"/>
      <c r="O895" s="328"/>
      <c r="P895" s="327"/>
      <c r="Q895" s="328"/>
      <c r="R895" s="327"/>
      <c r="X895" s="58"/>
      <c r="Y895" s="58"/>
      <c r="Z895" s="58"/>
      <c r="AA895" s="58"/>
      <c r="AB895" s="58"/>
      <c r="AC895" s="58"/>
      <c r="AD895" s="58"/>
      <c r="AE895" s="58"/>
      <c r="AF895" s="58"/>
      <c r="AG895" s="58"/>
      <c r="AH895" s="58"/>
      <c r="AI895" s="58"/>
      <c r="AJ895" s="58"/>
      <c r="AK895" s="58"/>
      <c r="AL895" s="58"/>
      <c r="AM895" s="58"/>
      <c r="AN895" s="325"/>
    </row>
    <row r="896" spans="2:40" ht="70.900000000000006" customHeight="1" x14ac:dyDescent="0.45">
      <c r="B896" s="323"/>
      <c r="C896" s="324"/>
      <c r="D896" s="324"/>
      <c r="E896" s="324"/>
      <c r="F896" s="325"/>
      <c r="G896" s="325"/>
      <c r="H896" s="325"/>
      <c r="I896" s="325"/>
      <c r="J896" s="325"/>
      <c r="K896" s="325"/>
      <c r="L896" s="326"/>
      <c r="M896" s="58"/>
      <c r="N896" s="327"/>
      <c r="O896" s="328"/>
      <c r="P896" s="327"/>
      <c r="Q896" s="328"/>
      <c r="R896" s="327"/>
      <c r="X896" s="58"/>
      <c r="Y896" s="58"/>
      <c r="Z896" s="58"/>
      <c r="AA896" s="58"/>
      <c r="AB896" s="58"/>
      <c r="AC896" s="58"/>
      <c r="AD896" s="58"/>
      <c r="AE896" s="58"/>
      <c r="AF896" s="58"/>
      <c r="AG896" s="58"/>
      <c r="AH896" s="58"/>
      <c r="AI896" s="58"/>
      <c r="AJ896" s="58"/>
      <c r="AK896" s="58"/>
      <c r="AL896" s="58"/>
      <c r="AM896" s="58"/>
      <c r="AN896" s="325"/>
    </row>
    <row r="897" spans="2:40" ht="70.900000000000006" customHeight="1" x14ac:dyDescent="0.45">
      <c r="B897" s="323"/>
      <c r="C897" s="324"/>
      <c r="D897" s="324"/>
      <c r="E897" s="324"/>
      <c r="F897" s="325"/>
      <c r="G897" s="325"/>
      <c r="H897" s="325"/>
      <c r="I897" s="325"/>
      <c r="J897" s="325"/>
      <c r="K897" s="325"/>
      <c r="L897" s="326"/>
      <c r="M897" s="58"/>
      <c r="N897" s="327"/>
      <c r="O897" s="328"/>
      <c r="P897" s="327"/>
      <c r="Q897" s="328"/>
      <c r="R897" s="327"/>
      <c r="X897" s="58"/>
      <c r="Y897" s="58"/>
      <c r="Z897" s="58"/>
      <c r="AA897" s="58"/>
      <c r="AB897" s="58"/>
      <c r="AC897" s="58"/>
      <c r="AD897" s="58"/>
      <c r="AE897" s="58"/>
      <c r="AF897" s="58"/>
      <c r="AG897" s="58"/>
      <c r="AH897" s="58"/>
      <c r="AI897" s="58"/>
      <c r="AJ897" s="58"/>
      <c r="AK897" s="58"/>
      <c r="AL897" s="58"/>
      <c r="AM897" s="58"/>
      <c r="AN897" s="325"/>
    </row>
    <row r="898" spans="2:40" ht="70.900000000000006" customHeight="1" x14ac:dyDescent="0.45">
      <c r="B898" s="323"/>
      <c r="C898" s="324"/>
      <c r="D898" s="324"/>
      <c r="E898" s="324"/>
      <c r="F898" s="325"/>
      <c r="G898" s="325"/>
      <c r="H898" s="325"/>
      <c r="I898" s="325"/>
      <c r="J898" s="325"/>
      <c r="K898" s="325"/>
      <c r="L898" s="326"/>
      <c r="M898" s="58"/>
      <c r="N898" s="327"/>
      <c r="O898" s="328"/>
      <c r="P898" s="327"/>
      <c r="Q898" s="328"/>
      <c r="R898" s="327"/>
      <c r="X898" s="58"/>
      <c r="Y898" s="58"/>
      <c r="Z898" s="58"/>
      <c r="AA898" s="58"/>
      <c r="AB898" s="58"/>
      <c r="AC898" s="58"/>
      <c r="AD898" s="58"/>
      <c r="AE898" s="58"/>
      <c r="AF898" s="58"/>
      <c r="AG898" s="58"/>
      <c r="AH898" s="58"/>
      <c r="AI898" s="58"/>
      <c r="AJ898" s="58"/>
      <c r="AK898" s="58"/>
      <c r="AL898" s="58"/>
      <c r="AM898" s="58"/>
      <c r="AN898" s="325"/>
    </row>
    <row r="899" spans="2:40" ht="70.900000000000006" customHeight="1" x14ac:dyDescent="0.45">
      <c r="B899" s="323"/>
      <c r="C899" s="324"/>
      <c r="D899" s="324"/>
      <c r="E899" s="324"/>
      <c r="F899" s="325"/>
      <c r="G899" s="325"/>
      <c r="H899" s="325"/>
      <c r="I899" s="325"/>
      <c r="J899" s="325"/>
      <c r="K899" s="325"/>
      <c r="L899" s="326"/>
      <c r="M899" s="58"/>
      <c r="N899" s="327"/>
      <c r="O899" s="328"/>
      <c r="P899" s="327"/>
      <c r="Q899" s="328"/>
      <c r="R899" s="327"/>
      <c r="X899" s="58"/>
      <c r="Y899" s="58"/>
      <c r="Z899" s="58"/>
      <c r="AA899" s="58"/>
      <c r="AB899" s="58"/>
      <c r="AC899" s="58"/>
      <c r="AD899" s="58"/>
      <c r="AE899" s="58"/>
      <c r="AF899" s="58"/>
      <c r="AG899" s="58"/>
      <c r="AH899" s="58"/>
      <c r="AI899" s="58"/>
      <c r="AJ899" s="58"/>
      <c r="AK899" s="58"/>
      <c r="AL899" s="58"/>
      <c r="AM899" s="58"/>
      <c r="AN899" s="325"/>
    </row>
    <row r="900" spans="2:40" ht="70.900000000000006" customHeight="1" x14ac:dyDescent="0.45">
      <c r="B900" s="323"/>
      <c r="C900" s="324"/>
      <c r="D900" s="324"/>
      <c r="E900" s="324"/>
      <c r="F900" s="325"/>
      <c r="G900" s="325"/>
      <c r="H900" s="325"/>
      <c r="I900" s="325"/>
      <c r="J900" s="325"/>
      <c r="K900" s="325"/>
      <c r="L900" s="326"/>
      <c r="M900" s="58"/>
      <c r="N900" s="327"/>
      <c r="O900" s="328"/>
      <c r="P900" s="327"/>
      <c r="Q900" s="328"/>
      <c r="R900" s="327"/>
      <c r="X900" s="58"/>
      <c r="Y900" s="58"/>
      <c r="Z900" s="58"/>
      <c r="AA900" s="58"/>
      <c r="AB900" s="58"/>
      <c r="AC900" s="58"/>
      <c r="AD900" s="58"/>
      <c r="AE900" s="58"/>
      <c r="AF900" s="58"/>
      <c r="AG900" s="58"/>
      <c r="AH900" s="58"/>
      <c r="AI900" s="58"/>
      <c r="AJ900" s="58"/>
      <c r="AK900" s="58"/>
      <c r="AL900" s="58"/>
      <c r="AM900" s="58"/>
      <c r="AN900" s="325"/>
    </row>
    <row r="901" spans="2:40" ht="70.900000000000006" customHeight="1" x14ac:dyDescent="0.45">
      <c r="B901" s="323"/>
      <c r="C901" s="324"/>
      <c r="D901" s="324"/>
      <c r="E901" s="324"/>
      <c r="F901" s="325"/>
      <c r="G901" s="325"/>
      <c r="H901" s="325"/>
      <c r="I901" s="325"/>
      <c r="J901" s="325"/>
      <c r="K901" s="325"/>
      <c r="L901" s="326"/>
      <c r="M901" s="58"/>
      <c r="N901" s="327"/>
      <c r="O901" s="328"/>
      <c r="P901" s="327"/>
      <c r="Q901" s="328"/>
      <c r="R901" s="327"/>
      <c r="X901" s="58"/>
      <c r="Y901" s="58"/>
      <c r="Z901" s="58"/>
      <c r="AA901" s="58"/>
      <c r="AB901" s="58"/>
      <c r="AC901" s="58"/>
      <c r="AD901" s="58"/>
      <c r="AE901" s="58"/>
      <c r="AF901" s="58"/>
      <c r="AG901" s="58"/>
      <c r="AH901" s="58"/>
      <c r="AI901" s="58"/>
      <c r="AJ901" s="58"/>
      <c r="AK901" s="58"/>
      <c r="AL901" s="58"/>
      <c r="AM901" s="58"/>
      <c r="AN901" s="325"/>
    </row>
    <row r="902" spans="2:40" ht="70.900000000000006" customHeight="1" x14ac:dyDescent="0.45">
      <c r="B902" s="323"/>
      <c r="C902" s="324"/>
      <c r="D902" s="324"/>
      <c r="E902" s="324"/>
      <c r="F902" s="325"/>
      <c r="G902" s="325"/>
      <c r="H902" s="325"/>
      <c r="I902" s="325"/>
      <c r="J902" s="325"/>
      <c r="K902" s="325"/>
      <c r="L902" s="326"/>
      <c r="M902" s="58"/>
      <c r="N902" s="327"/>
      <c r="O902" s="328"/>
      <c r="P902" s="327"/>
      <c r="Q902" s="328"/>
      <c r="R902" s="327"/>
      <c r="X902" s="58"/>
      <c r="Y902" s="58"/>
      <c r="Z902" s="58"/>
      <c r="AA902" s="58"/>
      <c r="AB902" s="58"/>
      <c r="AC902" s="58"/>
      <c r="AD902" s="58"/>
      <c r="AE902" s="58"/>
      <c r="AF902" s="58"/>
      <c r="AG902" s="58"/>
      <c r="AH902" s="58"/>
      <c r="AI902" s="58"/>
      <c r="AJ902" s="58"/>
      <c r="AK902" s="58"/>
      <c r="AL902" s="58"/>
      <c r="AM902" s="58"/>
      <c r="AN902" s="325"/>
    </row>
    <row r="903" spans="2:40" ht="70.900000000000006" customHeight="1" x14ac:dyDescent="0.45">
      <c r="B903" s="323"/>
      <c r="C903" s="324"/>
      <c r="D903" s="324"/>
      <c r="E903" s="324"/>
      <c r="F903" s="325"/>
      <c r="G903" s="325"/>
      <c r="H903" s="325"/>
      <c r="I903" s="325"/>
      <c r="J903" s="325"/>
      <c r="K903" s="325"/>
      <c r="L903" s="326"/>
      <c r="M903" s="58"/>
      <c r="N903" s="327"/>
      <c r="O903" s="328"/>
      <c r="P903" s="327"/>
      <c r="Q903" s="328"/>
      <c r="R903" s="327"/>
      <c r="X903" s="58"/>
      <c r="Y903" s="58"/>
      <c r="Z903" s="58"/>
      <c r="AA903" s="58"/>
      <c r="AB903" s="58"/>
      <c r="AC903" s="58"/>
      <c r="AD903" s="58"/>
      <c r="AE903" s="58"/>
      <c r="AF903" s="58"/>
      <c r="AG903" s="58"/>
      <c r="AH903" s="58"/>
      <c r="AI903" s="58"/>
      <c r="AJ903" s="58"/>
      <c r="AK903" s="58"/>
      <c r="AL903" s="58"/>
      <c r="AM903" s="58"/>
      <c r="AN903" s="325"/>
    </row>
    <row r="904" spans="2:40" ht="70.900000000000006" customHeight="1" x14ac:dyDescent="0.45">
      <c r="B904" s="323"/>
      <c r="C904" s="324"/>
      <c r="D904" s="324"/>
      <c r="E904" s="324"/>
      <c r="F904" s="325"/>
      <c r="G904" s="325"/>
      <c r="H904" s="325"/>
      <c r="I904" s="325"/>
      <c r="J904" s="325"/>
      <c r="K904" s="325"/>
      <c r="L904" s="326"/>
      <c r="M904" s="58"/>
      <c r="N904" s="327"/>
      <c r="O904" s="328"/>
      <c r="P904" s="327"/>
      <c r="Q904" s="328"/>
      <c r="R904" s="327"/>
      <c r="X904" s="58"/>
      <c r="Y904" s="58"/>
      <c r="Z904" s="58"/>
      <c r="AA904" s="58"/>
      <c r="AB904" s="58"/>
      <c r="AC904" s="58"/>
      <c r="AD904" s="58"/>
      <c r="AE904" s="58"/>
      <c r="AF904" s="58"/>
      <c r="AG904" s="58"/>
      <c r="AH904" s="58"/>
      <c r="AI904" s="58"/>
      <c r="AJ904" s="58"/>
      <c r="AK904" s="58"/>
      <c r="AL904" s="58"/>
      <c r="AM904" s="58"/>
      <c r="AN904" s="325"/>
    </row>
    <row r="905" spans="2:40" ht="70.900000000000006" customHeight="1" x14ac:dyDescent="0.45">
      <c r="B905" s="323"/>
      <c r="C905" s="324"/>
      <c r="D905" s="324"/>
      <c r="E905" s="324"/>
      <c r="F905" s="325"/>
      <c r="G905" s="325"/>
      <c r="H905" s="325"/>
      <c r="I905" s="325"/>
      <c r="J905" s="325"/>
      <c r="K905" s="325"/>
      <c r="L905" s="326"/>
      <c r="M905" s="58"/>
      <c r="N905" s="327"/>
      <c r="O905" s="328"/>
      <c r="P905" s="327"/>
      <c r="Q905" s="328"/>
      <c r="R905" s="327"/>
      <c r="X905" s="58"/>
      <c r="Y905" s="58"/>
      <c r="Z905" s="58"/>
      <c r="AA905" s="58"/>
      <c r="AB905" s="58"/>
      <c r="AC905" s="58"/>
      <c r="AD905" s="58"/>
      <c r="AE905" s="58"/>
      <c r="AF905" s="58"/>
      <c r="AG905" s="58"/>
      <c r="AH905" s="58"/>
      <c r="AI905" s="58"/>
      <c r="AJ905" s="58"/>
      <c r="AK905" s="58"/>
      <c r="AL905" s="58"/>
      <c r="AM905" s="58"/>
      <c r="AN905" s="325"/>
    </row>
    <row r="906" spans="2:40" ht="70.900000000000006" customHeight="1" x14ac:dyDescent="0.45">
      <c r="B906" s="323"/>
      <c r="C906" s="324"/>
      <c r="D906" s="324"/>
      <c r="E906" s="324"/>
      <c r="F906" s="325"/>
      <c r="G906" s="325"/>
      <c r="H906" s="325"/>
      <c r="I906" s="325"/>
      <c r="J906" s="325"/>
      <c r="K906" s="325"/>
      <c r="L906" s="326"/>
      <c r="M906" s="58"/>
      <c r="N906" s="327"/>
      <c r="O906" s="328"/>
      <c r="P906" s="327"/>
      <c r="Q906" s="328"/>
      <c r="R906" s="327"/>
      <c r="X906" s="58"/>
      <c r="Y906" s="58"/>
      <c r="Z906" s="58"/>
      <c r="AA906" s="58"/>
      <c r="AB906" s="58"/>
      <c r="AC906" s="58"/>
      <c r="AD906" s="58"/>
      <c r="AE906" s="58"/>
      <c r="AF906" s="58"/>
      <c r="AG906" s="58"/>
      <c r="AH906" s="58"/>
      <c r="AI906" s="58"/>
      <c r="AJ906" s="58"/>
      <c r="AK906" s="58"/>
      <c r="AL906" s="58"/>
      <c r="AM906" s="58"/>
      <c r="AN906" s="325"/>
    </row>
    <row r="907" spans="2:40" ht="70.900000000000006" customHeight="1" x14ac:dyDescent="0.45">
      <c r="B907" s="323"/>
      <c r="C907" s="324"/>
      <c r="D907" s="324"/>
      <c r="E907" s="324"/>
      <c r="F907" s="325"/>
      <c r="G907" s="325"/>
      <c r="H907" s="325"/>
      <c r="I907" s="325"/>
      <c r="J907" s="325"/>
      <c r="K907" s="325"/>
      <c r="L907" s="326"/>
      <c r="M907" s="58"/>
      <c r="N907" s="327"/>
      <c r="O907" s="328"/>
      <c r="P907" s="327"/>
      <c r="Q907" s="328"/>
      <c r="R907" s="327"/>
      <c r="X907" s="58"/>
      <c r="Y907" s="58"/>
      <c r="Z907" s="58"/>
      <c r="AA907" s="58"/>
      <c r="AB907" s="58"/>
      <c r="AC907" s="58"/>
      <c r="AD907" s="58"/>
      <c r="AE907" s="58"/>
      <c r="AF907" s="58"/>
      <c r="AG907" s="58"/>
      <c r="AH907" s="58"/>
      <c r="AI907" s="58"/>
      <c r="AJ907" s="58"/>
      <c r="AK907" s="58"/>
      <c r="AL907" s="58"/>
      <c r="AM907" s="58"/>
      <c r="AN907" s="325"/>
    </row>
    <row r="908" spans="2:40" ht="70.900000000000006" customHeight="1" x14ac:dyDescent="0.45">
      <c r="B908" s="323"/>
      <c r="C908" s="324"/>
      <c r="D908" s="324"/>
      <c r="E908" s="324"/>
      <c r="F908" s="325"/>
      <c r="G908" s="325"/>
      <c r="H908" s="325"/>
      <c r="I908" s="325"/>
      <c r="J908" s="325"/>
      <c r="K908" s="325"/>
      <c r="L908" s="326"/>
      <c r="M908" s="58"/>
      <c r="N908" s="327"/>
      <c r="O908" s="328"/>
      <c r="P908" s="327"/>
      <c r="Q908" s="328"/>
      <c r="R908" s="327"/>
      <c r="X908" s="58"/>
      <c r="Y908" s="58"/>
      <c r="Z908" s="58"/>
      <c r="AA908" s="58"/>
      <c r="AB908" s="58"/>
      <c r="AC908" s="58"/>
      <c r="AD908" s="58"/>
      <c r="AE908" s="58"/>
      <c r="AF908" s="58"/>
      <c r="AG908" s="58"/>
      <c r="AH908" s="58"/>
      <c r="AI908" s="58"/>
      <c r="AJ908" s="58"/>
      <c r="AK908" s="58"/>
      <c r="AL908" s="58"/>
      <c r="AM908" s="58"/>
      <c r="AN908" s="325"/>
    </row>
    <row r="909" spans="2:40" ht="70.900000000000006" customHeight="1" x14ac:dyDescent="0.45">
      <c r="B909" s="323"/>
      <c r="C909" s="324"/>
      <c r="D909" s="324"/>
      <c r="E909" s="324"/>
      <c r="F909" s="325"/>
      <c r="G909" s="325"/>
      <c r="H909" s="325"/>
      <c r="I909" s="325"/>
      <c r="J909" s="325"/>
      <c r="K909" s="325"/>
      <c r="L909" s="326"/>
      <c r="M909" s="58"/>
      <c r="N909" s="327"/>
      <c r="O909" s="328"/>
      <c r="P909" s="327"/>
      <c r="Q909" s="328"/>
      <c r="R909" s="327"/>
      <c r="X909" s="58"/>
      <c r="Y909" s="58"/>
      <c r="Z909" s="58"/>
      <c r="AA909" s="58"/>
      <c r="AB909" s="58"/>
      <c r="AC909" s="58"/>
      <c r="AD909" s="58"/>
      <c r="AE909" s="58"/>
      <c r="AF909" s="58"/>
      <c r="AG909" s="58"/>
      <c r="AH909" s="58"/>
      <c r="AI909" s="58"/>
      <c r="AJ909" s="58"/>
      <c r="AK909" s="58"/>
      <c r="AL909" s="58"/>
      <c r="AM909" s="58"/>
      <c r="AN909" s="325"/>
    </row>
    <row r="910" spans="2:40" ht="70.900000000000006" customHeight="1" x14ac:dyDescent="0.45">
      <c r="B910" s="323"/>
      <c r="C910" s="324"/>
      <c r="D910" s="324"/>
      <c r="E910" s="324"/>
      <c r="F910" s="325"/>
      <c r="G910" s="325"/>
      <c r="H910" s="325"/>
      <c r="I910" s="325"/>
      <c r="J910" s="325"/>
      <c r="K910" s="325"/>
      <c r="L910" s="326"/>
      <c r="M910" s="58"/>
      <c r="N910" s="327"/>
      <c r="O910" s="328"/>
      <c r="P910" s="327"/>
      <c r="Q910" s="328"/>
      <c r="R910" s="327"/>
      <c r="X910" s="58"/>
      <c r="Y910" s="58"/>
      <c r="Z910" s="58"/>
      <c r="AA910" s="58"/>
      <c r="AB910" s="58"/>
      <c r="AC910" s="58"/>
      <c r="AD910" s="58"/>
      <c r="AE910" s="58"/>
      <c r="AF910" s="58"/>
      <c r="AG910" s="58"/>
      <c r="AH910" s="58"/>
      <c r="AI910" s="58"/>
      <c r="AJ910" s="58"/>
      <c r="AK910" s="58"/>
      <c r="AL910" s="58"/>
      <c r="AM910" s="58"/>
      <c r="AN910" s="325"/>
    </row>
    <row r="911" spans="2:40" ht="70.900000000000006" customHeight="1" x14ac:dyDescent="0.45">
      <c r="B911" s="323"/>
      <c r="C911" s="324"/>
      <c r="D911" s="324"/>
      <c r="E911" s="324"/>
      <c r="F911" s="325"/>
      <c r="G911" s="325"/>
      <c r="H911" s="325"/>
      <c r="I911" s="325"/>
      <c r="J911" s="325"/>
      <c r="K911" s="325"/>
      <c r="L911" s="326"/>
      <c r="M911" s="58"/>
      <c r="N911" s="327"/>
      <c r="O911" s="328"/>
      <c r="P911" s="327"/>
      <c r="Q911" s="328"/>
      <c r="R911" s="327"/>
      <c r="X911" s="58"/>
      <c r="Y911" s="58"/>
      <c r="Z911" s="58"/>
      <c r="AA911" s="58"/>
      <c r="AB911" s="58"/>
      <c r="AC911" s="58"/>
      <c r="AD911" s="58"/>
      <c r="AE911" s="58"/>
      <c r="AF911" s="58"/>
      <c r="AG911" s="58"/>
      <c r="AH911" s="58"/>
      <c r="AI911" s="58"/>
      <c r="AJ911" s="58"/>
      <c r="AK911" s="58"/>
      <c r="AL911" s="58"/>
      <c r="AM911" s="58"/>
      <c r="AN911" s="325"/>
    </row>
    <row r="912" spans="2:40" ht="70.900000000000006" customHeight="1" x14ac:dyDescent="0.45">
      <c r="B912" s="323"/>
      <c r="C912" s="324"/>
      <c r="D912" s="324"/>
      <c r="E912" s="324"/>
      <c r="F912" s="325"/>
      <c r="G912" s="325"/>
      <c r="H912" s="325"/>
      <c r="I912" s="325"/>
      <c r="J912" s="325"/>
      <c r="K912" s="325"/>
      <c r="L912" s="326"/>
      <c r="M912" s="58"/>
      <c r="N912" s="327"/>
      <c r="O912" s="328"/>
      <c r="P912" s="327"/>
      <c r="Q912" s="328"/>
      <c r="R912" s="327"/>
      <c r="X912" s="58"/>
      <c r="Y912" s="58"/>
      <c r="Z912" s="58"/>
      <c r="AA912" s="58"/>
      <c r="AB912" s="58"/>
      <c r="AC912" s="58"/>
      <c r="AD912" s="58"/>
      <c r="AE912" s="58"/>
      <c r="AF912" s="58"/>
      <c r="AG912" s="58"/>
      <c r="AH912" s="58"/>
      <c r="AI912" s="58"/>
      <c r="AJ912" s="58"/>
      <c r="AK912" s="58"/>
      <c r="AL912" s="58"/>
      <c r="AM912" s="58"/>
      <c r="AN912" s="325"/>
    </row>
    <row r="913" spans="2:40" ht="70.900000000000006" customHeight="1" x14ac:dyDescent="0.45">
      <c r="B913" s="323"/>
      <c r="C913" s="324"/>
      <c r="D913" s="324"/>
      <c r="E913" s="324"/>
      <c r="F913" s="325"/>
      <c r="G913" s="325"/>
      <c r="H913" s="325"/>
      <c r="I913" s="325"/>
      <c r="J913" s="325"/>
      <c r="K913" s="325"/>
      <c r="L913" s="326"/>
      <c r="M913" s="58"/>
      <c r="N913" s="327"/>
      <c r="O913" s="328"/>
      <c r="P913" s="327"/>
      <c r="Q913" s="328"/>
      <c r="R913" s="327"/>
      <c r="X913" s="58"/>
      <c r="Y913" s="58"/>
      <c r="Z913" s="58"/>
      <c r="AA913" s="58"/>
      <c r="AB913" s="58"/>
      <c r="AC913" s="58"/>
      <c r="AD913" s="58"/>
      <c r="AE913" s="58"/>
      <c r="AF913" s="58"/>
      <c r="AG913" s="58"/>
      <c r="AH913" s="58"/>
      <c r="AI913" s="58"/>
      <c r="AJ913" s="58"/>
      <c r="AK913" s="58"/>
      <c r="AL913" s="58"/>
      <c r="AM913" s="58"/>
      <c r="AN913" s="325"/>
    </row>
    <row r="914" spans="2:40" ht="70.900000000000006" customHeight="1" x14ac:dyDescent="0.45">
      <c r="B914" s="323"/>
      <c r="C914" s="324"/>
      <c r="D914" s="324"/>
      <c r="E914" s="324"/>
      <c r="F914" s="325"/>
      <c r="G914" s="325"/>
      <c r="H914" s="325"/>
      <c r="I914" s="325"/>
      <c r="J914" s="325"/>
      <c r="K914" s="325"/>
      <c r="L914" s="326"/>
      <c r="M914" s="58"/>
      <c r="N914" s="327"/>
      <c r="O914" s="328"/>
      <c r="P914" s="327"/>
      <c r="Q914" s="328"/>
      <c r="R914" s="327"/>
      <c r="X914" s="58"/>
      <c r="Y914" s="58"/>
      <c r="Z914" s="58"/>
      <c r="AA914" s="58"/>
      <c r="AB914" s="58"/>
      <c r="AC914" s="58"/>
      <c r="AD914" s="58"/>
      <c r="AE914" s="58"/>
      <c r="AF914" s="58"/>
      <c r="AG914" s="58"/>
      <c r="AH914" s="58"/>
      <c r="AI914" s="58"/>
      <c r="AJ914" s="58"/>
      <c r="AK914" s="58"/>
      <c r="AL914" s="58"/>
      <c r="AM914" s="58"/>
      <c r="AN914" s="325"/>
    </row>
    <row r="915" spans="2:40" ht="70.900000000000006" customHeight="1" x14ac:dyDescent="0.45">
      <c r="B915" s="323"/>
      <c r="C915" s="324"/>
      <c r="D915" s="324"/>
      <c r="E915" s="324"/>
      <c r="F915" s="325"/>
      <c r="G915" s="325"/>
      <c r="H915" s="325"/>
      <c r="I915" s="325"/>
      <c r="J915" s="325"/>
      <c r="K915" s="325"/>
      <c r="L915" s="326"/>
      <c r="M915" s="58"/>
      <c r="N915" s="327"/>
      <c r="O915" s="328"/>
      <c r="P915" s="327"/>
      <c r="Q915" s="328"/>
      <c r="R915" s="327"/>
      <c r="X915" s="58"/>
      <c r="Y915" s="58"/>
      <c r="Z915" s="58"/>
      <c r="AA915" s="58"/>
      <c r="AB915" s="58"/>
      <c r="AC915" s="58"/>
      <c r="AD915" s="58"/>
      <c r="AE915" s="58"/>
      <c r="AF915" s="58"/>
      <c r="AG915" s="58"/>
      <c r="AH915" s="58"/>
      <c r="AI915" s="58"/>
      <c r="AJ915" s="58"/>
      <c r="AK915" s="58"/>
      <c r="AL915" s="58"/>
      <c r="AM915" s="58"/>
      <c r="AN915" s="325"/>
    </row>
    <row r="916" spans="2:40" ht="70.900000000000006" customHeight="1" x14ac:dyDescent="0.45">
      <c r="B916" s="323"/>
      <c r="C916" s="324"/>
      <c r="D916" s="324"/>
      <c r="E916" s="324"/>
      <c r="F916" s="325"/>
      <c r="G916" s="325"/>
      <c r="H916" s="325"/>
      <c r="I916" s="325"/>
      <c r="J916" s="325"/>
      <c r="K916" s="325"/>
      <c r="L916" s="326"/>
      <c r="M916" s="58"/>
      <c r="N916" s="327"/>
      <c r="O916" s="328"/>
      <c r="P916" s="327"/>
      <c r="Q916" s="328"/>
      <c r="R916" s="327"/>
      <c r="X916" s="58"/>
      <c r="Y916" s="58"/>
      <c r="Z916" s="58"/>
      <c r="AA916" s="58"/>
      <c r="AB916" s="58"/>
      <c r="AC916" s="58"/>
      <c r="AD916" s="58"/>
      <c r="AE916" s="58"/>
      <c r="AF916" s="58"/>
      <c r="AG916" s="58"/>
      <c r="AH916" s="58"/>
      <c r="AI916" s="58"/>
      <c r="AJ916" s="58"/>
      <c r="AK916" s="58"/>
      <c r="AL916" s="58"/>
      <c r="AM916" s="58"/>
      <c r="AN916" s="325"/>
    </row>
    <row r="917" spans="2:40" ht="70.900000000000006" customHeight="1" x14ac:dyDescent="0.45">
      <c r="B917" s="323"/>
      <c r="C917" s="324"/>
      <c r="D917" s="324"/>
      <c r="E917" s="324"/>
      <c r="F917" s="325"/>
      <c r="G917" s="325"/>
      <c r="H917" s="325"/>
      <c r="I917" s="325"/>
      <c r="J917" s="325"/>
      <c r="K917" s="325"/>
      <c r="L917" s="326"/>
      <c r="M917" s="58"/>
      <c r="N917" s="327"/>
      <c r="O917" s="328"/>
      <c r="P917" s="327"/>
      <c r="Q917" s="328"/>
      <c r="R917" s="327"/>
      <c r="X917" s="58"/>
      <c r="Y917" s="58"/>
      <c r="Z917" s="58"/>
      <c r="AA917" s="58"/>
      <c r="AB917" s="58"/>
      <c r="AC917" s="58"/>
      <c r="AD917" s="58"/>
      <c r="AE917" s="58"/>
      <c r="AF917" s="58"/>
      <c r="AG917" s="58"/>
      <c r="AH917" s="58"/>
      <c r="AI917" s="58"/>
      <c r="AJ917" s="58"/>
      <c r="AK917" s="58"/>
      <c r="AL917" s="58"/>
      <c r="AM917" s="58"/>
      <c r="AN917" s="325"/>
    </row>
    <row r="918" spans="2:40" ht="70.900000000000006" customHeight="1" x14ac:dyDescent="0.45">
      <c r="B918" s="323"/>
      <c r="C918" s="324"/>
      <c r="D918" s="324"/>
      <c r="E918" s="324"/>
      <c r="F918" s="325"/>
      <c r="G918" s="325"/>
      <c r="H918" s="325"/>
      <c r="I918" s="325"/>
      <c r="J918" s="325"/>
      <c r="K918" s="325"/>
      <c r="L918" s="326"/>
      <c r="M918" s="58"/>
      <c r="N918" s="327"/>
      <c r="O918" s="328"/>
      <c r="P918" s="327"/>
      <c r="Q918" s="328"/>
      <c r="R918" s="327"/>
      <c r="X918" s="58"/>
      <c r="Y918" s="58"/>
      <c r="Z918" s="58"/>
      <c r="AA918" s="58"/>
      <c r="AB918" s="58"/>
      <c r="AC918" s="58"/>
      <c r="AD918" s="58"/>
      <c r="AE918" s="58"/>
      <c r="AF918" s="58"/>
      <c r="AG918" s="58"/>
      <c r="AH918" s="58"/>
      <c r="AI918" s="58"/>
      <c r="AJ918" s="58"/>
      <c r="AK918" s="58"/>
      <c r="AL918" s="58"/>
      <c r="AM918" s="58"/>
      <c r="AN918" s="325"/>
    </row>
    <row r="919" spans="2:40" ht="70.900000000000006" customHeight="1" x14ac:dyDescent="0.45">
      <c r="B919" s="323"/>
      <c r="C919" s="324"/>
      <c r="D919" s="324"/>
      <c r="E919" s="324"/>
      <c r="F919" s="325"/>
      <c r="G919" s="325"/>
      <c r="H919" s="325"/>
      <c r="I919" s="325"/>
      <c r="J919" s="325"/>
      <c r="K919" s="325"/>
      <c r="L919" s="326"/>
      <c r="M919" s="58"/>
      <c r="N919" s="327"/>
      <c r="O919" s="328"/>
      <c r="P919" s="327"/>
      <c r="Q919" s="328"/>
      <c r="R919" s="327"/>
      <c r="X919" s="58"/>
      <c r="Y919" s="58"/>
      <c r="Z919" s="58"/>
      <c r="AA919" s="58"/>
      <c r="AB919" s="58"/>
      <c r="AC919" s="58"/>
      <c r="AD919" s="58"/>
      <c r="AE919" s="58"/>
      <c r="AF919" s="58"/>
      <c r="AG919" s="58"/>
      <c r="AH919" s="58"/>
      <c r="AI919" s="58"/>
      <c r="AJ919" s="58"/>
      <c r="AK919" s="58"/>
      <c r="AL919" s="58"/>
      <c r="AM919" s="58"/>
      <c r="AN919" s="325"/>
    </row>
    <row r="920" spans="2:40" ht="70.900000000000006" customHeight="1" x14ac:dyDescent="0.45">
      <c r="B920" s="323"/>
      <c r="C920" s="324"/>
      <c r="D920" s="324"/>
      <c r="E920" s="324"/>
      <c r="F920" s="325"/>
      <c r="G920" s="325"/>
      <c r="H920" s="325"/>
      <c r="I920" s="325"/>
      <c r="J920" s="325"/>
      <c r="K920" s="325"/>
      <c r="L920" s="326"/>
      <c r="M920" s="58"/>
      <c r="N920" s="327"/>
      <c r="O920" s="328"/>
      <c r="P920" s="327"/>
      <c r="Q920" s="328"/>
      <c r="R920" s="327"/>
      <c r="X920" s="58"/>
      <c r="Y920" s="58"/>
      <c r="Z920" s="58"/>
      <c r="AA920" s="58"/>
      <c r="AB920" s="58"/>
      <c r="AC920" s="58"/>
      <c r="AD920" s="58"/>
      <c r="AE920" s="58"/>
      <c r="AF920" s="58"/>
      <c r="AG920" s="58"/>
      <c r="AH920" s="58"/>
      <c r="AI920" s="58"/>
      <c r="AJ920" s="58"/>
      <c r="AK920" s="58"/>
      <c r="AL920" s="58"/>
      <c r="AM920" s="58"/>
      <c r="AN920" s="325"/>
    </row>
    <row r="921" spans="2:40" ht="70.900000000000006" customHeight="1" x14ac:dyDescent="0.45">
      <c r="B921" s="323"/>
      <c r="C921" s="324"/>
      <c r="D921" s="324"/>
      <c r="E921" s="324"/>
      <c r="F921" s="325"/>
      <c r="G921" s="325"/>
      <c r="H921" s="325"/>
      <c r="I921" s="325"/>
      <c r="J921" s="325"/>
      <c r="K921" s="325"/>
      <c r="L921" s="326"/>
      <c r="M921" s="58"/>
      <c r="N921" s="327"/>
      <c r="O921" s="328"/>
      <c r="P921" s="327"/>
      <c r="Q921" s="328"/>
      <c r="R921" s="327"/>
      <c r="X921" s="58"/>
      <c r="Y921" s="58"/>
      <c r="Z921" s="58"/>
      <c r="AA921" s="58"/>
      <c r="AB921" s="58"/>
      <c r="AC921" s="58"/>
      <c r="AD921" s="58"/>
      <c r="AE921" s="58"/>
      <c r="AF921" s="58"/>
      <c r="AG921" s="58"/>
      <c r="AH921" s="58"/>
      <c r="AI921" s="58"/>
      <c r="AJ921" s="58"/>
      <c r="AK921" s="58"/>
      <c r="AL921" s="58"/>
      <c r="AM921" s="58"/>
      <c r="AN921" s="325"/>
    </row>
    <row r="922" spans="2:40" ht="70.900000000000006" customHeight="1" x14ac:dyDescent="0.45">
      <c r="B922" s="323"/>
      <c r="C922" s="324"/>
      <c r="D922" s="324"/>
      <c r="E922" s="324"/>
      <c r="F922" s="325"/>
      <c r="G922" s="325"/>
      <c r="H922" s="325"/>
      <c r="I922" s="325"/>
      <c r="J922" s="325"/>
      <c r="K922" s="325"/>
      <c r="L922" s="326"/>
      <c r="M922" s="58"/>
      <c r="N922" s="327"/>
      <c r="O922" s="328"/>
      <c r="P922" s="327"/>
      <c r="Q922" s="328"/>
      <c r="R922" s="327"/>
      <c r="X922" s="58"/>
      <c r="Y922" s="58"/>
      <c r="Z922" s="58"/>
      <c r="AA922" s="58"/>
      <c r="AB922" s="58"/>
      <c r="AC922" s="58"/>
      <c r="AD922" s="58"/>
      <c r="AE922" s="58"/>
      <c r="AF922" s="58"/>
      <c r="AG922" s="58"/>
      <c r="AH922" s="58"/>
      <c r="AI922" s="58"/>
      <c r="AJ922" s="58"/>
      <c r="AK922" s="58"/>
      <c r="AL922" s="58"/>
      <c r="AM922" s="58"/>
      <c r="AN922" s="325"/>
    </row>
    <row r="923" spans="2:40" ht="70.900000000000006" customHeight="1" x14ac:dyDescent="0.45">
      <c r="B923" s="323"/>
      <c r="C923" s="324"/>
      <c r="D923" s="324"/>
      <c r="E923" s="324"/>
      <c r="F923" s="325"/>
      <c r="G923" s="325"/>
      <c r="H923" s="325"/>
      <c r="I923" s="325"/>
      <c r="J923" s="325"/>
      <c r="K923" s="325"/>
      <c r="L923" s="326"/>
      <c r="M923" s="58"/>
      <c r="N923" s="327"/>
      <c r="O923" s="328"/>
      <c r="P923" s="327"/>
      <c r="Q923" s="328"/>
      <c r="R923" s="327"/>
      <c r="X923" s="58"/>
      <c r="Y923" s="58"/>
      <c r="Z923" s="58"/>
      <c r="AA923" s="58"/>
      <c r="AB923" s="58"/>
      <c r="AC923" s="58"/>
      <c r="AD923" s="58"/>
      <c r="AE923" s="58"/>
      <c r="AF923" s="58"/>
      <c r="AG923" s="58"/>
      <c r="AH923" s="58"/>
      <c r="AI923" s="58"/>
      <c r="AJ923" s="58"/>
      <c r="AK923" s="58"/>
      <c r="AL923" s="58"/>
      <c r="AM923" s="58"/>
      <c r="AN923" s="325"/>
    </row>
    <row r="924" spans="2:40" ht="70.900000000000006" customHeight="1" x14ac:dyDescent="0.45">
      <c r="B924" s="323"/>
      <c r="C924" s="324"/>
      <c r="D924" s="324"/>
      <c r="E924" s="324"/>
      <c r="F924" s="325"/>
      <c r="G924" s="325"/>
      <c r="H924" s="325"/>
      <c r="I924" s="325"/>
      <c r="J924" s="325"/>
      <c r="K924" s="325"/>
      <c r="L924" s="326"/>
      <c r="M924" s="58"/>
      <c r="N924" s="327"/>
      <c r="O924" s="328"/>
      <c r="P924" s="327"/>
      <c r="Q924" s="328"/>
      <c r="R924" s="327"/>
      <c r="X924" s="58"/>
      <c r="Y924" s="58"/>
      <c r="Z924" s="58"/>
      <c r="AA924" s="58"/>
      <c r="AB924" s="58"/>
      <c r="AC924" s="58"/>
      <c r="AD924" s="58"/>
      <c r="AE924" s="58"/>
      <c r="AF924" s="58"/>
      <c r="AG924" s="58"/>
      <c r="AH924" s="58"/>
      <c r="AI924" s="58"/>
      <c r="AJ924" s="58"/>
      <c r="AK924" s="58"/>
      <c r="AL924" s="58"/>
      <c r="AM924" s="58"/>
      <c r="AN924" s="325"/>
    </row>
    <row r="925" spans="2:40" ht="70.900000000000006" customHeight="1" x14ac:dyDescent="0.45">
      <c r="B925" s="323"/>
      <c r="C925" s="324"/>
      <c r="D925" s="324"/>
      <c r="E925" s="324"/>
      <c r="F925" s="325"/>
      <c r="G925" s="325"/>
      <c r="H925" s="325"/>
      <c r="I925" s="325"/>
      <c r="J925" s="325"/>
      <c r="K925" s="325"/>
      <c r="L925" s="326"/>
      <c r="M925" s="58"/>
      <c r="N925" s="327"/>
      <c r="O925" s="328"/>
      <c r="P925" s="327"/>
      <c r="Q925" s="328"/>
      <c r="R925" s="327"/>
      <c r="X925" s="58"/>
      <c r="Y925" s="58"/>
      <c r="Z925" s="58"/>
      <c r="AA925" s="58"/>
      <c r="AB925" s="58"/>
      <c r="AC925" s="58"/>
      <c r="AD925" s="58"/>
      <c r="AE925" s="58"/>
      <c r="AF925" s="58"/>
      <c r="AG925" s="58"/>
      <c r="AH925" s="58"/>
      <c r="AI925" s="58"/>
      <c r="AJ925" s="58"/>
      <c r="AK925" s="58"/>
      <c r="AL925" s="58"/>
      <c r="AM925" s="58"/>
      <c r="AN925" s="325"/>
    </row>
    <row r="926" spans="2:40" ht="70.900000000000006" customHeight="1" x14ac:dyDescent="0.45">
      <c r="B926" s="323"/>
      <c r="C926" s="324"/>
      <c r="D926" s="324"/>
      <c r="E926" s="324"/>
      <c r="F926" s="325"/>
      <c r="G926" s="325"/>
      <c r="H926" s="325"/>
      <c r="I926" s="325"/>
      <c r="J926" s="325"/>
      <c r="K926" s="325"/>
      <c r="L926" s="326"/>
      <c r="M926" s="58"/>
      <c r="N926" s="327"/>
      <c r="O926" s="328"/>
      <c r="P926" s="327"/>
      <c r="Q926" s="328"/>
      <c r="R926" s="327"/>
      <c r="X926" s="58"/>
      <c r="Y926" s="58"/>
      <c r="Z926" s="58"/>
      <c r="AA926" s="58"/>
      <c r="AB926" s="58"/>
      <c r="AC926" s="58"/>
      <c r="AD926" s="58"/>
      <c r="AE926" s="58"/>
      <c r="AF926" s="58"/>
      <c r="AG926" s="58"/>
      <c r="AH926" s="58"/>
      <c r="AI926" s="58"/>
      <c r="AJ926" s="58"/>
      <c r="AK926" s="58"/>
      <c r="AL926" s="58"/>
      <c r="AM926" s="58"/>
      <c r="AN926" s="325"/>
    </row>
    <row r="927" spans="2:40" ht="70.900000000000006" customHeight="1" x14ac:dyDescent="0.45">
      <c r="B927" s="323"/>
      <c r="C927" s="324"/>
      <c r="D927" s="324"/>
      <c r="E927" s="324"/>
      <c r="F927" s="325"/>
      <c r="G927" s="325"/>
      <c r="H927" s="325"/>
      <c r="I927" s="325"/>
      <c r="J927" s="325"/>
      <c r="K927" s="325"/>
      <c r="L927" s="326"/>
      <c r="M927" s="58"/>
      <c r="N927" s="327"/>
      <c r="O927" s="328"/>
      <c r="P927" s="327"/>
      <c r="Q927" s="328"/>
      <c r="R927" s="327"/>
      <c r="X927" s="58"/>
      <c r="Y927" s="58"/>
      <c r="Z927" s="58"/>
      <c r="AA927" s="58"/>
      <c r="AB927" s="58"/>
      <c r="AC927" s="58"/>
      <c r="AD927" s="58"/>
      <c r="AE927" s="58"/>
      <c r="AF927" s="58"/>
      <c r="AG927" s="58"/>
      <c r="AH927" s="58"/>
      <c r="AI927" s="58"/>
      <c r="AJ927" s="58"/>
      <c r="AK927" s="58"/>
      <c r="AL927" s="58"/>
      <c r="AM927" s="58"/>
      <c r="AN927" s="325"/>
    </row>
    <row r="928" spans="2:40" ht="70.900000000000006" customHeight="1" x14ac:dyDescent="0.45">
      <c r="B928" s="323"/>
      <c r="C928" s="324"/>
      <c r="D928" s="324"/>
      <c r="E928" s="324"/>
      <c r="F928" s="325"/>
      <c r="G928" s="325"/>
      <c r="H928" s="325"/>
      <c r="I928" s="325"/>
      <c r="J928" s="325"/>
      <c r="K928" s="325"/>
      <c r="L928" s="326"/>
      <c r="M928" s="58"/>
      <c r="N928" s="327"/>
      <c r="O928" s="328"/>
      <c r="P928" s="327"/>
      <c r="Q928" s="328"/>
      <c r="R928" s="327"/>
      <c r="X928" s="58"/>
      <c r="Y928" s="58"/>
      <c r="Z928" s="58"/>
      <c r="AA928" s="58"/>
      <c r="AB928" s="58"/>
      <c r="AC928" s="58"/>
      <c r="AD928" s="58"/>
      <c r="AE928" s="58"/>
      <c r="AF928" s="58"/>
      <c r="AG928" s="58"/>
      <c r="AH928" s="58"/>
      <c r="AI928" s="58"/>
      <c r="AJ928" s="58"/>
      <c r="AK928" s="58"/>
      <c r="AL928" s="58"/>
      <c r="AM928" s="58"/>
      <c r="AN928" s="325"/>
    </row>
    <row r="929" spans="2:40" ht="70.900000000000006" customHeight="1" x14ac:dyDescent="0.45">
      <c r="B929" s="323"/>
      <c r="C929" s="324"/>
      <c r="D929" s="324"/>
      <c r="E929" s="324"/>
      <c r="F929" s="325"/>
      <c r="G929" s="325"/>
      <c r="H929" s="325"/>
      <c r="I929" s="325"/>
      <c r="J929" s="325"/>
      <c r="K929" s="325"/>
      <c r="L929" s="326"/>
      <c r="M929" s="58"/>
      <c r="N929" s="327"/>
      <c r="O929" s="328"/>
      <c r="P929" s="327"/>
      <c r="Q929" s="328"/>
      <c r="R929" s="327"/>
      <c r="X929" s="58"/>
      <c r="Y929" s="58"/>
      <c r="Z929" s="58"/>
      <c r="AA929" s="58"/>
      <c r="AB929" s="58"/>
      <c r="AC929" s="58"/>
      <c r="AD929" s="58"/>
      <c r="AE929" s="58"/>
      <c r="AF929" s="58"/>
      <c r="AG929" s="58"/>
      <c r="AH929" s="58"/>
      <c r="AI929" s="58"/>
      <c r="AJ929" s="58"/>
      <c r="AK929" s="58"/>
      <c r="AL929" s="58"/>
      <c r="AM929" s="58"/>
      <c r="AN929" s="325"/>
    </row>
    <row r="930" spans="2:40" ht="70.900000000000006" customHeight="1" x14ac:dyDescent="0.45">
      <c r="B930" s="323"/>
      <c r="C930" s="324"/>
      <c r="D930" s="324"/>
      <c r="E930" s="324"/>
      <c r="F930" s="325"/>
      <c r="G930" s="325"/>
      <c r="H930" s="325"/>
      <c r="I930" s="325"/>
      <c r="J930" s="325"/>
      <c r="K930" s="325"/>
      <c r="L930" s="326"/>
      <c r="M930" s="58"/>
      <c r="N930" s="327"/>
      <c r="O930" s="328"/>
      <c r="P930" s="327"/>
      <c r="Q930" s="328"/>
      <c r="R930" s="327"/>
      <c r="X930" s="58"/>
      <c r="Y930" s="58"/>
      <c r="Z930" s="58"/>
      <c r="AA930" s="58"/>
      <c r="AB930" s="58"/>
      <c r="AC930" s="58"/>
      <c r="AD930" s="58"/>
      <c r="AE930" s="58"/>
      <c r="AF930" s="58"/>
      <c r="AG930" s="58"/>
      <c r="AH930" s="58"/>
      <c r="AI930" s="58"/>
      <c r="AJ930" s="58"/>
      <c r="AK930" s="58"/>
      <c r="AL930" s="58"/>
      <c r="AM930" s="58"/>
      <c r="AN930" s="325"/>
    </row>
    <row r="931" spans="2:40" ht="70.900000000000006" customHeight="1" x14ac:dyDescent="0.45">
      <c r="B931" s="323"/>
      <c r="C931" s="324"/>
      <c r="D931" s="324"/>
      <c r="E931" s="324"/>
      <c r="F931" s="325"/>
      <c r="G931" s="325"/>
      <c r="H931" s="325"/>
      <c r="I931" s="325"/>
      <c r="J931" s="325"/>
      <c r="K931" s="325"/>
      <c r="L931" s="326"/>
      <c r="M931" s="58"/>
      <c r="N931" s="327"/>
      <c r="O931" s="328"/>
      <c r="P931" s="327"/>
      <c r="Q931" s="328"/>
      <c r="R931" s="327"/>
      <c r="X931" s="58"/>
      <c r="Y931" s="58"/>
      <c r="Z931" s="58"/>
      <c r="AA931" s="58"/>
      <c r="AB931" s="58"/>
      <c r="AC931" s="58"/>
      <c r="AD931" s="58"/>
      <c r="AE931" s="58"/>
      <c r="AF931" s="58"/>
      <c r="AG931" s="58"/>
      <c r="AH931" s="58"/>
      <c r="AI931" s="58"/>
      <c r="AJ931" s="58"/>
      <c r="AK931" s="58"/>
      <c r="AL931" s="58"/>
      <c r="AM931" s="58"/>
      <c r="AN931" s="325"/>
    </row>
    <row r="932" spans="2:40" ht="70.900000000000006" customHeight="1" x14ac:dyDescent="0.45">
      <c r="B932" s="323"/>
      <c r="C932" s="324"/>
      <c r="D932" s="324"/>
      <c r="E932" s="324"/>
      <c r="F932" s="325"/>
      <c r="G932" s="325"/>
      <c r="H932" s="325"/>
      <c r="I932" s="325"/>
      <c r="J932" s="325"/>
      <c r="K932" s="325"/>
      <c r="L932" s="326"/>
      <c r="M932" s="58"/>
      <c r="N932" s="327"/>
      <c r="O932" s="328"/>
      <c r="P932" s="327"/>
      <c r="Q932" s="328"/>
      <c r="R932" s="327"/>
      <c r="X932" s="58"/>
      <c r="Y932" s="58"/>
      <c r="Z932" s="58"/>
      <c r="AA932" s="58"/>
      <c r="AB932" s="58"/>
      <c r="AC932" s="58"/>
      <c r="AD932" s="58"/>
      <c r="AE932" s="58"/>
      <c r="AF932" s="58"/>
      <c r="AG932" s="58"/>
      <c r="AH932" s="58"/>
      <c r="AI932" s="58"/>
      <c r="AJ932" s="58"/>
      <c r="AK932" s="58"/>
      <c r="AL932" s="58"/>
      <c r="AM932" s="58"/>
      <c r="AN932" s="325"/>
    </row>
    <row r="933" spans="2:40" ht="70.900000000000006" customHeight="1" x14ac:dyDescent="0.45">
      <c r="B933" s="323"/>
      <c r="C933" s="324"/>
      <c r="D933" s="324"/>
      <c r="E933" s="324"/>
      <c r="F933" s="325"/>
      <c r="G933" s="325"/>
      <c r="H933" s="325"/>
      <c r="I933" s="325"/>
      <c r="J933" s="325"/>
      <c r="K933" s="325"/>
      <c r="L933" s="326"/>
      <c r="M933" s="58"/>
      <c r="N933" s="327"/>
      <c r="O933" s="328"/>
      <c r="P933" s="327"/>
      <c r="Q933" s="328"/>
      <c r="R933" s="327"/>
      <c r="X933" s="58"/>
      <c r="Y933" s="58"/>
      <c r="Z933" s="58"/>
      <c r="AA933" s="58"/>
      <c r="AB933" s="58"/>
      <c r="AC933" s="58"/>
      <c r="AD933" s="58"/>
      <c r="AE933" s="58"/>
      <c r="AF933" s="58"/>
      <c r="AG933" s="58"/>
      <c r="AH933" s="58"/>
      <c r="AI933" s="58"/>
      <c r="AJ933" s="58"/>
      <c r="AK933" s="58"/>
      <c r="AL933" s="58"/>
      <c r="AM933" s="58"/>
      <c r="AN933" s="325"/>
    </row>
    <row r="934" spans="2:40" ht="70.900000000000006" customHeight="1" x14ac:dyDescent="0.45">
      <c r="B934" s="323"/>
      <c r="C934" s="324"/>
      <c r="D934" s="324"/>
      <c r="E934" s="324"/>
      <c r="F934" s="325"/>
      <c r="G934" s="325"/>
      <c r="H934" s="325"/>
      <c r="I934" s="325"/>
      <c r="J934" s="325"/>
      <c r="K934" s="325"/>
      <c r="L934" s="326"/>
      <c r="M934" s="58"/>
      <c r="N934" s="327"/>
      <c r="O934" s="328"/>
      <c r="P934" s="327"/>
      <c r="Q934" s="328"/>
      <c r="R934" s="327"/>
      <c r="X934" s="58"/>
      <c r="Y934" s="58"/>
      <c r="Z934" s="58"/>
      <c r="AA934" s="58"/>
      <c r="AB934" s="58"/>
      <c r="AC934" s="58"/>
      <c r="AD934" s="58"/>
      <c r="AE934" s="58"/>
      <c r="AF934" s="58"/>
      <c r="AG934" s="58"/>
      <c r="AH934" s="58"/>
      <c r="AI934" s="58"/>
      <c r="AJ934" s="58"/>
      <c r="AK934" s="58"/>
      <c r="AL934" s="58"/>
      <c r="AM934" s="58"/>
      <c r="AN934" s="325"/>
    </row>
    <row r="935" spans="2:40" ht="70.900000000000006" customHeight="1" x14ac:dyDescent="0.45">
      <c r="B935" s="323"/>
      <c r="C935" s="324"/>
      <c r="D935" s="324"/>
      <c r="E935" s="324"/>
      <c r="F935" s="325"/>
      <c r="G935" s="325"/>
      <c r="H935" s="325"/>
      <c r="I935" s="325"/>
      <c r="J935" s="325"/>
      <c r="K935" s="325"/>
      <c r="L935" s="326"/>
      <c r="M935" s="58"/>
      <c r="N935" s="327"/>
      <c r="O935" s="328"/>
      <c r="P935" s="327"/>
      <c r="Q935" s="328"/>
      <c r="R935" s="327"/>
      <c r="X935" s="58"/>
      <c r="Y935" s="58"/>
      <c r="Z935" s="58"/>
      <c r="AA935" s="58"/>
      <c r="AB935" s="58"/>
      <c r="AC935" s="58"/>
      <c r="AD935" s="58"/>
      <c r="AE935" s="58"/>
      <c r="AF935" s="58"/>
      <c r="AG935" s="58"/>
      <c r="AH935" s="58"/>
      <c r="AI935" s="58"/>
      <c r="AJ935" s="58"/>
      <c r="AK935" s="58"/>
      <c r="AL935" s="58"/>
      <c r="AM935" s="58"/>
      <c r="AN935" s="325"/>
    </row>
    <row r="936" spans="2:40" ht="70.900000000000006" customHeight="1" x14ac:dyDescent="0.45">
      <c r="B936" s="323"/>
      <c r="C936" s="324"/>
      <c r="D936" s="324"/>
      <c r="E936" s="324"/>
      <c r="F936" s="325"/>
      <c r="G936" s="325"/>
      <c r="H936" s="325"/>
      <c r="I936" s="325"/>
      <c r="J936" s="325"/>
      <c r="K936" s="325"/>
      <c r="L936" s="326"/>
      <c r="M936" s="58"/>
      <c r="N936" s="327"/>
      <c r="O936" s="328"/>
      <c r="P936" s="327"/>
      <c r="Q936" s="328"/>
      <c r="R936" s="327"/>
      <c r="X936" s="58"/>
      <c r="Y936" s="58"/>
      <c r="Z936" s="58"/>
      <c r="AA936" s="58"/>
      <c r="AB936" s="58"/>
      <c r="AC936" s="58"/>
      <c r="AD936" s="58"/>
      <c r="AE936" s="58"/>
      <c r="AF936" s="58"/>
      <c r="AG936" s="58"/>
      <c r="AH936" s="58"/>
      <c r="AI936" s="58"/>
      <c r="AJ936" s="58"/>
      <c r="AK936" s="58"/>
      <c r="AL936" s="58"/>
      <c r="AM936" s="58"/>
      <c r="AN936" s="325"/>
    </row>
    <row r="937" spans="2:40" ht="70.900000000000006" customHeight="1" x14ac:dyDescent="0.45">
      <c r="B937" s="323"/>
      <c r="C937" s="324"/>
      <c r="D937" s="324"/>
      <c r="E937" s="324"/>
      <c r="F937" s="325"/>
      <c r="G937" s="325"/>
      <c r="H937" s="325"/>
      <c r="I937" s="325"/>
      <c r="J937" s="325"/>
      <c r="K937" s="325"/>
      <c r="L937" s="326"/>
      <c r="M937" s="58"/>
      <c r="N937" s="327"/>
      <c r="O937" s="328"/>
      <c r="P937" s="327"/>
      <c r="Q937" s="328"/>
      <c r="R937" s="327"/>
      <c r="X937" s="58"/>
      <c r="Y937" s="58"/>
      <c r="Z937" s="58"/>
      <c r="AA937" s="58"/>
      <c r="AB937" s="58"/>
      <c r="AC937" s="58"/>
      <c r="AD937" s="58"/>
      <c r="AE937" s="58"/>
      <c r="AF937" s="58"/>
      <c r="AG937" s="58"/>
      <c r="AH937" s="58"/>
      <c r="AI937" s="58"/>
      <c r="AJ937" s="58"/>
      <c r="AK937" s="58"/>
      <c r="AL937" s="58"/>
      <c r="AM937" s="58"/>
      <c r="AN937" s="325"/>
    </row>
    <row r="938" spans="2:40" ht="70.900000000000006" customHeight="1" x14ac:dyDescent="0.45">
      <c r="B938" s="323"/>
      <c r="C938" s="324"/>
      <c r="D938" s="324"/>
      <c r="E938" s="324"/>
      <c r="F938" s="325"/>
      <c r="G938" s="325"/>
      <c r="H938" s="325"/>
      <c r="I938" s="325"/>
      <c r="J938" s="325"/>
      <c r="K938" s="325"/>
      <c r="L938" s="326"/>
      <c r="M938" s="58"/>
      <c r="N938" s="327"/>
      <c r="O938" s="328"/>
      <c r="P938" s="327"/>
      <c r="Q938" s="328"/>
      <c r="R938" s="327"/>
      <c r="X938" s="58"/>
      <c r="Y938" s="58"/>
      <c r="Z938" s="58"/>
      <c r="AA938" s="58"/>
      <c r="AB938" s="58"/>
      <c r="AC938" s="58"/>
      <c r="AD938" s="58"/>
      <c r="AE938" s="58"/>
      <c r="AF938" s="58"/>
      <c r="AG938" s="58"/>
      <c r="AH938" s="58"/>
      <c r="AI938" s="58"/>
      <c r="AJ938" s="58"/>
      <c r="AK938" s="58"/>
      <c r="AL938" s="58"/>
      <c r="AM938" s="58"/>
      <c r="AN938" s="325"/>
    </row>
    <row r="939" spans="2:40" ht="70.900000000000006" customHeight="1" x14ac:dyDescent="0.45">
      <c r="B939" s="323"/>
      <c r="C939" s="324"/>
      <c r="D939" s="324"/>
      <c r="E939" s="324"/>
      <c r="F939" s="325"/>
      <c r="G939" s="325"/>
      <c r="H939" s="325"/>
      <c r="I939" s="325"/>
      <c r="J939" s="325"/>
      <c r="K939" s="325"/>
      <c r="L939" s="326"/>
      <c r="M939" s="58"/>
      <c r="N939" s="327"/>
      <c r="O939" s="328"/>
      <c r="P939" s="327"/>
      <c r="Q939" s="328"/>
      <c r="R939" s="327"/>
      <c r="X939" s="58"/>
      <c r="Y939" s="58"/>
      <c r="Z939" s="58"/>
      <c r="AA939" s="58"/>
      <c r="AB939" s="58"/>
      <c r="AC939" s="58"/>
      <c r="AD939" s="58"/>
      <c r="AE939" s="58"/>
      <c r="AF939" s="58"/>
      <c r="AG939" s="58"/>
      <c r="AH939" s="58"/>
      <c r="AI939" s="58"/>
      <c r="AJ939" s="58"/>
      <c r="AK939" s="58"/>
      <c r="AL939" s="58"/>
      <c r="AM939" s="58"/>
      <c r="AN939" s="325"/>
    </row>
    <row r="940" spans="2:40" ht="70.900000000000006" customHeight="1" x14ac:dyDescent="0.45">
      <c r="B940" s="323"/>
      <c r="C940" s="324"/>
      <c r="D940" s="324"/>
      <c r="E940" s="324"/>
      <c r="F940" s="325"/>
      <c r="G940" s="325"/>
      <c r="H940" s="325"/>
      <c r="I940" s="325"/>
      <c r="J940" s="325"/>
      <c r="K940" s="325"/>
      <c r="L940" s="326"/>
      <c r="M940" s="58"/>
      <c r="N940" s="327"/>
      <c r="O940" s="328"/>
      <c r="P940" s="327"/>
      <c r="Q940" s="328"/>
      <c r="R940" s="327"/>
      <c r="X940" s="58"/>
      <c r="Y940" s="58"/>
      <c r="Z940" s="58"/>
      <c r="AA940" s="58"/>
      <c r="AB940" s="58"/>
      <c r="AC940" s="58"/>
      <c r="AD940" s="58"/>
      <c r="AE940" s="58"/>
      <c r="AF940" s="58"/>
      <c r="AG940" s="58"/>
      <c r="AH940" s="58"/>
      <c r="AI940" s="58"/>
      <c r="AJ940" s="58"/>
      <c r="AK940" s="58"/>
      <c r="AL940" s="58"/>
      <c r="AM940" s="58"/>
      <c r="AN940" s="325"/>
    </row>
    <row r="941" spans="2:40" ht="70.900000000000006" customHeight="1" x14ac:dyDescent="0.45">
      <c r="B941" s="323"/>
      <c r="C941" s="324"/>
      <c r="D941" s="324"/>
      <c r="E941" s="324"/>
      <c r="F941" s="325"/>
      <c r="G941" s="325"/>
      <c r="H941" s="325"/>
      <c r="I941" s="325"/>
      <c r="J941" s="325"/>
      <c r="K941" s="325"/>
      <c r="L941" s="326"/>
      <c r="M941" s="58"/>
      <c r="N941" s="327"/>
      <c r="O941" s="328"/>
      <c r="P941" s="327"/>
      <c r="Q941" s="328"/>
      <c r="R941" s="327"/>
      <c r="X941" s="58"/>
      <c r="Y941" s="58"/>
      <c r="Z941" s="58"/>
      <c r="AA941" s="58"/>
      <c r="AB941" s="58"/>
      <c r="AC941" s="58"/>
      <c r="AD941" s="58"/>
      <c r="AE941" s="58"/>
      <c r="AF941" s="58"/>
      <c r="AG941" s="58"/>
      <c r="AH941" s="58"/>
      <c r="AI941" s="58"/>
      <c r="AJ941" s="58"/>
      <c r="AK941" s="58"/>
      <c r="AL941" s="58"/>
      <c r="AM941" s="58"/>
      <c r="AN941" s="325"/>
    </row>
    <row r="942" spans="2:40" ht="70.900000000000006" customHeight="1" x14ac:dyDescent="0.45">
      <c r="B942" s="323"/>
      <c r="C942" s="324"/>
      <c r="D942" s="324"/>
      <c r="E942" s="324"/>
      <c r="F942" s="325"/>
      <c r="G942" s="325"/>
      <c r="H942" s="325"/>
      <c r="I942" s="325"/>
      <c r="J942" s="325"/>
      <c r="K942" s="325"/>
      <c r="L942" s="326"/>
      <c r="M942" s="58"/>
      <c r="N942" s="327"/>
      <c r="O942" s="328"/>
      <c r="P942" s="327"/>
      <c r="Q942" s="328"/>
      <c r="R942" s="327"/>
      <c r="X942" s="58"/>
      <c r="Y942" s="58"/>
      <c r="Z942" s="58"/>
      <c r="AA942" s="58"/>
      <c r="AB942" s="58"/>
      <c r="AC942" s="58"/>
      <c r="AD942" s="58"/>
      <c r="AE942" s="58"/>
      <c r="AF942" s="58"/>
      <c r="AG942" s="58"/>
      <c r="AH942" s="58"/>
      <c r="AI942" s="58"/>
      <c r="AJ942" s="58"/>
      <c r="AK942" s="58"/>
      <c r="AL942" s="58"/>
      <c r="AM942" s="58"/>
      <c r="AN942" s="325"/>
    </row>
    <row r="943" spans="2:40" ht="70.900000000000006" customHeight="1" x14ac:dyDescent="0.45">
      <c r="B943" s="323"/>
      <c r="C943" s="324"/>
      <c r="D943" s="324"/>
      <c r="E943" s="324"/>
      <c r="F943" s="325"/>
      <c r="G943" s="325"/>
      <c r="H943" s="325"/>
      <c r="I943" s="325"/>
      <c r="J943" s="325"/>
      <c r="K943" s="325"/>
      <c r="L943" s="326"/>
      <c r="M943" s="58"/>
      <c r="N943" s="327"/>
      <c r="O943" s="328"/>
      <c r="P943" s="327"/>
      <c r="Q943" s="328"/>
      <c r="R943" s="327"/>
      <c r="X943" s="58"/>
      <c r="Y943" s="58"/>
      <c r="Z943" s="58"/>
      <c r="AA943" s="58"/>
      <c r="AB943" s="58"/>
      <c r="AC943" s="58"/>
      <c r="AD943" s="58"/>
      <c r="AE943" s="58"/>
      <c r="AF943" s="58"/>
      <c r="AG943" s="58"/>
      <c r="AH943" s="58"/>
      <c r="AI943" s="58"/>
      <c r="AJ943" s="58"/>
      <c r="AK943" s="58"/>
      <c r="AL943" s="58"/>
      <c r="AM943" s="58"/>
      <c r="AN943" s="325"/>
    </row>
    <row r="944" spans="2:40" ht="70.900000000000006" customHeight="1" x14ac:dyDescent="0.45">
      <c r="B944" s="323"/>
      <c r="C944" s="324"/>
      <c r="D944" s="324"/>
      <c r="E944" s="324"/>
      <c r="F944" s="325"/>
      <c r="G944" s="325"/>
      <c r="H944" s="325"/>
      <c r="I944" s="325"/>
      <c r="J944" s="325"/>
      <c r="K944" s="325"/>
      <c r="L944" s="326"/>
      <c r="M944" s="58"/>
      <c r="N944" s="327"/>
      <c r="O944" s="328"/>
      <c r="P944" s="327"/>
      <c r="Q944" s="328"/>
      <c r="R944" s="327"/>
      <c r="X944" s="58"/>
      <c r="Y944" s="58"/>
      <c r="Z944" s="58"/>
      <c r="AA944" s="58"/>
      <c r="AB944" s="58"/>
      <c r="AC944" s="58"/>
      <c r="AD944" s="58"/>
      <c r="AE944" s="58"/>
      <c r="AF944" s="58"/>
      <c r="AG944" s="58"/>
      <c r="AH944" s="58"/>
      <c r="AI944" s="58"/>
      <c r="AJ944" s="58"/>
      <c r="AK944" s="58"/>
      <c r="AL944" s="58"/>
      <c r="AM944" s="58"/>
      <c r="AN944" s="325"/>
    </row>
    <row r="945" spans="2:40" ht="70.900000000000006" customHeight="1" x14ac:dyDescent="0.45">
      <c r="B945" s="323"/>
      <c r="C945" s="324"/>
      <c r="D945" s="324"/>
      <c r="E945" s="324"/>
      <c r="F945" s="325"/>
      <c r="G945" s="325"/>
      <c r="H945" s="325"/>
      <c r="I945" s="325"/>
      <c r="J945" s="325"/>
      <c r="K945" s="325"/>
      <c r="L945" s="326"/>
      <c r="M945" s="58"/>
      <c r="N945" s="327"/>
      <c r="O945" s="328"/>
      <c r="P945" s="327"/>
      <c r="Q945" s="328"/>
      <c r="R945" s="327"/>
      <c r="X945" s="58"/>
      <c r="Y945" s="58"/>
      <c r="Z945" s="58"/>
      <c r="AA945" s="58"/>
      <c r="AB945" s="58"/>
      <c r="AC945" s="58"/>
      <c r="AD945" s="58"/>
      <c r="AE945" s="58"/>
      <c r="AF945" s="58"/>
      <c r="AG945" s="58"/>
      <c r="AH945" s="58"/>
      <c r="AI945" s="58"/>
      <c r="AJ945" s="58"/>
      <c r="AK945" s="58"/>
      <c r="AL945" s="58"/>
      <c r="AM945" s="58"/>
      <c r="AN945" s="325"/>
    </row>
    <row r="946" spans="2:40" ht="70.900000000000006" customHeight="1" x14ac:dyDescent="0.45">
      <c r="B946" s="323"/>
      <c r="C946" s="324"/>
      <c r="D946" s="324"/>
      <c r="E946" s="324"/>
      <c r="F946" s="325"/>
      <c r="G946" s="325"/>
      <c r="H946" s="325"/>
      <c r="I946" s="325"/>
      <c r="J946" s="325"/>
      <c r="K946" s="325"/>
      <c r="L946" s="326"/>
      <c r="M946" s="58"/>
      <c r="N946" s="327"/>
      <c r="O946" s="328"/>
      <c r="P946" s="327"/>
      <c r="Q946" s="328"/>
      <c r="R946" s="327"/>
      <c r="X946" s="58"/>
      <c r="Y946" s="58"/>
      <c r="Z946" s="58"/>
      <c r="AA946" s="58"/>
      <c r="AB946" s="58"/>
      <c r="AC946" s="58"/>
      <c r="AD946" s="58"/>
      <c r="AE946" s="58"/>
      <c r="AF946" s="58"/>
      <c r="AG946" s="58"/>
      <c r="AH946" s="58"/>
      <c r="AI946" s="58"/>
      <c r="AJ946" s="58"/>
      <c r="AK946" s="58"/>
      <c r="AL946" s="58"/>
      <c r="AM946" s="58"/>
      <c r="AN946" s="325"/>
    </row>
    <row r="947" spans="2:40" ht="70.900000000000006" customHeight="1" x14ac:dyDescent="0.45">
      <c r="B947" s="323"/>
      <c r="C947" s="324"/>
      <c r="D947" s="324"/>
      <c r="E947" s="324"/>
      <c r="F947" s="325"/>
      <c r="G947" s="325"/>
      <c r="H947" s="325"/>
      <c r="I947" s="325"/>
      <c r="J947" s="325"/>
      <c r="K947" s="325"/>
      <c r="L947" s="326"/>
      <c r="M947" s="58"/>
      <c r="N947" s="327"/>
      <c r="O947" s="328"/>
      <c r="P947" s="327"/>
      <c r="Q947" s="328"/>
      <c r="R947" s="327"/>
      <c r="X947" s="58"/>
      <c r="Y947" s="58"/>
      <c r="Z947" s="58"/>
      <c r="AA947" s="58"/>
      <c r="AB947" s="58"/>
      <c r="AC947" s="58"/>
      <c r="AD947" s="58"/>
      <c r="AE947" s="58"/>
      <c r="AF947" s="58"/>
      <c r="AG947" s="58"/>
      <c r="AH947" s="58"/>
      <c r="AI947" s="58"/>
      <c r="AJ947" s="58"/>
      <c r="AK947" s="58"/>
      <c r="AL947" s="58"/>
      <c r="AM947" s="58"/>
      <c r="AN947" s="325"/>
    </row>
    <row r="948" spans="2:40" ht="70.900000000000006" customHeight="1" x14ac:dyDescent="0.45">
      <c r="B948" s="323"/>
      <c r="C948" s="324"/>
      <c r="D948" s="324"/>
      <c r="E948" s="324"/>
      <c r="F948" s="325"/>
      <c r="G948" s="325"/>
      <c r="H948" s="325"/>
      <c r="I948" s="325"/>
      <c r="J948" s="325"/>
      <c r="K948" s="325"/>
      <c r="L948" s="326"/>
      <c r="M948" s="58"/>
      <c r="N948" s="327"/>
      <c r="O948" s="328"/>
      <c r="P948" s="327"/>
      <c r="Q948" s="328"/>
      <c r="R948" s="327"/>
      <c r="X948" s="58"/>
      <c r="Y948" s="58"/>
      <c r="Z948" s="58"/>
      <c r="AA948" s="58"/>
      <c r="AB948" s="58"/>
      <c r="AC948" s="58"/>
      <c r="AD948" s="58"/>
      <c r="AE948" s="58"/>
      <c r="AF948" s="58"/>
      <c r="AG948" s="58"/>
      <c r="AH948" s="58"/>
      <c r="AI948" s="58"/>
      <c r="AJ948" s="58"/>
      <c r="AK948" s="58"/>
      <c r="AL948" s="58"/>
      <c r="AM948" s="58"/>
      <c r="AN948" s="325"/>
    </row>
    <row r="949" spans="2:40" ht="70.900000000000006" customHeight="1" x14ac:dyDescent="0.45">
      <c r="B949" s="323"/>
      <c r="C949" s="324"/>
      <c r="D949" s="324"/>
      <c r="E949" s="324"/>
      <c r="F949" s="325"/>
      <c r="G949" s="325"/>
      <c r="H949" s="325"/>
      <c r="I949" s="325"/>
      <c r="J949" s="325"/>
      <c r="K949" s="325"/>
      <c r="L949" s="326"/>
      <c r="M949" s="58"/>
      <c r="N949" s="327"/>
      <c r="O949" s="328"/>
      <c r="P949" s="327"/>
      <c r="Q949" s="328"/>
      <c r="R949" s="327"/>
      <c r="X949" s="58"/>
      <c r="Y949" s="58"/>
      <c r="Z949" s="58"/>
      <c r="AA949" s="58"/>
      <c r="AB949" s="58"/>
      <c r="AC949" s="58"/>
      <c r="AD949" s="58"/>
      <c r="AE949" s="58"/>
      <c r="AF949" s="58"/>
      <c r="AG949" s="58"/>
      <c r="AH949" s="58"/>
      <c r="AI949" s="58"/>
      <c r="AJ949" s="58"/>
      <c r="AK949" s="58"/>
      <c r="AL949" s="58"/>
      <c r="AM949" s="58"/>
      <c r="AN949" s="325"/>
    </row>
    <row r="950" spans="2:40" ht="70.900000000000006" customHeight="1" x14ac:dyDescent="0.45">
      <c r="B950" s="323"/>
      <c r="C950" s="324"/>
      <c r="D950" s="324"/>
      <c r="E950" s="324"/>
      <c r="F950" s="325"/>
      <c r="G950" s="325"/>
      <c r="H950" s="325"/>
      <c r="I950" s="325"/>
      <c r="J950" s="325"/>
      <c r="K950" s="325"/>
      <c r="L950" s="326"/>
      <c r="M950" s="58"/>
      <c r="N950" s="327"/>
      <c r="O950" s="328"/>
      <c r="P950" s="327"/>
      <c r="Q950" s="328"/>
      <c r="R950" s="327"/>
      <c r="X950" s="58"/>
      <c r="Y950" s="58"/>
      <c r="Z950" s="58"/>
      <c r="AA950" s="58"/>
      <c r="AB950" s="58"/>
      <c r="AC950" s="58"/>
      <c r="AD950" s="58"/>
      <c r="AE950" s="58"/>
      <c r="AF950" s="58"/>
      <c r="AG950" s="58"/>
      <c r="AH950" s="58"/>
      <c r="AI950" s="58"/>
      <c r="AJ950" s="58"/>
      <c r="AK950" s="58"/>
      <c r="AL950" s="58"/>
      <c r="AM950" s="58"/>
      <c r="AN950" s="325"/>
    </row>
    <row r="951" spans="2:40" ht="70.900000000000006" customHeight="1" x14ac:dyDescent="0.45">
      <c r="B951" s="323"/>
      <c r="C951" s="324"/>
      <c r="D951" s="324"/>
      <c r="E951" s="324"/>
      <c r="F951" s="325"/>
      <c r="G951" s="325"/>
      <c r="H951" s="325"/>
      <c r="I951" s="325"/>
      <c r="J951" s="325"/>
      <c r="K951" s="325"/>
      <c r="L951" s="326"/>
      <c r="M951" s="58"/>
      <c r="N951" s="327"/>
      <c r="O951" s="328"/>
      <c r="P951" s="327"/>
      <c r="Q951" s="328"/>
      <c r="R951" s="327"/>
      <c r="X951" s="58"/>
      <c r="Y951" s="58"/>
      <c r="Z951" s="58"/>
      <c r="AA951" s="58"/>
      <c r="AB951" s="58"/>
      <c r="AC951" s="58"/>
      <c r="AD951" s="58"/>
      <c r="AE951" s="58"/>
      <c r="AF951" s="58"/>
      <c r="AG951" s="58"/>
      <c r="AH951" s="58"/>
      <c r="AI951" s="58"/>
      <c r="AJ951" s="58"/>
      <c r="AK951" s="58"/>
      <c r="AL951" s="58"/>
      <c r="AM951" s="58"/>
      <c r="AN951" s="325"/>
    </row>
    <row r="952" spans="2:40" ht="70.900000000000006" customHeight="1" x14ac:dyDescent="0.45">
      <c r="B952" s="323"/>
      <c r="C952" s="324"/>
      <c r="D952" s="324"/>
      <c r="E952" s="324"/>
      <c r="F952" s="325"/>
      <c r="G952" s="325"/>
      <c r="H952" s="325"/>
      <c r="I952" s="325"/>
      <c r="J952" s="325"/>
      <c r="K952" s="325"/>
      <c r="L952" s="326"/>
      <c r="M952" s="58"/>
      <c r="N952" s="327"/>
      <c r="O952" s="328"/>
      <c r="P952" s="327"/>
      <c r="Q952" s="328"/>
      <c r="R952" s="327"/>
      <c r="X952" s="58"/>
      <c r="Y952" s="58"/>
      <c r="Z952" s="58"/>
      <c r="AA952" s="58"/>
      <c r="AB952" s="58"/>
      <c r="AC952" s="58"/>
      <c r="AD952" s="58"/>
      <c r="AE952" s="58"/>
      <c r="AF952" s="58"/>
      <c r="AG952" s="58"/>
      <c r="AH952" s="58"/>
      <c r="AI952" s="58"/>
      <c r="AJ952" s="58"/>
      <c r="AK952" s="58"/>
      <c r="AL952" s="58"/>
      <c r="AM952" s="58"/>
      <c r="AN952" s="325"/>
    </row>
    <row r="953" spans="2:40" ht="70.900000000000006" customHeight="1" x14ac:dyDescent="0.45">
      <c r="B953" s="323"/>
      <c r="C953" s="324"/>
      <c r="D953" s="324"/>
      <c r="E953" s="324"/>
      <c r="F953" s="325"/>
      <c r="G953" s="325"/>
      <c r="H953" s="325"/>
      <c r="I953" s="325"/>
      <c r="J953" s="325"/>
      <c r="K953" s="325"/>
      <c r="L953" s="326"/>
      <c r="M953" s="58"/>
      <c r="N953" s="327"/>
      <c r="O953" s="328"/>
      <c r="P953" s="327"/>
      <c r="Q953" s="328"/>
      <c r="R953" s="327"/>
      <c r="X953" s="58"/>
      <c r="Y953" s="58"/>
      <c r="Z953" s="58"/>
      <c r="AA953" s="58"/>
      <c r="AB953" s="58"/>
      <c r="AC953" s="58"/>
      <c r="AD953" s="58"/>
      <c r="AE953" s="58"/>
      <c r="AF953" s="58"/>
      <c r="AG953" s="58"/>
      <c r="AH953" s="58"/>
      <c r="AI953" s="58"/>
      <c r="AJ953" s="58"/>
      <c r="AK953" s="58"/>
      <c r="AL953" s="58"/>
      <c r="AM953" s="58"/>
      <c r="AN953" s="325"/>
    </row>
    <row r="954" spans="2:40" ht="70.900000000000006" customHeight="1" x14ac:dyDescent="0.45">
      <c r="B954" s="323"/>
      <c r="C954" s="324"/>
      <c r="D954" s="324"/>
      <c r="E954" s="324"/>
      <c r="F954" s="325"/>
      <c r="G954" s="325"/>
      <c r="H954" s="325"/>
      <c r="I954" s="325"/>
      <c r="J954" s="325"/>
      <c r="K954" s="325"/>
      <c r="L954" s="326"/>
      <c r="M954" s="58"/>
      <c r="N954" s="327"/>
      <c r="O954" s="328"/>
      <c r="P954" s="327"/>
      <c r="Q954" s="328"/>
      <c r="R954" s="327"/>
      <c r="X954" s="58"/>
      <c r="Y954" s="58"/>
      <c r="Z954" s="58"/>
      <c r="AA954" s="58"/>
      <c r="AB954" s="58"/>
      <c r="AC954" s="58"/>
      <c r="AD954" s="58"/>
      <c r="AE954" s="58"/>
      <c r="AF954" s="58"/>
      <c r="AG954" s="58"/>
      <c r="AH954" s="58"/>
      <c r="AI954" s="58"/>
      <c r="AJ954" s="58"/>
      <c r="AK954" s="58"/>
      <c r="AL954" s="58"/>
      <c r="AM954" s="58"/>
      <c r="AN954" s="325"/>
    </row>
    <row r="955" spans="2:40" ht="70.900000000000006" customHeight="1" x14ac:dyDescent="0.45">
      <c r="B955" s="323"/>
      <c r="C955" s="324"/>
      <c r="D955" s="324"/>
      <c r="E955" s="324"/>
      <c r="F955" s="325"/>
      <c r="G955" s="325"/>
      <c r="H955" s="325"/>
      <c r="I955" s="325"/>
      <c r="J955" s="325"/>
      <c r="K955" s="325"/>
      <c r="L955" s="326"/>
      <c r="M955" s="58"/>
      <c r="N955" s="327"/>
      <c r="O955" s="328"/>
      <c r="P955" s="327"/>
      <c r="Q955" s="328"/>
      <c r="R955" s="327"/>
      <c r="X955" s="58"/>
      <c r="Y955" s="58"/>
      <c r="Z955" s="58"/>
      <c r="AA955" s="58"/>
      <c r="AB955" s="58"/>
      <c r="AC955" s="58"/>
      <c r="AD955" s="58"/>
      <c r="AE955" s="58"/>
      <c r="AF955" s="58"/>
      <c r="AG955" s="58"/>
      <c r="AH955" s="58"/>
      <c r="AI955" s="58"/>
      <c r="AJ955" s="58"/>
      <c r="AK955" s="58"/>
      <c r="AL955" s="58"/>
      <c r="AM955" s="58"/>
      <c r="AN955" s="325"/>
    </row>
    <row r="956" spans="2:40" ht="70.900000000000006" customHeight="1" x14ac:dyDescent="0.45">
      <c r="B956" s="323"/>
      <c r="C956" s="324"/>
      <c r="D956" s="324"/>
      <c r="E956" s="324"/>
      <c r="F956" s="325"/>
      <c r="G956" s="325"/>
      <c r="H956" s="325"/>
      <c r="I956" s="325"/>
      <c r="J956" s="325"/>
      <c r="K956" s="325"/>
      <c r="L956" s="326"/>
      <c r="M956" s="58"/>
      <c r="N956" s="327"/>
      <c r="O956" s="328"/>
      <c r="P956" s="327"/>
      <c r="Q956" s="328"/>
      <c r="R956" s="327"/>
      <c r="X956" s="58"/>
      <c r="Y956" s="58"/>
      <c r="Z956" s="58"/>
      <c r="AA956" s="58"/>
      <c r="AB956" s="58"/>
      <c r="AC956" s="58"/>
      <c r="AD956" s="58"/>
      <c r="AE956" s="58"/>
      <c r="AF956" s="58"/>
      <c r="AG956" s="58"/>
      <c r="AH956" s="58"/>
      <c r="AI956" s="58"/>
      <c r="AJ956" s="58"/>
      <c r="AK956" s="58"/>
      <c r="AL956" s="58"/>
      <c r="AM956" s="58"/>
      <c r="AN956" s="325"/>
    </row>
    <row r="957" spans="2:40" ht="70.900000000000006" customHeight="1" x14ac:dyDescent="0.45">
      <c r="B957" s="323"/>
      <c r="C957" s="324"/>
      <c r="D957" s="324"/>
      <c r="E957" s="324"/>
      <c r="F957" s="325"/>
      <c r="G957" s="325"/>
      <c r="H957" s="325"/>
      <c r="I957" s="325"/>
      <c r="J957" s="325"/>
      <c r="K957" s="325"/>
      <c r="L957" s="326"/>
      <c r="M957" s="58"/>
      <c r="N957" s="327"/>
      <c r="O957" s="328"/>
      <c r="P957" s="327"/>
      <c r="Q957" s="328"/>
      <c r="R957" s="327"/>
      <c r="X957" s="58"/>
      <c r="Y957" s="58"/>
      <c r="Z957" s="58"/>
      <c r="AA957" s="58"/>
      <c r="AB957" s="58"/>
      <c r="AC957" s="58"/>
      <c r="AD957" s="58"/>
      <c r="AE957" s="58"/>
      <c r="AF957" s="58"/>
      <c r="AG957" s="58"/>
      <c r="AH957" s="58"/>
      <c r="AI957" s="58"/>
      <c r="AJ957" s="58"/>
      <c r="AK957" s="58"/>
      <c r="AL957" s="58"/>
      <c r="AM957" s="58"/>
      <c r="AN957" s="325"/>
    </row>
    <row r="958" spans="2:40" ht="70.900000000000006" customHeight="1" x14ac:dyDescent="0.45">
      <c r="B958" s="323"/>
      <c r="C958" s="324"/>
      <c r="D958" s="324"/>
      <c r="E958" s="324"/>
      <c r="F958" s="325"/>
      <c r="G958" s="325"/>
      <c r="H958" s="325"/>
      <c r="I958" s="325"/>
      <c r="J958" s="325"/>
      <c r="K958" s="325"/>
      <c r="L958" s="326"/>
      <c r="M958" s="58"/>
      <c r="N958" s="327"/>
      <c r="O958" s="328"/>
      <c r="P958" s="327"/>
      <c r="Q958" s="328"/>
      <c r="R958" s="327"/>
      <c r="X958" s="58"/>
      <c r="Y958" s="58"/>
      <c r="Z958" s="58"/>
      <c r="AA958" s="58"/>
      <c r="AB958" s="58"/>
      <c r="AC958" s="58"/>
      <c r="AD958" s="58"/>
      <c r="AE958" s="58"/>
      <c r="AF958" s="58"/>
      <c r="AG958" s="58"/>
      <c r="AH958" s="58"/>
      <c r="AI958" s="58"/>
      <c r="AJ958" s="58"/>
      <c r="AK958" s="58"/>
      <c r="AL958" s="58"/>
      <c r="AM958" s="58"/>
      <c r="AN958" s="325"/>
    </row>
    <row r="959" spans="2:40" ht="70.900000000000006" customHeight="1" x14ac:dyDescent="0.45">
      <c r="B959" s="323"/>
      <c r="C959" s="324"/>
      <c r="D959" s="324"/>
      <c r="E959" s="324"/>
      <c r="F959" s="325"/>
      <c r="G959" s="325"/>
      <c r="H959" s="325"/>
      <c r="I959" s="325"/>
      <c r="J959" s="325"/>
      <c r="K959" s="325"/>
      <c r="L959" s="326"/>
      <c r="M959" s="58"/>
      <c r="N959" s="327"/>
      <c r="O959" s="328"/>
      <c r="P959" s="327"/>
      <c r="Q959" s="328"/>
      <c r="R959" s="327"/>
      <c r="X959" s="58"/>
      <c r="Y959" s="58"/>
      <c r="Z959" s="58"/>
      <c r="AA959" s="58"/>
      <c r="AB959" s="58"/>
      <c r="AC959" s="58"/>
      <c r="AD959" s="58"/>
      <c r="AE959" s="58"/>
      <c r="AF959" s="58"/>
      <c r="AG959" s="58"/>
      <c r="AH959" s="58"/>
      <c r="AI959" s="58"/>
      <c r="AJ959" s="58"/>
      <c r="AK959" s="58"/>
      <c r="AL959" s="58"/>
      <c r="AM959" s="58"/>
      <c r="AN959" s="325"/>
    </row>
    <row r="960" spans="2:40" ht="70.900000000000006" customHeight="1" x14ac:dyDescent="0.45">
      <c r="B960" s="323"/>
      <c r="C960" s="324"/>
      <c r="D960" s="324"/>
      <c r="E960" s="324"/>
      <c r="F960" s="325"/>
      <c r="G960" s="325"/>
      <c r="H960" s="325"/>
      <c r="I960" s="325"/>
      <c r="J960" s="325"/>
      <c r="K960" s="325"/>
      <c r="L960" s="326"/>
      <c r="M960" s="58"/>
      <c r="N960" s="327"/>
      <c r="O960" s="328"/>
      <c r="P960" s="327"/>
      <c r="Q960" s="328"/>
      <c r="R960" s="327"/>
      <c r="X960" s="58"/>
      <c r="Y960" s="58"/>
      <c r="Z960" s="58"/>
      <c r="AA960" s="58"/>
      <c r="AB960" s="58"/>
      <c r="AC960" s="58"/>
      <c r="AD960" s="58"/>
      <c r="AE960" s="58"/>
      <c r="AF960" s="58"/>
      <c r="AG960" s="58"/>
      <c r="AH960" s="58"/>
      <c r="AI960" s="58"/>
      <c r="AJ960" s="58"/>
      <c r="AK960" s="58"/>
      <c r="AL960" s="58"/>
      <c r="AM960" s="58"/>
      <c r="AN960" s="325"/>
    </row>
    <row r="961" spans="2:40" ht="70.900000000000006" customHeight="1" x14ac:dyDescent="0.45">
      <c r="B961" s="323"/>
      <c r="C961" s="324"/>
      <c r="D961" s="324"/>
      <c r="E961" s="324"/>
      <c r="F961" s="325"/>
      <c r="G961" s="325"/>
      <c r="H961" s="325"/>
      <c r="I961" s="325"/>
      <c r="J961" s="325"/>
      <c r="K961" s="325"/>
      <c r="L961" s="326"/>
      <c r="M961" s="58"/>
      <c r="N961" s="327"/>
      <c r="O961" s="328"/>
      <c r="P961" s="327"/>
      <c r="Q961" s="328"/>
      <c r="R961" s="327"/>
      <c r="X961" s="58"/>
      <c r="Y961" s="58"/>
      <c r="Z961" s="58"/>
      <c r="AA961" s="58"/>
      <c r="AB961" s="58"/>
      <c r="AC961" s="58"/>
      <c r="AD961" s="58"/>
      <c r="AE961" s="58"/>
      <c r="AF961" s="58"/>
      <c r="AG961" s="58"/>
      <c r="AH961" s="58"/>
      <c r="AI961" s="58"/>
      <c r="AJ961" s="58"/>
      <c r="AK961" s="58"/>
      <c r="AL961" s="58"/>
      <c r="AM961" s="58"/>
      <c r="AN961" s="325"/>
    </row>
    <row r="962" spans="2:40" ht="70.900000000000006" customHeight="1" x14ac:dyDescent="0.45">
      <c r="B962" s="323"/>
      <c r="C962" s="324"/>
      <c r="D962" s="324"/>
      <c r="E962" s="324"/>
      <c r="F962" s="325"/>
      <c r="G962" s="325"/>
      <c r="H962" s="325"/>
      <c r="I962" s="325"/>
      <c r="J962" s="325"/>
      <c r="K962" s="325"/>
      <c r="L962" s="326"/>
      <c r="M962" s="58"/>
      <c r="N962" s="327"/>
      <c r="O962" s="328"/>
      <c r="P962" s="327"/>
      <c r="Q962" s="328"/>
      <c r="R962" s="327"/>
      <c r="X962" s="58"/>
      <c r="Y962" s="58"/>
      <c r="Z962" s="58"/>
      <c r="AA962" s="58"/>
      <c r="AB962" s="58"/>
      <c r="AC962" s="58"/>
      <c r="AD962" s="58"/>
      <c r="AE962" s="58"/>
      <c r="AF962" s="58"/>
      <c r="AG962" s="58"/>
      <c r="AH962" s="58"/>
      <c r="AI962" s="58"/>
      <c r="AJ962" s="58"/>
      <c r="AK962" s="58"/>
      <c r="AL962" s="58"/>
      <c r="AM962" s="58"/>
      <c r="AN962" s="325"/>
    </row>
    <row r="963" spans="2:40" ht="70.900000000000006" customHeight="1" x14ac:dyDescent="0.45">
      <c r="B963" s="323"/>
      <c r="C963" s="324"/>
      <c r="D963" s="324"/>
      <c r="E963" s="324"/>
      <c r="F963" s="325"/>
      <c r="G963" s="325"/>
      <c r="H963" s="325"/>
      <c r="I963" s="325"/>
      <c r="J963" s="325"/>
      <c r="K963" s="325"/>
      <c r="L963" s="326"/>
      <c r="M963" s="58"/>
      <c r="N963" s="327"/>
      <c r="O963" s="328"/>
      <c r="P963" s="327"/>
      <c r="Q963" s="328"/>
      <c r="R963" s="327"/>
      <c r="X963" s="58"/>
      <c r="Y963" s="58"/>
      <c r="Z963" s="58"/>
      <c r="AA963" s="58"/>
      <c r="AB963" s="58"/>
      <c r="AC963" s="58"/>
      <c r="AD963" s="58"/>
      <c r="AE963" s="58"/>
      <c r="AF963" s="58"/>
      <c r="AG963" s="58"/>
      <c r="AH963" s="58"/>
      <c r="AI963" s="58"/>
      <c r="AJ963" s="58"/>
      <c r="AK963" s="58"/>
      <c r="AL963" s="58"/>
      <c r="AM963" s="58"/>
      <c r="AN963" s="325"/>
    </row>
    <row r="964" spans="2:40" ht="70.900000000000006" customHeight="1" x14ac:dyDescent="0.45">
      <c r="B964" s="323"/>
      <c r="C964" s="324"/>
      <c r="D964" s="324"/>
      <c r="E964" s="324"/>
      <c r="F964" s="325"/>
      <c r="G964" s="325"/>
      <c r="H964" s="325"/>
      <c r="I964" s="325"/>
      <c r="J964" s="325"/>
      <c r="K964" s="325"/>
      <c r="L964" s="326"/>
      <c r="M964" s="58"/>
      <c r="N964" s="327"/>
      <c r="O964" s="328"/>
      <c r="P964" s="327"/>
      <c r="Q964" s="328"/>
      <c r="R964" s="327"/>
      <c r="X964" s="58"/>
      <c r="Y964" s="58"/>
      <c r="Z964" s="58"/>
      <c r="AA964" s="58"/>
      <c r="AB964" s="58"/>
      <c r="AC964" s="58"/>
      <c r="AD964" s="58"/>
      <c r="AE964" s="58"/>
      <c r="AF964" s="58"/>
      <c r="AG964" s="58"/>
      <c r="AH964" s="58"/>
      <c r="AI964" s="58"/>
      <c r="AJ964" s="58"/>
      <c r="AK964" s="58"/>
      <c r="AL964" s="58"/>
      <c r="AM964" s="58"/>
      <c r="AN964" s="325"/>
    </row>
    <row r="965" spans="2:40" ht="70.900000000000006" customHeight="1" x14ac:dyDescent="0.45">
      <c r="B965" s="323"/>
      <c r="C965" s="324"/>
      <c r="D965" s="324"/>
      <c r="E965" s="324"/>
      <c r="F965" s="325"/>
      <c r="G965" s="325"/>
      <c r="H965" s="325"/>
      <c r="I965" s="325"/>
      <c r="J965" s="325"/>
      <c r="K965" s="325"/>
      <c r="L965" s="326"/>
      <c r="M965" s="58"/>
      <c r="N965" s="327"/>
      <c r="O965" s="328"/>
      <c r="P965" s="327"/>
      <c r="Q965" s="328"/>
      <c r="R965" s="327"/>
      <c r="X965" s="58"/>
      <c r="Y965" s="58"/>
      <c r="Z965" s="58"/>
      <c r="AA965" s="58"/>
      <c r="AB965" s="58"/>
      <c r="AC965" s="58"/>
      <c r="AD965" s="58"/>
      <c r="AE965" s="58"/>
      <c r="AF965" s="58"/>
      <c r="AG965" s="58"/>
      <c r="AH965" s="58"/>
      <c r="AI965" s="58"/>
      <c r="AJ965" s="58"/>
      <c r="AK965" s="58"/>
      <c r="AL965" s="58"/>
      <c r="AM965" s="58"/>
      <c r="AN965" s="325"/>
    </row>
    <row r="966" spans="2:40" ht="70.900000000000006" customHeight="1" x14ac:dyDescent="0.45">
      <c r="B966" s="323"/>
      <c r="C966" s="324"/>
      <c r="D966" s="324"/>
      <c r="E966" s="324"/>
      <c r="F966" s="325"/>
      <c r="G966" s="325"/>
      <c r="H966" s="325"/>
      <c r="I966" s="325"/>
      <c r="J966" s="325"/>
      <c r="K966" s="325"/>
      <c r="L966" s="326"/>
      <c r="M966" s="58"/>
      <c r="N966" s="327"/>
      <c r="O966" s="328"/>
      <c r="P966" s="327"/>
      <c r="Q966" s="328"/>
      <c r="R966" s="327"/>
      <c r="X966" s="58"/>
      <c r="Y966" s="58"/>
      <c r="Z966" s="58"/>
      <c r="AA966" s="58"/>
      <c r="AB966" s="58"/>
      <c r="AC966" s="58"/>
      <c r="AD966" s="58"/>
      <c r="AE966" s="58"/>
      <c r="AF966" s="58"/>
      <c r="AG966" s="58"/>
      <c r="AH966" s="58"/>
      <c r="AI966" s="58"/>
      <c r="AJ966" s="58"/>
      <c r="AK966" s="58"/>
      <c r="AL966" s="58"/>
      <c r="AM966" s="58"/>
      <c r="AN966" s="325"/>
    </row>
    <row r="967" spans="2:40" ht="70.900000000000006" customHeight="1" x14ac:dyDescent="0.45">
      <c r="B967" s="323"/>
      <c r="C967" s="324"/>
      <c r="D967" s="324"/>
      <c r="E967" s="324"/>
      <c r="F967" s="325"/>
      <c r="G967" s="325"/>
      <c r="H967" s="325"/>
      <c r="I967" s="325"/>
      <c r="J967" s="325"/>
      <c r="K967" s="325"/>
      <c r="L967" s="326"/>
      <c r="M967" s="58"/>
      <c r="N967" s="327"/>
      <c r="O967" s="328"/>
      <c r="P967" s="327"/>
      <c r="Q967" s="328"/>
      <c r="R967" s="327"/>
      <c r="X967" s="58"/>
      <c r="Y967" s="58"/>
      <c r="Z967" s="58"/>
      <c r="AA967" s="58"/>
      <c r="AB967" s="58"/>
      <c r="AC967" s="58"/>
      <c r="AD967" s="58"/>
      <c r="AE967" s="58"/>
      <c r="AF967" s="58"/>
      <c r="AG967" s="58"/>
      <c r="AH967" s="58"/>
      <c r="AI967" s="58"/>
      <c r="AJ967" s="58"/>
      <c r="AK967" s="58"/>
      <c r="AL967" s="58"/>
      <c r="AM967" s="58"/>
      <c r="AN967" s="325"/>
    </row>
    <row r="968" spans="2:40" ht="70.900000000000006" customHeight="1" x14ac:dyDescent="0.45">
      <c r="B968" s="323"/>
      <c r="C968" s="324"/>
      <c r="D968" s="324"/>
      <c r="E968" s="324"/>
      <c r="F968" s="325"/>
      <c r="G968" s="325"/>
      <c r="H968" s="325"/>
      <c r="I968" s="325"/>
      <c r="J968" s="325"/>
      <c r="K968" s="325"/>
      <c r="L968" s="326"/>
      <c r="M968" s="58"/>
      <c r="N968" s="327"/>
      <c r="O968" s="328"/>
      <c r="P968" s="327"/>
      <c r="Q968" s="328"/>
      <c r="R968" s="327"/>
      <c r="X968" s="58"/>
      <c r="Y968" s="58"/>
      <c r="Z968" s="58"/>
      <c r="AA968" s="58"/>
      <c r="AB968" s="58"/>
      <c r="AC968" s="58"/>
      <c r="AD968" s="58"/>
      <c r="AE968" s="58"/>
      <c r="AF968" s="58"/>
      <c r="AG968" s="58"/>
      <c r="AH968" s="58"/>
      <c r="AI968" s="58"/>
      <c r="AJ968" s="58"/>
      <c r="AK968" s="58"/>
      <c r="AL968" s="58"/>
      <c r="AM968" s="58"/>
      <c r="AN968" s="325"/>
    </row>
    <row r="969" spans="2:40" ht="70.900000000000006" customHeight="1" x14ac:dyDescent="0.45">
      <c r="B969" s="323"/>
      <c r="C969" s="324"/>
      <c r="D969" s="324"/>
      <c r="E969" s="324"/>
      <c r="F969" s="325"/>
      <c r="G969" s="325"/>
      <c r="H969" s="325"/>
      <c r="I969" s="325"/>
      <c r="J969" s="325"/>
      <c r="K969" s="325"/>
      <c r="L969" s="326"/>
      <c r="M969" s="58"/>
      <c r="N969" s="327"/>
      <c r="O969" s="328"/>
      <c r="P969" s="327"/>
      <c r="Q969" s="328"/>
      <c r="R969" s="327"/>
      <c r="X969" s="58"/>
      <c r="Y969" s="58"/>
      <c r="Z969" s="58"/>
      <c r="AA969" s="58"/>
      <c r="AB969" s="58"/>
      <c r="AC969" s="58"/>
      <c r="AD969" s="58"/>
      <c r="AE969" s="58"/>
      <c r="AF969" s="58"/>
      <c r="AG969" s="58"/>
      <c r="AH969" s="58"/>
      <c r="AI969" s="58"/>
      <c r="AJ969" s="58"/>
      <c r="AK969" s="58"/>
      <c r="AL969" s="58"/>
      <c r="AM969" s="58"/>
      <c r="AN969" s="325"/>
    </row>
    <row r="970" spans="2:40" ht="70.900000000000006" customHeight="1" x14ac:dyDescent="0.45">
      <c r="B970" s="323"/>
      <c r="C970" s="324"/>
      <c r="D970" s="324"/>
      <c r="E970" s="324"/>
      <c r="F970" s="325"/>
      <c r="G970" s="325"/>
      <c r="H970" s="325"/>
      <c r="I970" s="325"/>
      <c r="J970" s="325"/>
      <c r="K970" s="325"/>
      <c r="L970" s="326"/>
      <c r="M970" s="58"/>
      <c r="N970" s="327"/>
      <c r="O970" s="328"/>
      <c r="P970" s="327"/>
      <c r="Q970" s="328"/>
      <c r="R970" s="327"/>
      <c r="X970" s="58"/>
      <c r="Y970" s="58"/>
      <c r="Z970" s="58"/>
      <c r="AA970" s="58"/>
      <c r="AB970" s="58"/>
      <c r="AC970" s="58"/>
      <c r="AD970" s="58"/>
      <c r="AE970" s="58"/>
      <c r="AF970" s="58"/>
      <c r="AG970" s="58"/>
      <c r="AH970" s="58"/>
      <c r="AI970" s="58"/>
      <c r="AJ970" s="58"/>
      <c r="AK970" s="58"/>
      <c r="AL970" s="58"/>
      <c r="AM970" s="58"/>
      <c r="AN970" s="325"/>
    </row>
    <row r="971" spans="2:40" ht="70.900000000000006" customHeight="1" x14ac:dyDescent="0.45">
      <c r="B971" s="323"/>
      <c r="C971" s="324"/>
      <c r="D971" s="324"/>
      <c r="E971" s="324"/>
      <c r="F971" s="325"/>
      <c r="G971" s="325"/>
      <c r="H971" s="325"/>
      <c r="I971" s="325"/>
      <c r="J971" s="325"/>
      <c r="K971" s="325"/>
      <c r="L971" s="326"/>
      <c r="M971" s="58"/>
      <c r="N971" s="327"/>
      <c r="O971" s="328"/>
      <c r="P971" s="327"/>
      <c r="Q971" s="328"/>
      <c r="R971" s="327"/>
      <c r="X971" s="58"/>
      <c r="Y971" s="58"/>
      <c r="Z971" s="58"/>
      <c r="AA971" s="58"/>
      <c r="AB971" s="58"/>
      <c r="AC971" s="58"/>
      <c r="AD971" s="58"/>
      <c r="AE971" s="58"/>
      <c r="AF971" s="58"/>
      <c r="AG971" s="58"/>
      <c r="AH971" s="58"/>
      <c r="AI971" s="58"/>
      <c r="AJ971" s="58"/>
      <c r="AK971" s="58"/>
      <c r="AL971" s="58"/>
      <c r="AM971" s="58"/>
      <c r="AN971" s="325"/>
    </row>
    <row r="972" spans="2:40" ht="70.900000000000006" customHeight="1" x14ac:dyDescent="0.45">
      <c r="B972" s="323"/>
      <c r="C972" s="324"/>
      <c r="D972" s="324"/>
      <c r="E972" s="324"/>
      <c r="F972" s="325"/>
      <c r="G972" s="325"/>
      <c r="H972" s="325"/>
      <c r="I972" s="325"/>
      <c r="J972" s="325"/>
      <c r="K972" s="325"/>
      <c r="L972" s="326"/>
      <c r="M972" s="58"/>
      <c r="N972" s="327"/>
      <c r="O972" s="328"/>
      <c r="P972" s="327"/>
      <c r="Q972" s="328"/>
      <c r="R972" s="327"/>
      <c r="X972" s="58"/>
      <c r="Y972" s="58"/>
      <c r="Z972" s="58"/>
      <c r="AA972" s="58"/>
      <c r="AB972" s="58"/>
      <c r="AC972" s="58"/>
      <c r="AD972" s="58"/>
      <c r="AE972" s="58"/>
      <c r="AF972" s="58"/>
      <c r="AG972" s="58"/>
      <c r="AH972" s="58"/>
      <c r="AI972" s="58"/>
      <c r="AJ972" s="58"/>
      <c r="AK972" s="58"/>
      <c r="AL972" s="58"/>
      <c r="AM972" s="58"/>
      <c r="AN972" s="325"/>
    </row>
    <row r="973" spans="2:40" ht="70.900000000000006" customHeight="1" x14ac:dyDescent="0.45">
      <c r="B973" s="323"/>
      <c r="C973" s="324"/>
      <c r="D973" s="324"/>
      <c r="E973" s="324"/>
      <c r="F973" s="325"/>
      <c r="G973" s="325"/>
      <c r="H973" s="325"/>
      <c r="I973" s="325"/>
      <c r="J973" s="325"/>
      <c r="K973" s="325"/>
      <c r="L973" s="326"/>
      <c r="M973" s="58"/>
      <c r="N973" s="327"/>
      <c r="O973" s="328"/>
      <c r="P973" s="327"/>
      <c r="Q973" s="328"/>
      <c r="R973" s="327"/>
      <c r="X973" s="58"/>
      <c r="Y973" s="58"/>
      <c r="Z973" s="58"/>
      <c r="AA973" s="58"/>
      <c r="AB973" s="58"/>
      <c r="AC973" s="58"/>
      <c r="AD973" s="58"/>
      <c r="AE973" s="58"/>
      <c r="AF973" s="58"/>
      <c r="AG973" s="58"/>
      <c r="AH973" s="58"/>
      <c r="AI973" s="58"/>
      <c r="AJ973" s="58"/>
      <c r="AK973" s="58"/>
      <c r="AL973" s="58"/>
      <c r="AM973" s="58"/>
      <c r="AN973" s="325"/>
    </row>
    <row r="974" spans="2:40" ht="70.900000000000006" customHeight="1" x14ac:dyDescent="0.45">
      <c r="B974" s="323"/>
      <c r="C974" s="324"/>
      <c r="D974" s="324"/>
      <c r="E974" s="324"/>
      <c r="F974" s="325"/>
      <c r="G974" s="325"/>
      <c r="H974" s="325"/>
      <c r="I974" s="325"/>
      <c r="J974" s="325"/>
      <c r="K974" s="325"/>
      <c r="L974" s="326"/>
      <c r="M974" s="58"/>
      <c r="N974" s="327"/>
      <c r="O974" s="328"/>
      <c r="P974" s="327"/>
      <c r="Q974" s="328"/>
      <c r="R974" s="327"/>
      <c r="X974" s="58"/>
      <c r="Y974" s="58"/>
      <c r="Z974" s="58"/>
      <c r="AA974" s="58"/>
      <c r="AB974" s="58"/>
      <c r="AC974" s="58"/>
      <c r="AD974" s="58"/>
      <c r="AE974" s="58"/>
      <c r="AF974" s="58"/>
      <c r="AG974" s="58"/>
      <c r="AH974" s="58"/>
      <c r="AI974" s="58"/>
      <c r="AJ974" s="58"/>
      <c r="AK974" s="58"/>
      <c r="AL974" s="58"/>
      <c r="AM974" s="58"/>
      <c r="AN974" s="325"/>
    </row>
    <row r="975" spans="2:40" ht="70.900000000000006" customHeight="1" x14ac:dyDescent="0.45">
      <c r="B975" s="323"/>
      <c r="C975" s="324"/>
      <c r="D975" s="324"/>
      <c r="E975" s="324"/>
      <c r="F975" s="325"/>
      <c r="G975" s="325"/>
      <c r="H975" s="325"/>
      <c r="I975" s="325"/>
      <c r="J975" s="325"/>
      <c r="K975" s="325"/>
      <c r="L975" s="326"/>
      <c r="M975" s="58"/>
      <c r="N975" s="327"/>
      <c r="O975" s="328"/>
      <c r="P975" s="327"/>
      <c r="Q975" s="328"/>
      <c r="R975" s="327"/>
      <c r="X975" s="58"/>
      <c r="Y975" s="58"/>
      <c r="Z975" s="58"/>
      <c r="AA975" s="58"/>
      <c r="AB975" s="58"/>
      <c r="AC975" s="58"/>
      <c r="AD975" s="58"/>
      <c r="AE975" s="58"/>
      <c r="AF975" s="58"/>
      <c r="AG975" s="58"/>
      <c r="AH975" s="58"/>
      <c r="AI975" s="58"/>
      <c r="AJ975" s="58"/>
      <c r="AK975" s="58"/>
      <c r="AL975" s="58"/>
      <c r="AM975" s="58"/>
      <c r="AN975" s="325"/>
    </row>
    <row r="976" spans="2:40" ht="70.900000000000006" customHeight="1" x14ac:dyDescent="0.45">
      <c r="B976" s="323"/>
      <c r="C976" s="324"/>
      <c r="D976" s="324"/>
      <c r="E976" s="324"/>
      <c r="F976" s="325"/>
      <c r="G976" s="325"/>
      <c r="H976" s="325"/>
      <c r="I976" s="325"/>
      <c r="J976" s="325"/>
      <c r="K976" s="325"/>
      <c r="L976" s="326"/>
      <c r="M976" s="58"/>
      <c r="N976" s="327"/>
      <c r="O976" s="328"/>
      <c r="P976" s="327"/>
      <c r="Q976" s="328"/>
      <c r="R976" s="327"/>
      <c r="X976" s="58"/>
      <c r="Y976" s="58"/>
      <c r="Z976" s="58"/>
      <c r="AA976" s="58"/>
      <c r="AB976" s="58"/>
      <c r="AC976" s="58"/>
      <c r="AD976" s="58"/>
      <c r="AE976" s="58"/>
      <c r="AF976" s="58"/>
      <c r="AG976" s="58"/>
      <c r="AH976" s="58"/>
      <c r="AI976" s="58"/>
      <c r="AJ976" s="58"/>
      <c r="AK976" s="58"/>
      <c r="AL976" s="58"/>
      <c r="AM976" s="58"/>
      <c r="AN976" s="325"/>
    </row>
    <row r="977" spans="2:40" ht="70.900000000000006" customHeight="1" x14ac:dyDescent="0.45">
      <c r="B977" s="323"/>
      <c r="C977" s="324"/>
      <c r="D977" s="324"/>
      <c r="E977" s="324"/>
      <c r="F977" s="325"/>
      <c r="G977" s="325"/>
      <c r="H977" s="325"/>
      <c r="I977" s="325"/>
      <c r="J977" s="325"/>
      <c r="K977" s="325"/>
      <c r="L977" s="326"/>
      <c r="M977" s="58"/>
      <c r="N977" s="327"/>
      <c r="O977" s="328"/>
      <c r="P977" s="327"/>
      <c r="Q977" s="328"/>
      <c r="R977" s="327"/>
      <c r="X977" s="58"/>
      <c r="Y977" s="58"/>
      <c r="Z977" s="58"/>
      <c r="AA977" s="58"/>
      <c r="AB977" s="58"/>
      <c r="AC977" s="58"/>
      <c r="AD977" s="58"/>
      <c r="AE977" s="58"/>
      <c r="AF977" s="58"/>
      <c r="AG977" s="58"/>
      <c r="AH977" s="58"/>
      <c r="AI977" s="58"/>
      <c r="AJ977" s="58"/>
      <c r="AK977" s="58"/>
      <c r="AL977" s="58"/>
      <c r="AM977" s="58"/>
      <c r="AN977" s="325"/>
    </row>
    <row r="978" spans="2:40" ht="70.900000000000006" customHeight="1" x14ac:dyDescent="0.45">
      <c r="B978" s="323"/>
      <c r="C978" s="324"/>
      <c r="D978" s="324"/>
      <c r="E978" s="324"/>
      <c r="F978" s="325"/>
      <c r="G978" s="325"/>
      <c r="H978" s="325"/>
      <c r="I978" s="325"/>
      <c r="J978" s="325"/>
      <c r="K978" s="325"/>
      <c r="L978" s="326"/>
      <c r="M978" s="58"/>
      <c r="N978" s="327"/>
      <c r="O978" s="328"/>
      <c r="P978" s="327"/>
      <c r="Q978" s="328"/>
      <c r="R978" s="327"/>
      <c r="X978" s="58"/>
      <c r="Y978" s="58"/>
      <c r="Z978" s="58"/>
      <c r="AA978" s="58"/>
      <c r="AB978" s="58"/>
      <c r="AC978" s="58"/>
      <c r="AD978" s="58"/>
      <c r="AE978" s="58"/>
      <c r="AF978" s="58"/>
      <c r="AG978" s="58"/>
      <c r="AH978" s="58"/>
      <c r="AI978" s="58"/>
      <c r="AJ978" s="58"/>
      <c r="AK978" s="58"/>
      <c r="AL978" s="58"/>
      <c r="AM978" s="58"/>
      <c r="AN978" s="325"/>
    </row>
    <row r="979" spans="2:40" ht="70.900000000000006" customHeight="1" x14ac:dyDescent="0.45">
      <c r="B979" s="323"/>
      <c r="C979" s="324"/>
      <c r="D979" s="324"/>
      <c r="E979" s="324"/>
      <c r="F979" s="325"/>
      <c r="G979" s="325"/>
      <c r="H979" s="325"/>
      <c r="I979" s="325"/>
      <c r="J979" s="325"/>
      <c r="K979" s="325"/>
      <c r="L979" s="326"/>
      <c r="M979" s="58"/>
      <c r="N979" s="327"/>
      <c r="O979" s="328"/>
      <c r="P979" s="327"/>
      <c r="Q979" s="328"/>
      <c r="R979" s="327"/>
      <c r="X979" s="58"/>
      <c r="Y979" s="58"/>
      <c r="Z979" s="58"/>
      <c r="AA979" s="58"/>
      <c r="AB979" s="58"/>
      <c r="AC979" s="58"/>
      <c r="AD979" s="58"/>
      <c r="AE979" s="58"/>
      <c r="AF979" s="58"/>
      <c r="AG979" s="58"/>
      <c r="AH979" s="58"/>
      <c r="AI979" s="58"/>
      <c r="AJ979" s="58"/>
      <c r="AK979" s="58"/>
      <c r="AL979" s="58"/>
      <c r="AM979" s="58"/>
      <c r="AN979" s="325"/>
    </row>
    <row r="980" spans="2:40" ht="70.900000000000006" customHeight="1" x14ac:dyDescent="0.45">
      <c r="B980" s="323"/>
      <c r="C980" s="324"/>
      <c r="D980" s="324"/>
      <c r="E980" s="324"/>
      <c r="F980" s="325"/>
      <c r="G980" s="325"/>
      <c r="H980" s="325"/>
      <c r="I980" s="325"/>
      <c r="J980" s="325"/>
      <c r="K980" s="325"/>
      <c r="L980" s="326"/>
      <c r="M980" s="58"/>
      <c r="N980" s="327"/>
      <c r="O980" s="328"/>
      <c r="P980" s="327"/>
      <c r="Q980" s="328"/>
      <c r="R980" s="327"/>
      <c r="X980" s="58"/>
      <c r="Y980" s="58"/>
      <c r="Z980" s="58"/>
      <c r="AA980" s="58"/>
      <c r="AB980" s="58"/>
      <c r="AC980" s="58"/>
      <c r="AD980" s="58"/>
      <c r="AE980" s="58"/>
      <c r="AF980" s="58"/>
      <c r="AG980" s="58"/>
      <c r="AH980" s="58"/>
      <c r="AI980" s="58"/>
      <c r="AJ980" s="58"/>
      <c r="AK980" s="58"/>
      <c r="AL980" s="58"/>
      <c r="AM980" s="58"/>
      <c r="AN980" s="325"/>
    </row>
    <row r="981" spans="2:40" ht="70.900000000000006" customHeight="1" x14ac:dyDescent="0.45">
      <c r="B981" s="323"/>
      <c r="C981" s="324"/>
      <c r="D981" s="324"/>
      <c r="E981" s="324"/>
      <c r="F981" s="325"/>
      <c r="G981" s="325"/>
      <c r="H981" s="325"/>
      <c r="I981" s="325"/>
      <c r="J981" s="325"/>
      <c r="K981" s="325"/>
      <c r="L981" s="326"/>
      <c r="M981" s="58"/>
      <c r="N981" s="327"/>
      <c r="O981" s="328"/>
      <c r="P981" s="327"/>
      <c r="Q981" s="328"/>
      <c r="R981" s="327"/>
      <c r="X981" s="58"/>
      <c r="Y981" s="58"/>
      <c r="Z981" s="58"/>
      <c r="AA981" s="58"/>
      <c r="AB981" s="58"/>
      <c r="AC981" s="58"/>
      <c r="AD981" s="58"/>
      <c r="AE981" s="58"/>
      <c r="AF981" s="58"/>
      <c r="AG981" s="58"/>
      <c r="AH981" s="58"/>
      <c r="AI981" s="58"/>
      <c r="AJ981" s="58"/>
      <c r="AK981" s="58"/>
      <c r="AL981" s="58"/>
      <c r="AM981" s="58"/>
      <c r="AN981" s="325"/>
    </row>
    <row r="982" spans="2:40" ht="70.900000000000006" customHeight="1" x14ac:dyDescent="0.45">
      <c r="B982" s="323"/>
      <c r="C982" s="324"/>
      <c r="D982" s="324"/>
      <c r="E982" s="324"/>
      <c r="F982" s="325"/>
      <c r="G982" s="325"/>
      <c r="H982" s="325"/>
      <c r="I982" s="325"/>
      <c r="J982" s="325"/>
      <c r="K982" s="325"/>
      <c r="L982" s="326"/>
      <c r="M982" s="58"/>
      <c r="N982" s="327"/>
      <c r="O982" s="328"/>
      <c r="P982" s="327"/>
      <c r="Q982" s="328"/>
      <c r="R982" s="327"/>
      <c r="X982" s="58"/>
      <c r="Y982" s="58"/>
      <c r="Z982" s="58"/>
      <c r="AA982" s="58"/>
      <c r="AB982" s="58"/>
      <c r="AC982" s="58"/>
      <c r="AD982" s="58"/>
      <c r="AE982" s="58"/>
      <c r="AF982" s="58"/>
      <c r="AG982" s="58"/>
      <c r="AH982" s="58"/>
      <c r="AI982" s="58"/>
      <c r="AJ982" s="58"/>
      <c r="AK982" s="58"/>
      <c r="AL982" s="58"/>
      <c r="AM982" s="58"/>
      <c r="AN982" s="325"/>
    </row>
    <row r="983" spans="2:40" ht="70.900000000000006" customHeight="1" x14ac:dyDescent="0.45">
      <c r="B983" s="323"/>
      <c r="C983" s="324"/>
      <c r="D983" s="324"/>
      <c r="E983" s="324"/>
      <c r="F983" s="325"/>
      <c r="G983" s="325"/>
      <c r="H983" s="325"/>
      <c r="I983" s="325"/>
      <c r="J983" s="325"/>
      <c r="K983" s="325"/>
      <c r="L983" s="326"/>
      <c r="M983" s="58"/>
      <c r="N983" s="327"/>
      <c r="O983" s="328"/>
      <c r="P983" s="327"/>
      <c r="Q983" s="328"/>
      <c r="R983" s="327"/>
      <c r="X983" s="58"/>
      <c r="Y983" s="58"/>
      <c r="Z983" s="58"/>
      <c r="AA983" s="58"/>
      <c r="AB983" s="58"/>
      <c r="AC983" s="58"/>
      <c r="AD983" s="58"/>
      <c r="AE983" s="58"/>
      <c r="AF983" s="58"/>
      <c r="AG983" s="58"/>
      <c r="AH983" s="58"/>
      <c r="AI983" s="58"/>
      <c r="AJ983" s="58"/>
      <c r="AK983" s="58"/>
      <c r="AL983" s="58"/>
      <c r="AM983" s="58"/>
      <c r="AN983" s="325"/>
    </row>
    <row r="984" spans="2:40" ht="70.900000000000006" customHeight="1" x14ac:dyDescent="0.45">
      <c r="B984" s="323"/>
      <c r="C984" s="324"/>
      <c r="D984" s="324"/>
      <c r="E984" s="324"/>
      <c r="F984" s="325"/>
      <c r="G984" s="325"/>
      <c r="H984" s="325"/>
      <c r="I984" s="325"/>
      <c r="J984" s="325"/>
      <c r="K984" s="325"/>
      <c r="L984" s="326"/>
      <c r="M984" s="58"/>
      <c r="N984" s="327"/>
      <c r="O984" s="328"/>
      <c r="P984" s="327"/>
      <c r="Q984" s="328"/>
      <c r="R984" s="327"/>
      <c r="X984" s="58"/>
      <c r="Y984" s="58"/>
      <c r="Z984" s="58"/>
      <c r="AA984" s="58"/>
      <c r="AB984" s="58"/>
      <c r="AC984" s="58"/>
      <c r="AD984" s="58"/>
      <c r="AE984" s="58"/>
      <c r="AF984" s="58"/>
      <c r="AG984" s="58"/>
      <c r="AH984" s="58"/>
      <c r="AI984" s="58"/>
      <c r="AJ984" s="58"/>
      <c r="AK984" s="58"/>
      <c r="AL984" s="58"/>
      <c r="AM984" s="58"/>
      <c r="AN984" s="325"/>
    </row>
    <row r="985" spans="2:40" ht="70.900000000000006" customHeight="1" x14ac:dyDescent="0.45">
      <c r="B985" s="323"/>
      <c r="C985" s="324"/>
      <c r="D985" s="324"/>
      <c r="E985" s="324"/>
      <c r="F985" s="325"/>
      <c r="G985" s="325"/>
      <c r="H985" s="325"/>
      <c r="I985" s="325"/>
      <c r="J985" s="325"/>
      <c r="K985" s="325"/>
      <c r="L985" s="326"/>
      <c r="M985" s="58"/>
      <c r="N985" s="327"/>
      <c r="O985" s="328"/>
      <c r="P985" s="327"/>
      <c r="Q985" s="328"/>
      <c r="R985" s="327"/>
      <c r="X985" s="58"/>
      <c r="Y985" s="58"/>
      <c r="Z985" s="58"/>
      <c r="AA985" s="58"/>
      <c r="AB985" s="58"/>
      <c r="AC985" s="58"/>
      <c r="AD985" s="58"/>
      <c r="AE985" s="58"/>
      <c r="AF985" s="58"/>
      <c r="AG985" s="58"/>
      <c r="AH985" s="58"/>
      <c r="AI985" s="58"/>
      <c r="AJ985" s="58"/>
      <c r="AK985" s="58"/>
      <c r="AL985" s="58"/>
      <c r="AM985" s="58"/>
      <c r="AN985" s="325"/>
    </row>
    <row r="986" spans="2:40" ht="70.900000000000006" customHeight="1" x14ac:dyDescent="0.45">
      <c r="B986" s="323"/>
      <c r="C986" s="324"/>
      <c r="D986" s="324"/>
      <c r="E986" s="324"/>
      <c r="F986" s="325"/>
      <c r="G986" s="325"/>
      <c r="H986" s="325"/>
      <c r="I986" s="325"/>
      <c r="J986" s="325"/>
      <c r="K986" s="325"/>
      <c r="L986" s="326"/>
      <c r="M986" s="58"/>
      <c r="N986" s="327"/>
      <c r="O986" s="328"/>
      <c r="P986" s="327"/>
      <c r="Q986" s="328"/>
      <c r="R986" s="327"/>
      <c r="X986" s="58"/>
      <c r="Y986" s="58"/>
      <c r="Z986" s="58"/>
      <c r="AA986" s="58"/>
      <c r="AB986" s="58"/>
      <c r="AC986" s="58"/>
      <c r="AD986" s="58"/>
      <c r="AE986" s="58"/>
      <c r="AF986" s="58"/>
      <c r="AG986" s="58"/>
      <c r="AH986" s="58"/>
      <c r="AI986" s="58"/>
      <c r="AJ986" s="58"/>
      <c r="AK986" s="58"/>
      <c r="AL986" s="58"/>
      <c r="AM986" s="58"/>
      <c r="AN986" s="325"/>
    </row>
    <row r="987" spans="2:40" ht="70.900000000000006" customHeight="1" x14ac:dyDescent="0.45">
      <c r="B987" s="323"/>
      <c r="C987" s="324"/>
      <c r="D987" s="324"/>
      <c r="E987" s="324"/>
      <c r="F987" s="325"/>
      <c r="G987" s="325"/>
      <c r="H987" s="325"/>
      <c r="I987" s="325"/>
      <c r="J987" s="325"/>
      <c r="K987" s="325"/>
      <c r="L987" s="326"/>
      <c r="M987" s="58"/>
      <c r="N987" s="327"/>
      <c r="O987" s="328"/>
      <c r="P987" s="327"/>
      <c r="Q987" s="328"/>
      <c r="R987" s="327"/>
      <c r="X987" s="58"/>
      <c r="Y987" s="58"/>
      <c r="Z987" s="58"/>
      <c r="AA987" s="58"/>
      <c r="AB987" s="58"/>
      <c r="AC987" s="58"/>
      <c r="AD987" s="58"/>
      <c r="AE987" s="58"/>
      <c r="AF987" s="58"/>
      <c r="AG987" s="58"/>
      <c r="AH987" s="58"/>
      <c r="AI987" s="58"/>
      <c r="AJ987" s="58"/>
      <c r="AK987" s="58"/>
      <c r="AL987" s="58"/>
      <c r="AM987" s="58"/>
      <c r="AN987" s="325"/>
    </row>
    <row r="988" spans="2:40" ht="70.900000000000006" customHeight="1" x14ac:dyDescent="0.45">
      <c r="B988" s="323"/>
      <c r="C988" s="324"/>
      <c r="D988" s="324"/>
      <c r="E988" s="324"/>
      <c r="F988" s="325"/>
      <c r="G988" s="325"/>
      <c r="H988" s="325"/>
      <c r="I988" s="325"/>
      <c r="J988" s="325"/>
      <c r="K988" s="325"/>
      <c r="L988" s="326"/>
      <c r="M988" s="58"/>
      <c r="N988" s="327"/>
      <c r="O988" s="328"/>
      <c r="P988" s="327"/>
      <c r="Q988" s="328"/>
      <c r="R988" s="327"/>
      <c r="X988" s="58"/>
      <c r="Y988" s="58"/>
      <c r="Z988" s="58"/>
      <c r="AA988" s="58"/>
      <c r="AB988" s="58"/>
      <c r="AC988" s="58"/>
      <c r="AD988" s="58"/>
      <c r="AE988" s="58"/>
      <c r="AF988" s="58"/>
      <c r="AG988" s="58"/>
      <c r="AH988" s="58"/>
      <c r="AI988" s="58"/>
      <c r="AJ988" s="58"/>
      <c r="AK988" s="58"/>
      <c r="AL988" s="58"/>
      <c r="AM988" s="58"/>
      <c r="AN988" s="325"/>
    </row>
    <row r="989" spans="2:40" ht="70.900000000000006" customHeight="1" x14ac:dyDescent="0.45">
      <c r="B989" s="323"/>
      <c r="C989" s="324"/>
      <c r="D989" s="324"/>
      <c r="E989" s="324"/>
      <c r="F989" s="325"/>
      <c r="G989" s="325"/>
      <c r="H989" s="325"/>
      <c r="I989" s="325"/>
      <c r="J989" s="325"/>
      <c r="K989" s="325"/>
      <c r="L989" s="326"/>
      <c r="M989" s="58"/>
      <c r="N989" s="327"/>
      <c r="O989" s="328"/>
      <c r="P989" s="327"/>
      <c r="Q989" s="328"/>
      <c r="R989" s="327"/>
      <c r="X989" s="58"/>
      <c r="Y989" s="58"/>
      <c r="Z989" s="58"/>
      <c r="AA989" s="58"/>
      <c r="AB989" s="58"/>
      <c r="AC989" s="58"/>
      <c r="AD989" s="58"/>
      <c r="AE989" s="58"/>
      <c r="AF989" s="58"/>
      <c r="AG989" s="58"/>
      <c r="AH989" s="58"/>
      <c r="AI989" s="58"/>
      <c r="AJ989" s="58"/>
      <c r="AK989" s="58"/>
      <c r="AL989" s="58"/>
      <c r="AM989" s="58"/>
      <c r="AN989" s="325"/>
    </row>
    <row r="990" spans="2:40" ht="70.900000000000006" customHeight="1" x14ac:dyDescent="0.45">
      <c r="B990" s="323"/>
      <c r="C990" s="324"/>
      <c r="D990" s="324"/>
      <c r="E990" s="324"/>
      <c r="F990" s="325"/>
      <c r="G990" s="325"/>
      <c r="H990" s="325"/>
      <c r="I990" s="325"/>
      <c r="J990" s="325"/>
      <c r="K990" s="325"/>
      <c r="L990" s="326"/>
      <c r="M990" s="58"/>
      <c r="N990" s="327"/>
      <c r="O990" s="328"/>
      <c r="P990" s="327"/>
      <c r="Q990" s="328"/>
      <c r="R990" s="327"/>
      <c r="X990" s="58"/>
      <c r="Y990" s="58"/>
      <c r="Z990" s="58"/>
      <c r="AA990" s="58"/>
      <c r="AB990" s="58"/>
      <c r="AC990" s="58"/>
      <c r="AD990" s="58"/>
      <c r="AE990" s="58"/>
      <c r="AF990" s="58"/>
      <c r="AG990" s="58"/>
      <c r="AH990" s="58"/>
      <c r="AI990" s="58"/>
      <c r="AJ990" s="58"/>
      <c r="AK990" s="58"/>
      <c r="AL990" s="58"/>
      <c r="AM990" s="58"/>
      <c r="AN990" s="325"/>
    </row>
    <row r="991" spans="2:40" ht="70.900000000000006" customHeight="1" x14ac:dyDescent="0.45">
      <c r="B991" s="323"/>
      <c r="C991" s="324"/>
      <c r="D991" s="324"/>
      <c r="E991" s="324"/>
      <c r="F991" s="325"/>
      <c r="G991" s="325"/>
      <c r="H991" s="325"/>
      <c r="I991" s="325"/>
      <c r="J991" s="325"/>
      <c r="K991" s="325"/>
      <c r="L991" s="326"/>
      <c r="M991" s="58"/>
      <c r="N991" s="327"/>
      <c r="O991" s="328"/>
      <c r="P991" s="327"/>
      <c r="Q991" s="328"/>
      <c r="R991" s="327"/>
      <c r="X991" s="58"/>
      <c r="Y991" s="58"/>
      <c r="Z991" s="58"/>
      <c r="AA991" s="58"/>
      <c r="AB991" s="58"/>
      <c r="AC991" s="58"/>
      <c r="AD991" s="58"/>
      <c r="AE991" s="58"/>
      <c r="AF991" s="58"/>
      <c r="AG991" s="58"/>
      <c r="AH991" s="58"/>
      <c r="AI991" s="58"/>
      <c r="AJ991" s="58"/>
      <c r="AK991" s="58"/>
      <c r="AL991" s="58"/>
      <c r="AM991" s="58"/>
      <c r="AN991" s="325"/>
    </row>
  </sheetData>
  <dataConsolidate link="1"/>
  <customSheetViews>
    <customSheetView guid="{F5161506-EA1E-4A78-8B5B-EEDBF8C7E007}" scale="80" showPageBreaks="1" hiddenRows="1" hiddenColumns="1" view="pageLayout" topLeftCell="A30">
      <selection activeCell="AT34" sqref="AT34"/>
      <pageMargins left="0.70866141732283472" right="0.70866141732283472" top="0.74803149606299213" bottom="0.74803149606299213" header="0.31496062992125984" footer="0.31496062992125984"/>
      <pageSetup paperSize="9" orientation="landscape" horizontalDpi="4294967293" r:id="rId1"/>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customSheetView>
  </customSheetViews>
  <mergeCells count="164">
    <mergeCell ref="B341:AN341"/>
    <mergeCell ref="B342:E342"/>
    <mergeCell ref="B351:E351"/>
    <mergeCell ref="B334:E334"/>
    <mergeCell ref="B337:AN337"/>
    <mergeCell ref="B338:AN338"/>
    <mergeCell ref="B339:E339"/>
    <mergeCell ref="B403:E403"/>
    <mergeCell ref="B316:E316"/>
    <mergeCell ref="B321:AN321"/>
    <mergeCell ref="B322:E322"/>
    <mergeCell ref="B333:AN333"/>
    <mergeCell ref="B353:E353"/>
    <mergeCell ref="B359:AN359"/>
    <mergeCell ref="B360:E360"/>
    <mergeCell ref="B372:AN372"/>
    <mergeCell ref="B373:E373"/>
    <mergeCell ref="B243:E243"/>
    <mergeCell ref="B255:AN255"/>
    <mergeCell ref="B256:E256"/>
    <mergeCell ref="B298:E298"/>
    <mergeCell ref="B304:E304"/>
    <mergeCell ref="B307:AN307"/>
    <mergeCell ref="B308:E308"/>
    <mergeCell ref="B311:E311"/>
    <mergeCell ref="B260:AN260"/>
    <mergeCell ref="B261:E261"/>
    <mergeCell ref="B267:E267"/>
    <mergeCell ref="B275:E275"/>
    <mergeCell ref="B280:AN280"/>
    <mergeCell ref="B281:AN281"/>
    <mergeCell ref="B282:E282"/>
    <mergeCell ref="B296:AN296"/>
    <mergeCell ref="B297:AN297"/>
    <mergeCell ref="B213:AN213"/>
    <mergeCell ref="B214:E214"/>
    <mergeCell ref="B224:AN224"/>
    <mergeCell ref="B225:E225"/>
    <mergeCell ref="B231:AN231"/>
    <mergeCell ref="B232:E232"/>
    <mergeCell ref="B239:E239"/>
    <mergeCell ref="B241:AN241"/>
    <mergeCell ref="B242:AN242"/>
    <mergeCell ref="B182:E182"/>
    <mergeCell ref="B187:AN187"/>
    <mergeCell ref="B188:AN188"/>
    <mergeCell ref="B189:E189"/>
    <mergeCell ref="B195:AN195"/>
    <mergeCell ref="B196:E196"/>
    <mergeCell ref="B204:E204"/>
    <mergeCell ref="B208:AN208"/>
    <mergeCell ref="B209:E209"/>
    <mergeCell ref="B156:AN156"/>
    <mergeCell ref="B157:AN157"/>
    <mergeCell ref="B158:E158"/>
    <mergeCell ref="B163:AN163"/>
    <mergeCell ref="B164:E164"/>
    <mergeCell ref="B169:AN169"/>
    <mergeCell ref="B170:E170"/>
    <mergeCell ref="B177:AN177"/>
    <mergeCell ref="B178:E178"/>
    <mergeCell ref="B117:AN117"/>
    <mergeCell ref="B118:AN118"/>
    <mergeCell ref="B119:E119"/>
    <mergeCell ref="B128:AN128"/>
    <mergeCell ref="B129:E129"/>
    <mergeCell ref="B139:E139"/>
    <mergeCell ref="B146:AN146"/>
    <mergeCell ref="B147:E147"/>
    <mergeCell ref="B155:AN155"/>
    <mergeCell ref="B9:E9"/>
    <mergeCell ref="B16:AN16"/>
    <mergeCell ref="B17:E17"/>
    <mergeCell ref="B2:AN2"/>
    <mergeCell ref="E3:AN3"/>
    <mergeCell ref="E4:AN4"/>
    <mergeCell ref="E5:AN5"/>
    <mergeCell ref="X6:AA6"/>
    <mergeCell ref="AB6:AD6"/>
    <mergeCell ref="A4:B4"/>
    <mergeCell ref="A5:B5"/>
    <mergeCell ref="A3:B3"/>
    <mergeCell ref="C3:D5"/>
    <mergeCell ref="B21:AN21"/>
    <mergeCell ref="B22:E22"/>
    <mergeCell ref="B30:E30"/>
    <mergeCell ref="B34:AN34"/>
    <mergeCell ref="B35:E35"/>
    <mergeCell ref="B67:E67"/>
    <mergeCell ref="B402:AN402"/>
    <mergeCell ref="B414:AN414"/>
    <mergeCell ref="B415:E415"/>
    <mergeCell ref="B78:AN78"/>
    <mergeCell ref="B79:E79"/>
    <mergeCell ref="B84:AN84"/>
    <mergeCell ref="B46:E46"/>
    <mergeCell ref="B53:AN53"/>
    <mergeCell ref="B54:AN54"/>
    <mergeCell ref="B55:AN55"/>
    <mergeCell ref="B56:E56"/>
    <mergeCell ref="B85:AN85"/>
    <mergeCell ref="B86:E86"/>
    <mergeCell ref="B93:E93"/>
    <mergeCell ref="B97:E97"/>
    <mergeCell ref="B96:AN96"/>
    <mergeCell ref="B106:AN106"/>
    <mergeCell ref="B107:E107"/>
    <mergeCell ref="B419:E419"/>
    <mergeCell ref="B380:AN380"/>
    <mergeCell ref="B381:E381"/>
    <mergeCell ref="B390:AN390"/>
    <mergeCell ref="B391:E391"/>
    <mergeCell ref="B401:AN401"/>
    <mergeCell ref="B445:AN445"/>
    <mergeCell ref="B446:E446"/>
    <mergeCell ref="B461:E461"/>
    <mergeCell ref="B463:AN463"/>
    <mergeCell ref="B464:E464"/>
    <mergeCell ref="B424:E424"/>
    <mergeCell ref="B428:AN428"/>
    <mergeCell ref="B429:E429"/>
    <mergeCell ref="B439:E439"/>
    <mergeCell ref="B444:AN444"/>
    <mergeCell ref="B487:E487"/>
    <mergeCell ref="B494:AN494"/>
    <mergeCell ref="B495:E495"/>
    <mergeCell ref="B498:AN498"/>
    <mergeCell ref="B499:E499"/>
    <mergeCell ref="B471:AN471"/>
    <mergeCell ref="B472:E472"/>
    <mergeCell ref="B479:AN479"/>
    <mergeCell ref="B480:E480"/>
    <mergeCell ref="B486:AN486"/>
    <mergeCell ref="B521:E521"/>
    <mergeCell ref="B531:E531"/>
    <mergeCell ref="B533:E533"/>
    <mergeCell ref="B539:AN539"/>
    <mergeCell ref="B540:E540"/>
    <mergeCell ref="B510:AN510"/>
    <mergeCell ref="B511:E511"/>
    <mergeCell ref="B518:AN518"/>
    <mergeCell ref="B519:AN519"/>
    <mergeCell ref="B520:AN520"/>
    <mergeCell ref="B578:AN578"/>
    <mergeCell ref="B579:AN579"/>
    <mergeCell ref="B580:E580"/>
    <mergeCell ref="B585:AN585"/>
    <mergeCell ref="B586:E586"/>
    <mergeCell ref="B546:AN546"/>
    <mergeCell ref="B547:E547"/>
    <mergeCell ref="B551:E551"/>
    <mergeCell ref="B561:AN561"/>
    <mergeCell ref="B562:E562"/>
    <mergeCell ref="B658:E658"/>
    <mergeCell ref="B622:AN622"/>
    <mergeCell ref="B623:E623"/>
    <mergeCell ref="B636:E636"/>
    <mergeCell ref="B653:AN653"/>
    <mergeCell ref="B654:E654"/>
    <mergeCell ref="B603:AN603"/>
    <mergeCell ref="B604:E604"/>
    <mergeCell ref="B612:AN612"/>
    <mergeCell ref="B613:AN613"/>
    <mergeCell ref="B614:E614"/>
  </mergeCells>
  <phoneticPr fontId="8" type="noConversion"/>
  <dataValidations count="3">
    <dataValidation type="list" allowBlank="1" showInputMessage="1" showErrorMessage="1" sqref="F147" xr:uid="{00000000-0002-0000-0300-000000000000}">
      <formula1>"Choix de Maturité, Insuffisant, Informel, Maitrisé, Performant"</formula1>
    </dataValidation>
    <dataValidation type="list" allowBlank="1" showInputMessage="1" showErrorMessage="1" sqref="F10:F15 F18:F20 F23:F29 F31:F33 F36:F45 F47:F52 F57:F66 F68:F77 F80:F83 F87:F92 F94:F95 F98:F105 F108:F116 F120:F127 F130:F138 F140:F145 F148:F154 F159:F162 F165:F168 F171:F176 F179:F181 F183:F186 F190:F194 F197:F203 F205:F207 F210:F212 F215:F223 F226:F230 F233:F238 F240 F244:F254 F257:F259 F262:F266 F268:F274 F276:F279 F283:F295 F299:F303 F305:F306 F309:F310 F312:F315 F317:F320 F323:F332 F335:F336 F340 F343:F350 F352 F354:F358 F361:F371 F374:F379 F382:F389 F392:F400 F404:F413 F416:F418 F420:F423 F425:F427 F430:F438 F440:F443 F447:F460 F462 F465:F470 F473:F478 F481:F485 F488:F493 F496:F497 F500:F509 F512:F517 F522:F530 F532 F534:F538 F541:F545 F548:F550 F552:F560 F563:F577 F581:F584 F587:F602 F605:F611 F615:F621 F624:F635 F637:F652 F655:F657 F659:F661" xr:uid="{00000000-0002-0000-0300-000001000000}">
      <formula1>"Choix de Conformité, Insuffisant,Informel, Convaincant, Conforme"</formula1>
    </dataValidation>
    <dataValidation type="list" allowBlank="1" showInputMessage="1" showErrorMessage="1" sqref="F9 F17 F22 F30 F35 F46 F56 F67 F79 F86 F93 F97 F107 F119 F129 F139 F158 F164 F170 F178 F182 F189 F196 F204 F209 F214 F225 F232 F239 F243 F256 F261 F267 F275 F282 F298 F304 F308 F311 F316 F322 F334 F339 F342 F353 F351 F360 F373 F381 F391 F403 F415 F419 F429 F424 F439 F446 F461 F464 F472 F480 F487 F495 F499 F511 F521 F531 F533 F540 F547 F551 F562 F580 F586 F604 F614 F623 F636 F654 F658" xr:uid="{00000000-0002-0000-0300-000002000000}">
      <formula1>"Choix de Maturité, Insuffisant, Informel, Maîtrisé, Performant"</formula1>
    </dataValidation>
  </dataValidations>
  <pageMargins left="0.70866141732283472" right="0.70866141732283472" top="0.74803149606299213" bottom="0.74803149606299213" header="0.31496062992125984" footer="0.31496062992125984"/>
  <pageSetup paperSize="9" orientation="landscape" horizontalDpi="4294967293" r:id="rId2"/>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ignoredErrors>
    <ignoredError sqref="H17" formula="1"/>
  </ignoredError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2:L72"/>
  <sheetViews>
    <sheetView showWhiteSpace="0" view="pageLayout" topLeftCell="A28" zoomScale="70" zoomScaleNormal="115" zoomScalePageLayoutView="70" workbookViewId="0">
      <selection activeCell="I40" sqref="I40"/>
    </sheetView>
  </sheetViews>
  <sheetFormatPr defaultColWidth="9.1328125" defaultRowHeight="13.5" x14ac:dyDescent="0.3"/>
  <cols>
    <col min="1" max="1" width="14" customWidth="1"/>
    <col min="2" max="2" width="2.86328125" customWidth="1"/>
    <col min="3" max="3" width="10.59765625" customWidth="1"/>
    <col min="4" max="4" width="11" customWidth="1"/>
    <col min="5" max="5" width="14.1328125" customWidth="1"/>
    <col min="6" max="6" width="11.73046875" customWidth="1"/>
    <col min="7" max="7" width="10.73046875" customWidth="1"/>
    <col min="8" max="8" width="12.73046875" customWidth="1"/>
    <col min="9" max="9" width="11.59765625" customWidth="1"/>
    <col min="10" max="10" width="13.59765625" customWidth="1"/>
  </cols>
  <sheetData>
    <row r="2" spans="1:12" ht="45.75" customHeight="1" x14ac:dyDescent="0.3">
      <c r="A2" s="345"/>
      <c r="B2" s="514" t="str">
        <f>'[1]Page accueil'!C2</f>
        <v>ISO 9001:2015 +  NF S99-170 + Critère 8k HAS : 
Autodiagnostic mutualisé pour les services biomédicaux en établissement de santé</v>
      </c>
      <c r="C2" s="514"/>
      <c r="D2" s="514"/>
      <c r="E2" s="514"/>
      <c r="F2" s="514"/>
      <c r="G2" s="514"/>
      <c r="H2" s="514"/>
      <c r="I2" s="514"/>
      <c r="J2" s="514"/>
      <c r="K2" s="514"/>
      <c r="L2" s="514"/>
    </row>
    <row r="3" spans="1:12" ht="20.25" customHeight="1" x14ac:dyDescent="0.3">
      <c r="A3" s="344"/>
      <c r="B3" s="340"/>
      <c r="C3" s="340"/>
      <c r="D3" s="340"/>
      <c r="E3" s="340"/>
      <c r="F3" s="340"/>
      <c r="G3" s="340"/>
      <c r="H3" s="340"/>
      <c r="I3" s="340"/>
      <c r="J3" s="340"/>
      <c r="K3" s="167"/>
    </row>
    <row r="4" spans="1:12" ht="27.75" customHeight="1" x14ac:dyDescent="0.3">
      <c r="A4" s="352" t="s">
        <v>1061</v>
      </c>
      <c r="B4" s="352"/>
      <c r="C4" s="352"/>
      <c r="D4" s="353"/>
    </row>
    <row r="5" spans="1:12" ht="15" customHeight="1" x14ac:dyDescent="0.3">
      <c r="A5" s="353"/>
      <c r="B5" s="353"/>
      <c r="C5" s="353"/>
      <c r="D5" s="353"/>
    </row>
    <row r="6" spans="1:12" ht="56.25" customHeight="1" x14ac:dyDescent="0.3">
      <c r="A6" s="341"/>
      <c r="B6" s="342"/>
      <c r="C6" s="343"/>
      <c r="D6" s="222" t="s">
        <v>2147</v>
      </c>
      <c r="E6" s="222" t="s">
        <v>2085</v>
      </c>
      <c r="F6" s="222" t="s">
        <v>2086</v>
      </c>
      <c r="G6" s="222" t="s">
        <v>2087</v>
      </c>
      <c r="H6" s="222" t="s">
        <v>2082</v>
      </c>
      <c r="I6" s="222" t="s">
        <v>2088</v>
      </c>
      <c r="J6" s="222" t="s">
        <v>2144</v>
      </c>
    </row>
    <row r="7" spans="1:12" ht="29.25" customHeight="1" x14ac:dyDescent="0.3">
      <c r="D7" s="223">
        <f>Autodiagnostic!T6</f>
        <v>0</v>
      </c>
      <c r="E7" s="223">
        <f>Autodiagnostic!T8</f>
        <v>0</v>
      </c>
      <c r="F7" s="223">
        <f>Autodiagnostic!T9</f>
        <v>0</v>
      </c>
      <c r="G7" s="223">
        <f>Autodiagnostic!T10</f>
        <v>0</v>
      </c>
      <c r="H7" s="223">
        <f>Autodiagnostic!T11</f>
        <v>0</v>
      </c>
      <c r="I7" s="223">
        <f>Autodiagnostic!T12</f>
        <v>0</v>
      </c>
      <c r="J7" s="223">
        <f>Autodiagnostic!T13</f>
        <v>0</v>
      </c>
    </row>
    <row r="8" spans="1:12" ht="15" customHeight="1" x14ac:dyDescent="0.3"/>
    <row r="9" spans="1:12" s="226" customFormat="1" ht="27.4" customHeight="1" x14ac:dyDescent="0.3">
      <c r="A9" s="521" t="s">
        <v>1332</v>
      </c>
      <c r="B9" s="521"/>
      <c r="C9" s="521"/>
      <c r="D9" s="521"/>
      <c r="E9" s="522"/>
      <c r="F9" s="350"/>
    </row>
    <row r="10" spans="1:12" ht="38.25" customHeight="1" x14ac:dyDescent="0.3">
      <c r="A10" s="349" t="s">
        <v>1327</v>
      </c>
      <c r="B10" s="534" t="s">
        <v>1328</v>
      </c>
      <c r="C10" s="535"/>
      <c r="D10" s="535"/>
      <c r="E10" s="536"/>
      <c r="F10" s="351"/>
    </row>
    <row r="11" spans="1:12" ht="39.4" customHeight="1" x14ac:dyDescent="0.3">
      <c r="A11" s="347" t="s">
        <v>1329</v>
      </c>
      <c r="B11" s="537" t="s">
        <v>1330</v>
      </c>
      <c r="C11" s="538"/>
      <c r="D11" s="538"/>
      <c r="E11" s="539"/>
      <c r="F11" s="351"/>
    </row>
    <row r="12" spans="1:12" ht="49.15" customHeight="1" x14ac:dyDescent="0.3">
      <c r="A12" s="347" t="s">
        <v>1331</v>
      </c>
      <c r="B12" s="537" t="s">
        <v>1330</v>
      </c>
      <c r="C12" s="538"/>
      <c r="D12" s="538"/>
      <c r="E12" s="539"/>
      <c r="F12" s="351"/>
    </row>
    <row r="13" spans="1:12" ht="48.75" customHeight="1" x14ac:dyDescent="0.3">
      <c r="A13" s="346" t="s">
        <v>1333</v>
      </c>
      <c r="B13" s="537" t="s">
        <v>1330</v>
      </c>
      <c r="C13" s="538"/>
      <c r="D13" s="538"/>
      <c r="E13" s="539"/>
      <c r="F13" s="351"/>
    </row>
    <row r="14" spans="1:12" ht="47.65" customHeight="1" x14ac:dyDescent="0.3">
      <c r="A14" s="346" t="s">
        <v>2146</v>
      </c>
      <c r="B14" s="540" t="s">
        <v>1330</v>
      </c>
      <c r="C14" s="541"/>
      <c r="D14" s="541"/>
      <c r="E14" s="542"/>
      <c r="F14" s="351"/>
    </row>
    <row r="15" spans="1:12" x14ac:dyDescent="0.3">
      <c r="A15" s="225"/>
      <c r="B15" s="348"/>
      <c r="C15" s="225"/>
      <c r="D15" s="348"/>
    </row>
    <row r="16" spans="1:12" x14ac:dyDescent="0.3">
      <c r="A16" s="225"/>
      <c r="B16" s="225"/>
      <c r="C16" s="225"/>
      <c r="D16" s="225"/>
    </row>
    <row r="17" spans="1:10" ht="32.25" customHeight="1" x14ac:dyDescent="0.3">
      <c r="A17" s="515" t="s">
        <v>945</v>
      </c>
      <c r="B17" s="516"/>
      <c r="C17" s="517"/>
    </row>
    <row r="18" spans="1:10" s="343" customFormat="1" ht="15" customHeight="1" x14ac:dyDescent="0.3">
      <c r="A18" s="354"/>
      <c r="B18" s="354"/>
      <c r="C18" s="354"/>
    </row>
    <row r="19" spans="1:10" ht="31.5" x14ac:dyDescent="0.3">
      <c r="D19" s="222" t="s">
        <v>2078</v>
      </c>
      <c r="E19" s="222" t="s">
        <v>2079</v>
      </c>
      <c r="F19" s="222" t="s">
        <v>2080</v>
      </c>
      <c r="G19" s="222" t="s">
        <v>2081</v>
      </c>
      <c r="H19" s="222" t="s">
        <v>2082</v>
      </c>
      <c r="I19" s="222" t="s">
        <v>2083</v>
      </c>
      <c r="J19" s="222" t="s">
        <v>2084</v>
      </c>
    </row>
    <row r="20" spans="1:10" x14ac:dyDescent="0.3">
      <c r="D20" s="224">
        <f>Autodiagnostic!U6</f>
        <v>0</v>
      </c>
      <c r="E20" s="224">
        <f>Autodiagnostic!U8</f>
        <v>0</v>
      </c>
      <c r="F20" s="224">
        <f>Autodiagnostic!U9</f>
        <v>0</v>
      </c>
      <c r="G20" s="224">
        <f>Autodiagnostic!U10</f>
        <v>0</v>
      </c>
      <c r="H20" s="224">
        <f>Autodiagnostic!U11</f>
        <v>0</v>
      </c>
      <c r="I20" s="224">
        <f>Autodiagnostic!U12</f>
        <v>0</v>
      </c>
      <c r="J20" s="224">
        <f>Autodiagnostic!U13</f>
        <v>0</v>
      </c>
    </row>
    <row r="21" spans="1:10" ht="14.65" x14ac:dyDescent="0.45">
      <c r="A21" s="519"/>
      <c r="B21" s="520"/>
    </row>
    <row r="22" spans="1:10" ht="38.25" customHeight="1" x14ac:dyDescent="0.3">
      <c r="A22" s="523" t="s">
        <v>1332</v>
      </c>
      <c r="B22" s="524"/>
      <c r="C22" s="524"/>
      <c r="D22" s="524"/>
      <c r="E22" s="525"/>
    </row>
    <row r="23" spans="1:10" ht="49.15" customHeight="1" x14ac:dyDescent="0.3">
      <c r="A23" s="355" t="s">
        <v>1327</v>
      </c>
      <c r="B23" s="526" t="s">
        <v>1328</v>
      </c>
      <c r="C23" s="527"/>
      <c r="D23" s="527"/>
      <c r="E23" s="528"/>
    </row>
    <row r="24" spans="1:10" ht="43.15" customHeight="1" x14ac:dyDescent="0.3">
      <c r="A24" s="356" t="s">
        <v>1329</v>
      </c>
      <c r="B24" s="529" t="s">
        <v>1330</v>
      </c>
      <c r="C24" s="529"/>
      <c r="D24" s="529"/>
      <c r="E24" s="530"/>
    </row>
    <row r="25" spans="1:10" ht="39" customHeight="1" x14ac:dyDescent="0.3">
      <c r="A25" s="356" t="s">
        <v>1331</v>
      </c>
      <c r="B25" s="531" t="s">
        <v>1330</v>
      </c>
      <c r="C25" s="532"/>
      <c r="D25" s="532"/>
      <c r="E25" s="533"/>
    </row>
    <row r="26" spans="1:10" ht="60" customHeight="1" x14ac:dyDescent="0.3">
      <c r="A26" s="355" t="s">
        <v>2145</v>
      </c>
      <c r="B26" s="531" t="s">
        <v>1330</v>
      </c>
      <c r="C26" s="532"/>
      <c r="D26" s="532"/>
      <c r="E26" s="533"/>
    </row>
    <row r="27" spans="1:10" ht="60.4" customHeight="1" x14ac:dyDescent="0.3">
      <c r="A27" s="355" t="s">
        <v>2146</v>
      </c>
      <c r="B27" s="543" t="s">
        <v>1330</v>
      </c>
      <c r="C27" s="543"/>
      <c r="D27" s="543"/>
      <c r="E27" s="544"/>
    </row>
    <row r="28" spans="1:10" x14ac:dyDescent="0.3">
      <c r="A28" s="225"/>
      <c r="B28" s="225"/>
      <c r="C28" s="225"/>
      <c r="D28" s="225"/>
      <c r="E28" s="225"/>
    </row>
    <row r="29" spans="1:10" x14ac:dyDescent="0.3">
      <c r="A29" s="225"/>
      <c r="B29" s="225"/>
      <c r="C29" s="225"/>
      <c r="D29" s="225"/>
      <c r="E29" s="225"/>
    </row>
    <row r="30" spans="1:10" x14ac:dyDescent="0.3">
      <c r="A30" s="225"/>
      <c r="B30" s="225"/>
      <c r="C30" s="225"/>
      <c r="D30" s="225"/>
      <c r="E30" s="225"/>
    </row>
    <row r="31" spans="1:10" x14ac:dyDescent="0.3">
      <c r="A31" s="225"/>
      <c r="B31" s="225"/>
      <c r="C31" s="225"/>
      <c r="D31" s="225"/>
      <c r="E31" s="225"/>
    </row>
    <row r="32" spans="1:10" ht="27.75" customHeight="1" x14ac:dyDescent="0.3">
      <c r="A32" s="518" t="s">
        <v>2149</v>
      </c>
      <c r="B32" s="518"/>
      <c r="C32" s="518"/>
    </row>
    <row r="33" spans="1:10" ht="15" customHeight="1" x14ac:dyDescent="0.3">
      <c r="A33" s="339"/>
      <c r="B33" s="339"/>
      <c r="C33" s="339"/>
    </row>
    <row r="34" spans="1:10" ht="72" customHeight="1" x14ac:dyDescent="0.3">
      <c r="A34" s="338"/>
      <c r="B34" s="338"/>
      <c r="C34" s="554" t="s">
        <v>2140</v>
      </c>
      <c r="D34" s="554"/>
      <c r="E34" s="222" t="s">
        <v>2075</v>
      </c>
      <c r="F34" s="222" t="s">
        <v>2076</v>
      </c>
      <c r="G34" s="222" t="s">
        <v>2148</v>
      </c>
      <c r="H34" s="222" t="s">
        <v>2077</v>
      </c>
      <c r="I34" s="66"/>
      <c r="J34" s="66"/>
    </row>
    <row r="35" spans="1:10" x14ac:dyDescent="0.3">
      <c r="C35" s="555">
        <f>SUM(Autodiagnostic!Q11:Q12,Autodiagnostic!Q15,Autodiagnostic!Q23:Q27,Autodiagnostic!Q29,Autodiagnostic!Q31:Q33,Autodiagnostic!Q36:Q40,Autodiagnostic!Q43:Q45,Autodiagnostic!Q49:Q50,Autodiagnostic!Q58,Autodiagnostic!Q62,Autodiagnostic!Q68:Q70,Autodiagnostic!Q98:Q101,Autodiagnostic!Q120,Autodiagnostic!Q134,Autodiagnostic!Q197,Autodiagnostic!Q246:Q254,Autodiagnostic!Q262,Autodiagnostic!Q264:Q266,Autodiagnostic!Q268:Q272,Autodiagnostic!Q276:Q279,Autodiagnostic!Q312:Q315,Autodiagnostic!Q405)/61</f>
        <v>0</v>
      </c>
      <c r="D35" s="555"/>
      <c r="E35" s="224">
        <f>SUM(Autodiagnostic!Q48,Autodiagnostic!Q60:Q61,Autodiagnostic!Q65:Q66,Autodiagnostic!Q71,Autodiagnostic!Q73:Q74,Autodiagnostic!Q80,Autodiagnostic!Q87:Q91,Autodiagnostic!Q95,Autodiagnostic!Q102:Q104,Autodiagnostic!Q108:Q110,Autodiagnostic!Q112:Q114,Autodiagnostic!Q116,Autodiagnostic!Q122,Autodiagnostic!Q130:Q133,Autodiagnostic!Q137,Autodiagnostic!Q142:Q143,Autodiagnostic!Q151:Q152,Autodiagnostic!Q233:Q236,Autodiagnostic!Q240,Autodiagnostic!Q581,Autodiagnostic!Q583:Q584,Autodiagnostic!Q587,Autodiagnostic!Q589:Q590,Autodiagnostic!Q592:Q593,Autodiagnostic!Q596,Autodiagnostic!Q599:Q602,Autodiagnostic!Q605:Q611)/60</f>
        <v>0</v>
      </c>
      <c r="F35" s="224">
        <f>SUM(Autodiagnostic!Q41,Autodiagnostic!Q141,Autodiagnostic!Q161:Q162,Autodiagnostic!Q165,Autodiagnostic!Q167:Q168,Autodiagnostic!Q171:Q176,Autodiagnostic!Q179:Q181,Autodiagnostic!Q183:Q186,Autodiagnostic!Q202:Q203,Autodiagnostic!Q210:Q212,Autodiagnostic!Q215:Q223,Autodiagnostic!Q226:Q230,Autodiagnostic!Q454:Q455)/41</f>
        <v>0</v>
      </c>
      <c r="G35" s="224">
        <f>SUM(Autodiagnostic!Q18:Q20,Autodiagnostic!Q42,Autodiagnostic!Q51:Q52,Autodiagnostic!Q82,Autodiagnostic!Q92,Autodiagnostic!Q138,Autodiagnostic!Q140,Autodiagnostic!Q144:Q145,Autodiagnostic!Q190,Autodiagnostic!Q194,Autodiagnostic!Q197:Q201,Autodiagnostic!Q205:Q206,Autodiagnostic!Q283:Q285,Autodiagnostic!Q287,Autodiagnostic!Q290:Q293,Autodiagnostic!Q299:Q301,Autodiagnostic!Q303,Autodiagnostic!Q305:Q306,Autodiagnostic!Q317:Q320,Autodiagnostic!Q323:Q325,Autodiagnostic!Q327:Q331,Autodiagnostic!Q335:Q336,Autodiagnostic!Q340,Autodiagnostic!Q343:Q348,Autodiagnostic!Q349:Q350,Autodiagnostic!Q352,Autodiagnostic!Q356:Q358,Autodiagnostic!Q362:Q368,Autodiagnostic!Q371,Autodiagnostic!Q382:Q387,Autodiagnostic!Q389,Autodiagnostic!Q392:Q395,Autodiagnostic!Q397:Q398,Autodiagnostic!Q404,Autodiagnostic!Q406:Q413,Autodiagnostic!Q420:Q423,Autodiagnostic!Q426:Q427,Autodiagnostic!Q430:Q435,Autodiagnostic!Q440:Q443,Autodiagnostic!Q447:Q453,Autodiagnostic!Q456:Q457,Autodiagnostic!Q460,Autodiagnostic!Q462,Autodiagnostic!Q465,Autodiagnostic!Q468,Autodiagnostic!Q473:Q478,Autodiagnostic!Q481:Q485,Autodiagnostic!Q500:Q505)/137</f>
        <v>0</v>
      </c>
      <c r="H35" s="224">
        <f>SUM(Autodiagnostic!Q76,Autodiagnostic!Q81,Autodiagnostic!Q136,Autodiagnostic!Q197,Autodiagnostic!Q507:Q509,Autodiagnostic!Q512:Q514,Autodiagnostic!Q516:Q517,Autodiagnostic!Q522:Q530,Autodiagnostic!Q532,Autodiagnostic!Q534:Q538,Autodiagnostic!Q541:Q545,Autodiagnostic!Q549:Q550,Autodiagnostic!Q553:Q555,Autodiagnostic!Q558,Autodiagnostic!Q560,Autodiagnostic!Q563,Autodiagnostic!Q565:Q571,Autodiagnostic!Q573:Q577,Autodiagnostic!Q615,Autodiagnostic!Q617:Q618,Autodiagnostic!Q621,Autodiagnostic!Q624:Q626,Autodiagnostic!Q632:Q635,Autodiagnostic!Q637:Q649,Autodiagnostic!Q652,Autodiagnostic!Q655:Q657,Autodiagnostic!Q661)/81</f>
        <v>0</v>
      </c>
      <c r="I35" s="67"/>
      <c r="J35" s="67"/>
    </row>
    <row r="36" spans="1:10" ht="14.65" x14ac:dyDescent="0.45">
      <c r="A36" s="519"/>
      <c r="B36" s="520"/>
    </row>
    <row r="37" spans="1:10" ht="19.5" customHeight="1" x14ac:dyDescent="0.3">
      <c r="A37" s="548" t="s">
        <v>1332</v>
      </c>
      <c r="B37" s="548"/>
      <c r="C37" s="548"/>
      <c r="D37" s="548"/>
      <c r="E37" s="548"/>
    </row>
    <row r="38" spans="1:10" ht="39.75" customHeight="1" x14ac:dyDescent="0.3">
      <c r="A38" s="357" t="s">
        <v>1327</v>
      </c>
      <c r="B38" s="549" t="s">
        <v>1328</v>
      </c>
      <c r="C38" s="549"/>
      <c r="D38" s="549"/>
      <c r="E38" s="550"/>
    </row>
    <row r="39" spans="1:10" ht="46.9" customHeight="1" x14ac:dyDescent="0.3">
      <c r="A39" s="358" t="s">
        <v>1329</v>
      </c>
      <c r="B39" s="531" t="s">
        <v>1330</v>
      </c>
      <c r="C39" s="532"/>
      <c r="D39" s="532"/>
      <c r="E39" s="533"/>
    </row>
    <row r="40" spans="1:10" ht="45.4" customHeight="1" x14ac:dyDescent="0.3">
      <c r="A40" s="358" t="s">
        <v>1331</v>
      </c>
      <c r="B40" s="529" t="s">
        <v>1330</v>
      </c>
      <c r="C40" s="529"/>
      <c r="D40" s="529"/>
      <c r="E40" s="530"/>
    </row>
    <row r="41" spans="1:10" ht="56.25" customHeight="1" x14ac:dyDescent="0.3">
      <c r="A41" s="357" t="s">
        <v>1333</v>
      </c>
      <c r="B41" s="531" t="s">
        <v>1330</v>
      </c>
      <c r="C41" s="532"/>
      <c r="D41" s="532"/>
      <c r="E41" s="533"/>
    </row>
    <row r="42" spans="1:10" ht="48.75" customHeight="1" x14ac:dyDescent="0.3">
      <c r="A42" s="357" t="s">
        <v>1334</v>
      </c>
      <c r="B42" s="543" t="s">
        <v>1330</v>
      </c>
      <c r="C42" s="543"/>
      <c r="D42" s="543"/>
      <c r="E42" s="544"/>
    </row>
    <row r="43" spans="1:10" ht="45" customHeight="1" x14ac:dyDescent="0.3">
      <c r="A43" s="225"/>
      <c r="B43" s="225"/>
      <c r="C43" s="225"/>
      <c r="D43" s="225"/>
    </row>
    <row r="44" spans="1:10" x14ac:dyDescent="0.3">
      <c r="A44" s="225"/>
      <c r="B44" s="225"/>
      <c r="C44" s="225"/>
      <c r="D44" s="225"/>
    </row>
    <row r="45" spans="1:10" x14ac:dyDescent="0.3">
      <c r="A45" s="225"/>
      <c r="B45" s="225"/>
      <c r="C45" s="225"/>
      <c r="D45" s="225"/>
    </row>
    <row r="46" spans="1:10" x14ac:dyDescent="0.3">
      <c r="A46" s="225"/>
      <c r="B46" s="225"/>
      <c r="C46" s="225"/>
      <c r="D46" s="225"/>
    </row>
    <row r="47" spans="1:10" ht="29.65" customHeight="1" x14ac:dyDescent="0.3">
      <c r="A47" s="551" t="s">
        <v>1059</v>
      </c>
      <c r="B47" s="552"/>
      <c r="C47" s="553"/>
    </row>
    <row r="49" spans="1:10" ht="21" x14ac:dyDescent="0.3">
      <c r="D49" s="222" t="s">
        <v>2141</v>
      </c>
      <c r="E49" s="222" t="s">
        <v>2142</v>
      </c>
      <c r="F49" s="554" t="s">
        <v>2143</v>
      </c>
      <c r="G49" s="554"/>
      <c r="H49" s="66"/>
      <c r="I49" s="66"/>
      <c r="J49" s="66"/>
    </row>
    <row r="50" spans="1:10" x14ac:dyDescent="0.3">
      <c r="D50" s="361">
        <f>SUM(Autodiagnostic!S18,Autodiagnostic!S19,Autodiagnostic!S20,Autodiagnostic!S23:S29,Autodiagnostic!S31,Autodiagnostic!S36:S41,Autodiagnostic!S48:S49,Autodiagnostic!S61:S63,Autodiagnostic!S66,Autodiagnostic!S68:S70,Autodiagnostic!S72,Autodiagnostic!S80:S82,Autodiagnostic!S90,Autodiagnostic!S100,Autodiagnostic!S120,Autodiagnostic!S122,Autodiagnostic!S131,Autodiagnostic!S133:S134,Autodiagnostic!S140,Autodiagnostic!S144,Autodiagnostic!S152,Autodiagnostic!S165,Autodiagnostic!S171:S172,Autodiagnostic!S174,Autodiagnostic!S175:S176,Autodiagnostic!S179:S180,Autodiagnostic!S283:S285,Autodiagnostic!S317,Autodiagnostic!S319:S320,Autodiagnostic!S323:S324,Autodiagnostic!S340,Autodiagnostic!S343,Autodiagnostic!S352)/59</f>
        <v>0</v>
      </c>
      <c r="E50" s="361">
        <f>SUM(Autodiagnostic!S32:S33,Autodiagnostic!S42,Autodiagnostic!S50,Autodiagnostic!S88,Autodiagnostic!S89,Autodiagnostic!S102,Autodiagnostic!S108:S110,Autodiagnostic!S113,Autodiagnostic!S130,Autodiagnostic!S142:S143,Autodiagnostic!S160:S162,Autodiagnostic!S168,Autodiagnostic!S184:S186,Autodiagnostic!S190,Autodiagnostic!S194,Autodiagnostic!S197:S198,Autodiagnostic!S200:S203,Autodiagnostic!S205:S206,Autodiagnostic!S210:S212,Autodiagnostic!S215:S223,Autodiagnostic!S233:S236,Autodiagnostic!S240,Autodiagnostic!S254,Autodiagnostic!S262,Autodiagnostic!S264:S266,Autodiagnostic!S270,Autodiagnostic!S276:S277,Autodiagnostic!S279,Autodiagnostic!S287,Autodiagnostic!S299,Autodiagnostic!S301:S303,Autodiagnostic!S305:S306,Autodiagnostic!S312:S315,Autodiagnostic!S404:S409,Autodiagnostic!S430:S435,Autodiagnostic!S440:S443,Autodiagnostic!S447:S453,Autodiagnostic!S455:S457,Autodiagnostic!S465:S468,Autodiagnostic!S470)/98</f>
        <v>0</v>
      </c>
      <c r="F50" s="555">
        <f>SUM(Autodiagnostic!S43:S45,Autodiagnostic!S74,Autodiagnostic!S76,Autodiagnostic!S91,Autodiagnostic!S94:S95,Autodiagnostic!S135:S136,Autodiagnostic!S138,Autodiagnostic!S145,Autodiagnostic!S167,Autodiagnostic!S207,Autodiagnostic!S269,Autodiagnostic!S325,Autodiagnostic!S327:S329,Autodiagnostic!S331,Autodiagnostic!S411:S412,Autodiagnostic!S492:S493,Autodiagnostic!S522:S526,Autodiagnostic!S537:S538,Autodiagnostic!S541:S545,Autodiagnostic!S548,Autodiagnostic!S552:S554,Autodiagnostic!S558:S559,Autodiagnostic!S563,Autodiagnostic!S565:S571,Autodiagnostic!S573,Autodiagnostic!S574:S577,Autodiagnostic!S581,Autodiagnostic!S583,Autodiagnostic!S589,Autodiagnostic!S592,Autodiagnostic!S594:S596,Autodiagnostic!S598:S599,Autodiagnostic!S602,Autodiagnostic!S605:S611,Autodiagnostic!S615:S616,Autodiagnostic!S619:S621,Autodiagnostic!S624,Autodiagnostic!S626,Autodiagnostic!S632:S635,Autodiagnostic!S655:S657,Autodiagnostic!S661)/87</f>
        <v>0</v>
      </c>
      <c r="G50" s="555"/>
      <c r="H50" s="67"/>
      <c r="I50" s="67"/>
      <c r="J50" s="67"/>
    </row>
    <row r="51" spans="1:10" x14ac:dyDescent="0.3">
      <c r="D51" s="362"/>
      <c r="E51" s="362"/>
      <c r="F51" s="362"/>
      <c r="G51" s="363"/>
      <c r="H51" s="67"/>
      <c r="I51" s="67"/>
      <c r="J51" s="67"/>
    </row>
    <row r="52" spans="1:10" ht="26.25" customHeight="1" x14ac:dyDescent="0.3">
      <c r="A52" s="545" t="s">
        <v>1332</v>
      </c>
      <c r="B52" s="546"/>
      <c r="C52" s="546"/>
      <c r="D52" s="546"/>
      <c r="E52" s="546"/>
      <c r="F52" s="547"/>
    </row>
    <row r="53" spans="1:10" ht="43.9" customHeight="1" x14ac:dyDescent="0.3">
      <c r="A53" s="359" t="s">
        <v>1327</v>
      </c>
      <c r="B53" s="549" t="s">
        <v>1328</v>
      </c>
      <c r="C53" s="549"/>
      <c r="D53" s="549"/>
      <c r="E53" s="549"/>
      <c r="F53" s="550"/>
    </row>
    <row r="54" spans="1:10" ht="38.25" customHeight="1" x14ac:dyDescent="0.3">
      <c r="A54" s="360" t="s">
        <v>1329</v>
      </c>
      <c r="B54" s="556" t="s">
        <v>1330</v>
      </c>
      <c r="C54" s="557"/>
      <c r="D54" s="557"/>
      <c r="E54" s="557"/>
      <c r="F54" s="558"/>
    </row>
    <row r="55" spans="1:10" ht="33.75" customHeight="1" x14ac:dyDescent="0.3">
      <c r="A55" s="360" t="s">
        <v>1331</v>
      </c>
      <c r="B55" s="556" t="s">
        <v>1330</v>
      </c>
      <c r="C55" s="557"/>
      <c r="D55" s="557"/>
      <c r="E55" s="557"/>
      <c r="F55" s="558"/>
    </row>
    <row r="56" spans="1:10" ht="45" customHeight="1" x14ac:dyDescent="0.3">
      <c r="A56" s="359" t="s">
        <v>1333</v>
      </c>
      <c r="B56" s="556" t="s">
        <v>1330</v>
      </c>
      <c r="C56" s="557"/>
      <c r="D56" s="557"/>
      <c r="E56" s="557"/>
      <c r="F56" s="558"/>
    </row>
    <row r="57" spans="1:10" ht="44.25" customHeight="1" x14ac:dyDescent="0.3">
      <c r="A57" s="359" t="s">
        <v>1334</v>
      </c>
      <c r="B57" s="559" t="s">
        <v>1330</v>
      </c>
      <c r="C57" s="560"/>
      <c r="D57" s="560"/>
      <c r="E57" s="560"/>
      <c r="F57" s="561"/>
    </row>
    <row r="58" spans="1:10" x14ac:dyDescent="0.3">
      <c r="A58" s="225"/>
      <c r="B58" s="225"/>
      <c r="C58" s="225"/>
      <c r="D58" s="225"/>
    </row>
    <row r="59" spans="1:10" x14ac:dyDescent="0.3">
      <c r="A59" s="225"/>
      <c r="B59" s="225"/>
      <c r="C59" s="225"/>
      <c r="D59" s="225"/>
    </row>
    <row r="60" spans="1:10" x14ac:dyDescent="0.3">
      <c r="A60" s="225"/>
      <c r="B60" s="225"/>
      <c r="C60" s="225"/>
      <c r="D60" s="225"/>
    </row>
    <row r="61" spans="1:10" x14ac:dyDescent="0.3">
      <c r="A61" s="225"/>
      <c r="B61" s="225"/>
      <c r="C61" s="225"/>
      <c r="D61" s="225"/>
    </row>
    <row r="62" spans="1:10" x14ac:dyDescent="0.3">
      <c r="A62" s="225"/>
      <c r="B62" s="225"/>
      <c r="C62" s="225"/>
      <c r="D62" s="225"/>
    </row>
    <row r="63" spans="1:10" x14ac:dyDescent="0.3">
      <c r="A63" s="225"/>
      <c r="B63" s="225"/>
      <c r="C63" s="225"/>
      <c r="D63" s="225"/>
    </row>
    <row r="64" spans="1:10" x14ac:dyDescent="0.3">
      <c r="A64" s="225"/>
      <c r="B64" s="225"/>
      <c r="C64" s="225"/>
      <c r="D64" s="225"/>
    </row>
    <row r="65" spans="1:4" x14ac:dyDescent="0.3">
      <c r="A65" s="225"/>
      <c r="B65" s="225"/>
      <c r="C65" s="225"/>
      <c r="D65" s="225"/>
    </row>
    <row r="66" spans="1:4" x14ac:dyDescent="0.3">
      <c r="A66" s="225"/>
      <c r="B66" s="225"/>
      <c r="C66" s="225"/>
      <c r="D66" s="225"/>
    </row>
    <row r="67" spans="1:4" x14ac:dyDescent="0.3">
      <c r="A67" s="225"/>
      <c r="B67" s="225"/>
      <c r="C67" s="225"/>
      <c r="D67" s="225"/>
    </row>
    <row r="68" spans="1:4" x14ac:dyDescent="0.3">
      <c r="A68" s="225"/>
      <c r="B68" s="225"/>
      <c r="C68" s="225"/>
      <c r="D68" s="225"/>
    </row>
    <row r="69" spans="1:4" x14ac:dyDescent="0.3">
      <c r="A69" s="225"/>
      <c r="B69" s="225"/>
      <c r="C69" s="225"/>
      <c r="D69" s="225"/>
    </row>
    <row r="70" spans="1:4" x14ac:dyDescent="0.3">
      <c r="A70" s="225"/>
      <c r="B70" s="225"/>
      <c r="C70" s="225"/>
      <c r="D70" s="225"/>
    </row>
    <row r="71" spans="1:4" x14ac:dyDescent="0.3">
      <c r="A71" s="225"/>
      <c r="B71" s="225"/>
      <c r="C71" s="225"/>
      <c r="D71" s="225"/>
    </row>
    <row r="72" spans="1:4" x14ac:dyDescent="0.3">
      <c r="A72" s="225"/>
      <c r="B72" s="225"/>
      <c r="C72" s="225"/>
      <c r="D72" s="225"/>
    </row>
  </sheetData>
  <sheetProtection sheet="1" objects="1" scenarios="1" formatCells="0" formatColumns="0" formatRows="0"/>
  <customSheetViews>
    <customSheetView guid="{F5161506-EA1E-4A78-8B5B-EEDBF8C7E007}" scale="70" showPageBreaks="1" view="pageLayout">
      <selection activeCell="I4" sqref="I4"/>
      <pageMargins left="0.7" right="0.7" top="0.75" bottom="0.75" header="0.3" footer="0.3"/>
      <pageSetup paperSize="9" orientation="landscape" horizontalDpi="4294967293" r:id="rId1"/>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customSheetView>
  </customSheetViews>
  <mergeCells count="34">
    <mergeCell ref="B53:F53"/>
    <mergeCell ref="B54:F54"/>
    <mergeCell ref="B55:F55"/>
    <mergeCell ref="B56:F56"/>
    <mergeCell ref="B57:F57"/>
    <mergeCell ref="B40:E40"/>
    <mergeCell ref="B41:E41"/>
    <mergeCell ref="B42:E42"/>
    <mergeCell ref="A52:F52"/>
    <mergeCell ref="B26:E26"/>
    <mergeCell ref="B27:E27"/>
    <mergeCell ref="A37:E37"/>
    <mergeCell ref="B38:E38"/>
    <mergeCell ref="B39:E39"/>
    <mergeCell ref="A36:B36"/>
    <mergeCell ref="A47:C47"/>
    <mergeCell ref="C34:D34"/>
    <mergeCell ref="C35:D35"/>
    <mergeCell ref="F49:G49"/>
    <mergeCell ref="F50:G50"/>
    <mergeCell ref="B2:L2"/>
    <mergeCell ref="A17:C17"/>
    <mergeCell ref="A32:C32"/>
    <mergeCell ref="A21:B21"/>
    <mergeCell ref="A9:E9"/>
    <mergeCell ref="A22:E22"/>
    <mergeCell ref="B23:E23"/>
    <mergeCell ref="B24:E24"/>
    <mergeCell ref="B25:E25"/>
    <mergeCell ref="B10:E10"/>
    <mergeCell ref="B11:E11"/>
    <mergeCell ref="B12:E12"/>
    <mergeCell ref="B13:E13"/>
    <mergeCell ref="B14:E14"/>
  </mergeCells>
  <phoneticPr fontId="31" type="noConversion"/>
  <pageMargins left="0.7" right="0.7" top="0.75" bottom="0.75" header="0.3" footer="0.3"/>
  <pageSetup paperSize="9" orientation="landscape" horizontalDpi="4294967293" r:id="rId2"/>
  <headerFooter>
    <oddHeader xml:space="preserve">&amp;L&amp;"Arial,常规"&amp;8 Edition du &amp;D&amp;C&amp;"Arial,常规"&amp;8Onglet : &amp;A&amp;R&amp;"Arial,常规"&amp;8Fichier : &amp;F&amp;"-,常规"&amp;11
</oddHeader>
    <oddFooter>&amp;L&amp;"Arial,常规"&amp;6Outil qualité pour les services biomédicaux en établissement de santé&amp;C&amp;"Arial,常规"&amp;6© contact : gilbert.farges@utc.fr&amp;R&amp;"Arial,常规"&amp;6page &amp;P/&amp;N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F119"/>
  <sheetViews>
    <sheetView view="pageLayout" topLeftCell="A131" zoomScale="80" zoomScaleNormal="100" zoomScalePageLayoutView="80" workbookViewId="0">
      <selection activeCell="A11" sqref="A11:D11"/>
    </sheetView>
  </sheetViews>
  <sheetFormatPr defaultColWidth="9.1328125" defaultRowHeight="13.5" x14ac:dyDescent="0.3"/>
  <cols>
    <col min="1" max="1" width="16.1328125" customWidth="1"/>
    <col min="3" max="3" width="12.1328125" customWidth="1"/>
    <col min="4" max="4" width="12.73046875" customWidth="1"/>
    <col min="5" max="5" width="9.1328125" customWidth="1"/>
    <col min="6" max="6" width="27.265625" customWidth="1"/>
  </cols>
  <sheetData>
    <row r="1" spans="1:6" x14ac:dyDescent="0.3">
      <c r="A1" s="79" t="s">
        <v>1000</v>
      </c>
      <c r="B1" s="80"/>
      <c r="C1" s="81"/>
      <c r="D1" s="81"/>
      <c r="E1" s="81"/>
      <c r="F1" s="82" t="s">
        <v>1001</v>
      </c>
    </row>
    <row r="2" spans="1:6" x14ac:dyDescent="0.3">
      <c r="A2" s="620" t="s">
        <v>1002</v>
      </c>
      <c r="B2" s="621"/>
      <c r="C2" s="622"/>
      <c r="D2" s="622"/>
      <c r="E2" s="622"/>
      <c r="F2" s="623"/>
    </row>
    <row r="3" spans="1:6" x14ac:dyDescent="0.3">
      <c r="A3" s="662" t="s">
        <v>1003</v>
      </c>
      <c r="B3" s="663"/>
      <c r="C3" s="664"/>
      <c r="D3" s="664"/>
      <c r="E3" s="664"/>
      <c r="F3" s="665"/>
    </row>
    <row r="4" spans="1:6" x14ac:dyDescent="0.3">
      <c r="A4" s="666" t="s">
        <v>1004</v>
      </c>
      <c r="B4" s="666"/>
      <c r="C4" s="666"/>
      <c r="D4" s="666" t="s">
        <v>1005</v>
      </c>
      <c r="E4" s="666"/>
      <c r="F4" s="666"/>
    </row>
    <row r="5" spans="1:6" x14ac:dyDescent="0.3">
      <c r="A5" s="667" t="str">
        <f>IFERROR(A36+364,"Date de la déclaration + 1 an")</f>
        <v>Date de la déclaration + 1 an</v>
      </c>
      <c r="B5" s="668"/>
      <c r="C5" s="668"/>
      <c r="D5" s="669" t="str">
        <f>IF(A36="","remplir la cellule de date de la déclaration (onglet ISO 17050)",IF(ISERROR(YEAR(A36)),"date de la déclaration invalide",CONCATENATE("Autodeclaration_ISO_17050_sur_la_NF_S99-170_en_",YEAR(A36),"_",MONTH(A36),"_",DAY(A36))))</f>
        <v>date de la déclaration invalide</v>
      </c>
      <c r="E5" s="669"/>
      <c r="F5" s="669"/>
    </row>
    <row r="6" spans="1:6" x14ac:dyDescent="0.3">
      <c r="A6" s="83"/>
      <c r="B6" s="83"/>
      <c r="C6" s="84"/>
      <c r="D6" s="84"/>
      <c r="E6" s="84"/>
      <c r="F6" s="84"/>
    </row>
    <row r="7" spans="1:6" ht="24" customHeight="1" x14ac:dyDescent="0.35">
      <c r="A7" s="670" t="s">
        <v>1574</v>
      </c>
      <c r="B7" s="671"/>
      <c r="C7" s="672"/>
      <c r="D7" s="672"/>
      <c r="E7" s="672"/>
      <c r="F7" s="673"/>
    </row>
    <row r="8" spans="1:6" ht="15" x14ac:dyDescent="0.3">
      <c r="A8" s="681" t="str">
        <f>'Page d''accueil'!E9</f>
        <v>Nom de l'établissement</v>
      </c>
      <c r="B8" s="682"/>
      <c r="C8" s="683"/>
      <c r="D8" s="683"/>
      <c r="E8" s="683"/>
      <c r="F8" s="684"/>
    </row>
    <row r="9" spans="1:6" ht="25.5" customHeight="1" x14ac:dyDescent="0.3">
      <c r="A9" s="685" t="s">
        <v>1006</v>
      </c>
      <c r="B9" s="685"/>
      <c r="C9" s="686"/>
      <c r="D9" s="686"/>
      <c r="E9" s="686"/>
      <c r="F9" s="686"/>
    </row>
    <row r="10" spans="1:6" ht="21.75" customHeight="1" x14ac:dyDescent="0.3">
      <c r="A10" s="687" t="s">
        <v>1007</v>
      </c>
      <c r="B10" s="687"/>
      <c r="C10" s="688"/>
      <c r="D10" s="688"/>
      <c r="E10" s="688"/>
      <c r="F10" s="688"/>
    </row>
    <row r="11" spans="1:6" ht="36.950000000000003" customHeight="1" x14ac:dyDescent="0.3">
      <c r="A11" s="697" t="s">
        <v>1008</v>
      </c>
      <c r="B11" s="698"/>
      <c r="C11" s="698"/>
      <c r="D11" s="698"/>
      <c r="E11" s="85" t="s">
        <v>1009</v>
      </c>
      <c r="F11" s="86" t="s">
        <v>1010</v>
      </c>
    </row>
    <row r="12" spans="1:6" ht="15" x14ac:dyDescent="0.3">
      <c r="A12" s="699" t="str">
        <f>Résultats!A17</f>
        <v>Résultats de ISO9001</v>
      </c>
      <c r="B12" s="700"/>
      <c r="C12" s="700"/>
      <c r="D12" s="700"/>
      <c r="E12" s="87">
        <f>AVERAGE(E13:E19)</f>
        <v>0</v>
      </c>
      <c r="F12" s="88" t="str">
        <f>IF(E12&lt;'Page d''accueil'!B33,"Non déclarable",IF(E12&lt;100%,Autodiagnostic!AC11,Autodiagnostic!AC12))</f>
        <v>Non déclarable</v>
      </c>
    </row>
    <row r="13" spans="1:6" x14ac:dyDescent="0.3">
      <c r="A13" s="89" t="s">
        <v>716</v>
      </c>
      <c r="B13" s="90" t="s">
        <v>717</v>
      </c>
      <c r="C13" s="91"/>
      <c r="D13" s="91"/>
      <c r="E13" s="92">
        <f>Résultats!D20</f>
        <v>0</v>
      </c>
      <c r="F13" s="93" t="str">
        <f>IF(E13&lt;'Page d''accueil'!B33,"Non déclarable",IF(E13&lt;100%,Autodiagnostic!AC11,Autodiagnostic!AC12))</f>
        <v>Non déclarable</v>
      </c>
    </row>
    <row r="14" spans="1:6" x14ac:dyDescent="0.3">
      <c r="A14" s="94" t="s">
        <v>1048</v>
      </c>
      <c r="B14" s="95" t="s">
        <v>718</v>
      </c>
      <c r="C14" s="96"/>
      <c r="D14" s="96"/>
      <c r="E14" s="97">
        <f>Résultats!E20</f>
        <v>0</v>
      </c>
      <c r="F14" s="98" t="str">
        <f>IF(E14&lt;'Page d''accueil'!B33,"Non déclarable",IF(E14&lt;100%,Autodiagnostic!AC11,Autodiagnostic!AC12))</f>
        <v>Non déclarable</v>
      </c>
    </row>
    <row r="15" spans="1:6" x14ac:dyDescent="0.3">
      <c r="A15" s="94" t="s">
        <v>1049</v>
      </c>
      <c r="B15" s="95" t="s">
        <v>560</v>
      </c>
      <c r="C15" s="96"/>
      <c r="D15" s="96"/>
      <c r="E15" s="97">
        <f>Résultats!F20</f>
        <v>0</v>
      </c>
      <c r="F15" s="98" t="str">
        <f>IF(E15&lt;'Page d''accueil'!B33,"Non déclarable",IF(E15&lt;100%,Autodiagnostic!AC11,Autodiagnostic!AC12))</f>
        <v>Non déclarable</v>
      </c>
    </row>
    <row r="16" spans="1:6" x14ac:dyDescent="0.3">
      <c r="A16" s="94" t="s">
        <v>1050</v>
      </c>
      <c r="B16" s="95" t="s">
        <v>724</v>
      </c>
      <c r="C16" s="96"/>
      <c r="D16" s="96"/>
      <c r="E16" s="97">
        <f>Résultats!G20</f>
        <v>0</v>
      </c>
      <c r="F16" s="98" t="str">
        <f>IF(E16&lt;'Page d''accueil'!B33,"Non déclarable",IF(E16&lt;100%,Autodiagnostic!AC11,Autodiagnostic!AC12))</f>
        <v>Non déclarable</v>
      </c>
    </row>
    <row r="17" spans="1:6" x14ac:dyDescent="0.3">
      <c r="A17" s="94" t="s">
        <v>1051</v>
      </c>
      <c r="B17" s="95" t="s">
        <v>1052</v>
      </c>
      <c r="C17" s="96"/>
      <c r="D17" s="96"/>
      <c r="E17" s="97">
        <f>Résultats!H20</f>
        <v>0</v>
      </c>
      <c r="F17" s="98" t="str">
        <f>IF(E17&lt;'Page d''accueil'!B33,"Non déclarable",IF(E17&lt;100%,Autodiagnostic!AC11,Autodiagnostic!AC12))</f>
        <v>Non déclarable</v>
      </c>
    </row>
    <row r="18" spans="1:6" x14ac:dyDescent="0.3">
      <c r="A18" s="94" t="s">
        <v>1053</v>
      </c>
      <c r="B18" s="95" t="s">
        <v>725</v>
      </c>
      <c r="C18" s="96"/>
      <c r="D18" s="96"/>
      <c r="E18" s="97">
        <f>Résultats!I20</f>
        <v>0</v>
      </c>
      <c r="F18" s="98" t="str">
        <f>IF(E18&lt;'Page d''accueil'!B33,"Non déclarable",IF(E18&lt;100%,Autodiagnostic!AC11,Autodiagnostic!AC12))</f>
        <v>Non déclarable</v>
      </c>
    </row>
    <row r="19" spans="1:6" x14ac:dyDescent="0.3">
      <c r="A19" s="99" t="s">
        <v>1054</v>
      </c>
      <c r="B19" s="100" t="s">
        <v>226</v>
      </c>
      <c r="C19" s="101"/>
      <c r="D19" s="101"/>
      <c r="E19" s="102">
        <f>Résultats!J20</f>
        <v>0</v>
      </c>
      <c r="F19" s="103" t="str">
        <f>IF(E19&lt;'Page d''accueil'!B33,"Non déclarable",IF(E19&lt;100%,Autodiagnostic!AC11,Autodiagnostic!AC12))</f>
        <v>Non déclarable</v>
      </c>
    </row>
    <row r="20" spans="1:6" x14ac:dyDescent="0.3">
      <c r="A20" s="104"/>
      <c r="B20" s="104"/>
      <c r="C20" s="105"/>
      <c r="D20" s="105"/>
      <c r="E20" s="105"/>
      <c r="F20" s="105"/>
    </row>
    <row r="21" spans="1:6" ht="13.9" x14ac:dyDescent="0.3">
      <c r="A21" s="630" t="s">
        <v>1011</v>
      </c>
      <c r="B21" s="631"/>
      <c r="C21" s="701"/>
      <c r="D21" s="701"/>
      <c r="E21" s="701"/>
      <c r="F21" s="702"/>
    </row>
    <row r="22" spans="1:6" x14ac:dyDescent="0.3">
      <c r="A22" s="634" t="s">
        <v>1012</v>
      </c>
      <c r="B22" s="635"/>
      <c r="C22" s="703"/>
      <c r="D22" s="703"/>
      <c r="E22" s="703"/>
      <c r="F22" s="704"/>
    </row>
    <row r="23" spans="1:6" x14ac:dyDescent="0.3">
      <c r="A23" s="638" t="s">
        <v>1013</v>
      </c>
      <c r="B23" s="639"/>
      <c r="C23" s="639"/>
      <c r="D23" s="640" t="s">
        <v>1014</v>
      </c>
      <c r="E23" s="639"/>
      <c r="F23" s="643"/>
    </row>
    <row r="24" spans="1:6" ht="39.75" customHeight="1" x14ac:dyDescent="0.3">
      <c r="A24" s="585" t="s">
        <v>1015</v>
      </c>
      <c r="B24" s="586"/>
      <c r="C24" s="586"/>
      <c r="D24" s="588" t="s">
        <v>1016</v>
      </c>
      <c r="E24" s="588"/>
      <c r="F24" s="589"/>
    </row>
    <row r="25" spans="1:6" ht="33.75" customHeight="1" x14ac:dyDescent="0.3">
      <c r="A25" s="590" t="s">
        <v>1017</v>
      </c>
      <c r="B25" s="591"/>
      <c r="C25" s="591"/>
      <c r="D25" s="692" t="s">
        <v>1018</v>
      </c>
      <c r="E25" s="692"/>
      <c r="F25" s="693"/>
    </row>
    <row r="26" spans="1:6" x14ac:dyDescent="0.3">
      <c r="A26" s="104"/>
      <c r="B26" s="104"/>
      <c r="C26" s="105"/>
      <c r="D26" s="105"/>
      <c r="E26" s="105"/>
      <c r="F26" s="105"/>
    </row>
    <row r="27" spans="1:6" ht="14.25" x14ac:dyDescent="0.4">
      <c r="A27" s="694" t="s">
        <v>1019</v>
      </c>
      <c r="B27" s="695"/>
      <c r="C27" s="695"/>
      <c r="D27" s="695"/>
      <c r="E27" s="695"/>
      <c r="F27" s="696"/>
    </row>
    <row r="28" spans="1:6" x14ac:dyDescent="0.3">
      <c r="A28" s="106" t="s">
        <v>1020</v>
      </c>
      <c r="B28" s="107"/>
      <c r="C28" s="108"/>
      <c r="D28" s="109" t="s">
        <v>1021</v>
      </c>
      <c r="E28" s="108"/>
      <c r="F28" s="110"/>
    </row>
    <row r="29" spans="1:6" x14ac:dyDescent="0.3">
      <c r="A29" s="657" t="s">
        <v>1022</v>
      </c>
      <c r="B29" s="658"/>
      <c r="C29" s="659"/>
      <c r="D29" s="598" t="str">
        <f>'Page d''accueil'!E9</f>
        <v>Nom de l'établissement</v>
      </c>
      <c r="E29" s="599"/>
      <c r="F29" s="600"/>
    </row>
    <row r="30" spans="1:6" x14ac:dyDescent="0.3">
      <c r="A30" s="106" t="s">
        <v>1023</v>
      </c>
      <c r="B30" s="107"/>
      <c r="C30" s="108"/>
      <c r="D30" s="106" t="s">
        <v>1023</v>
      </c>
      <c r="E30" s="108"/>
      <c r="F30" s="110"/>
    </row>
    <row r="31" spans="1:6" x14ac:dyDescent="0.3">
      <c r="A31" s="657" t="s">
        <v>1024</v>
      </c>
      <c r="B31" s="659"/>
      <c r="C31" s="659"/>
      <c r="D31" s="674" t="str">
        <f>'Page d''accueil'!E10</f>
        <v>Responsable biomédical</v>
      </c>
      <c r="E31" s="675"/>
      <c r="F31" s="676"/>
    </row>
    <row r="32" spans="1:6" x14ac:dyDescent="0.3">
      <c r="A32" s="690" t="s">
        <v>1025</v>
      </c>
      <c r="B32" s="691"/>
      <c r="C32" s="691"/>
      <c r="D32" s="572" t="s">
        <v>1026</v>
      </c>
      <c r="E32" s="573"/>
      <c r="F32" s="574"/>
    </row>
    <row r="33" spans="1:6" x14ac:dyDescent="0.3">
      <c r="A33" s="655" t="s">
        <v>1027</v>
      </c>
      <c r="B33" s="656"/>
      <c r="C33" s="656"/>
      <c r="D33" s="577" t="s">
        <v>1028</v>
      </c>
      <c r="E33" s="578"/>
      <c r="F33" s="579"/>
    </row>
    <row r="34" spans="1:6" x14ac:dyDescent="0.3">
      <c r="A34" s="657" t="s">
        <v>1029</v>
      </c>
      <c r="B34" s="658"/>
      <c r="C34" s="659"/>
      <c r="D34" s="583" t="str">
        <f>'Page d''accueil'!E11</f>
        <v>@</v>
      </c>
      <c r="E34" s="584"/>
      <c r="F34" s="111" t="str">
        <f>'Page d''accueil'!E12</f>
        <v>tel</v>
      </c>
    </row>
    <row r="35" spans="1:6" x14ac:dyDescent="0.3">
      <c r="A35" s="112" t="s">
        <v>1030</v>
      </c>
      <c r="B35" s="113"/>
      <c r="C35" s="114"/>
      <c r="D35" s="112" t="s">
        <v>1031</v>
      </c>
      <c r="E35" s="113"/>
      <c r="F35" s="115"/>
    </row>
    <row r="36" spans="1:6" ht="24.75" customHeight="1" x14ac:dyDescent="0.3">
      <c r="A36" s="660" t="s">
        <v>1032</v>
      </c>
      <c r="B36" s="661"/>
      <c r="C36" s="661"/>
      <c r="D36" s="601">
        <f ca="1">TODAY()</f>
        <v>43123</v>
      </c>
      <c r="E36" s="602"/>
      <c r="F36" s="603"/>
    </row>
    <row r="37" spans="1:6" x14ac:dyDescent="0.3">
      <c r="A37" s="116" t="s">
        <v>1033</v>
      </c>
      <c r="B37" s="117"/>
      <c r="C37" s="118"/>
      <c r="D37" s="116" t="s">
        <v>1033</v>
      </c>
      <c r="E37" s="119"/>
      <c r="F37" s="120"/>
    </row>
    <row r="38" spans="1:6" ht="13.9" x14ac:dyDescent="0.35">
      <c r="A38" s="121"/>
      <c r="B38" s="122"/>
      <c r="C38" s="122"/>
      <c r="D38" s="123"/>
      <c r="E38" s="124"/>
      <c r="F38" s="125"/>
    </row>
    <row r="39" spans="1:6" x14ac:dyDescent="0.3">
      <c r="A39" s="126"/>
      <c r="B39" s="68"/>
      <c r="C39" s="68"/>
      <c r="D39" s="126"/>
      <c r="E39" s="68"/>
      <c r="F39" s="127"/>
    </row>
    <row r="40" spans="1:6" x14ac:dyDescent="0.3">
      <c r="A40" s="126"/>
      <c r="B40" s="68"/>
      <c r="C40" s="68"/>
      <c r="D40" s="126"/>
      <c r="E40" s="68"/>
      <c r="F40" s="127"/>
    </row>
    <row r="41" spans="1:6" ht="3.75" customHeight="1" x14ac:dyDescent="0.3">
      <c r="A41" s="126"/>
      <c r="B41" s="68"/>
      <c r="C41" s="68"/>
      <c r="D41" s="126"/>
      <c r="E41" s="68"/>
      <c r="F41" s="127"/>
    </row>
    <row r="42" spans="1:6" x14ac:dyDescent="0.3">
      <c r="A42" s="126"/>
      <c r="B42" s="68"/>
      <c r="C42" s="68"/>
      <c r="D42" s="126"/>
      <c r="E42" s="68"/>
      <c r="F42" s="127"/>
    </row>
    <row r="43" spans="1:6" hidden="1" x14ac:dyDescent="0.3">
      <c r="A43" s="126"/>
      <c r="B43" s="68"/>
      <c r="C43" s="68"/>
      <c r="D43" s="126"/>
      <c r="E43" s="68"/>
      <c r="F43" s="127"/>
    </row>
    <row r="44" spans="1:6" x14ac:dyDescent="0.3">
      <c r="A44" s="128"/>
      <c r="B44" s="129"/>
      <c r="C44" s="129"/>
      <c r="D44" s="128"/>
      <c r="E44" s="129"/>
      <c r="F44" s="130"/>
    </row>
    <row r="45" spans="1:6" x14ac:dyDescent="0.3">
      <c r="A45" s="68"/>
      <c r="B45" s="68"/>
      <c r="C45" s="68"/>
      <c r="D45" s="68"/>
      <c r="E45" s="68"/>
      <c r="F45" s="68"/>
    </row>
    <row r="46" spans="1:6" x14ac:dyDescent="0.3">
      <c r="A46" s="79" t="s">
        <v>1000</v>
      </c>
      <c r="B46" s="80"/>
      <c r="C46" s="81"/>
      <c r="D46" s="81"/>
      <c r="E46" s="81"/>
      <c r="F46" s="82" t="s">
        <v>1034</v>
      </c>
    </row>
    <row r="47" spans="1:6" x14ac:dyDescent="0.3">
      <c r="A47" s="620" t="s">
        <v>1035</v>
      </c>
      <c r="B47" s="621"/>
      <c r="C47" s="622"/>
      <c r="D47" s="622"/>
      <c r="E47" s="622"/>
      <c r="F47" s="623"/>
    </row>
    <row r="48" spans="1:6" x14ac:dyDescent="0.3">
      <c r="A48" s="662" t="s">
        <v>1003</v>
      </c>
      <c r="B48" s="663"/>
      <c r="C48" s="664"/>
      <c r="D48" s="664"/>
      <c r="E48" s="664"/>
      <c r="F48" s="665"/>
    </row>
    <row r="49" spans="1:6" x14ac:dyDescent="0.3">
      <c r="A49" s="644" t="s">
        <v>1004</v>
      </c>
      <c r="B49" s="644"/>
      <c r="C49" s="644"/>
      <c r="D49" s="644" t="s">
        <v>1005</v>
      </c>
      <c r="E49" s="644"/>
      <c r="F49" s="644"/>
    </row>
    <row r="50" spans="1:6" x14ac:dyDescent="0.3">
      <c r="A50" s="645" t="str">
        <f>IFERROR(A79+364,"Date de la déclaration + 1 an")</f>
        <v>Date de la déclaration + 1 an</v>
      </c>
      <c r="B50" s="646"/>
      <c r="C50" s="646"/>
      <c r="D50" s="604" t="str">
        <f>IF(A79="","remplir la cellule de date de la déclaration (onglet ISO 17050)",IF(ISERROR(YEAR(A79)),"date de la déclaration invalide",CONCATENATE("Autodeclaration_ISO_17050_sur_la_NF_S99-170_en_",YEAR(A79),"_",MONTH(A79),"_",DAY(A79))))</f>
        <v>date de la déclaration invalide</v>
      </c>
      <c r="E50" s="604"/>
      <c r="F50" s="604"/>
    </row>
    <row r="51" spans="1:6" x14ac:dyDescent="0.3">
      <c r="A51" s="131"/>
      <c r="B51" s="131"/>
      <c r="C51" s="132"/>
      <c r="D51" s="132"/>
      <c r="E51" s="132"/>
      <c r="F51" s="132"/>
    </row>
    <row r="52" spans="1:6" ht="13.9" x14ac:dyDescent="0.35">
      <c r="A52" s="647" t="s">
        <v>1036</v>
      </c>
      <c r="B52" s="648"/>
      <c r="C52" s="649"/>
      <c r="D52" s="649"/>
      <c r="E52" s="649"/>
      <c r="F52" s="650"/>
    </row>
    <row r="53" spans="1:6" ht="20.65" customHeight="1" x14ac:dyDescent="0.3">
      <c r="A53" s="651" t="str">
        <f>'Page d''accueil'!E9</f>
        <v>Nom de l'établissement</v>
      </c>
      <c r="B53" s="652"/>
      <c r="C53" s="653"/>
      <c r="D53" s="653"/>
      <c r="E53" s="653"/>
      <c r="F53" s="654"/>
    </row>
    <row r="54" spans="1:6" ht="28.15" customHeight="1" x14ac:dyDescent="0.3">
      <c r="A54" s="685" t="s">
        <v>1037</v>
      </c>
      <c r="B54" s="685"/>
      <c r="C54" s="686"/>
      <c r="D54" s="686"/>
      <c r="E54" s="686"/>
      <c r="F54" s="686"/>
    </row>
    <row r="55" spans="1:6" ht="34.9" customHeight="1" x14ac:dyDescent="0.3">
      <c r="A55" s="687" t="s">
        <v>1007</v>
      </c>
      <c r="B55" s="687"/>
      <c r="C55" s="688"/>
      <c r="D55" s="688"/>
      <c r="E55" s="688"/>
      <c r="F55" s="688"/>
    </row>
    <row r="56" spans="1:6" ht="25.9" customHeight="1" x14ac:dyDescent="0.3">
      <c r="A56" s="617" t="s">
        <v>1038</v>
      </c>
      <c r="B56" s="618"/>
      <c r="C56" s="618"/>
      <c r="D56" s="619"/>
      <c r="E56" s="133" t="s">
        <v>1009</v>
      </c>
      <c r="F56" s="134" t="s">
        <v>1010</v>
      </c>
    </row>
    <row r="57" spans="1:6" ht="22.5" customHeight="1" x14ac:dyDescent="0.3">
      <c r="A57" s="679" t="str">
        <f>Résultats!A32</f>
        <v>Résultats de NFS99-170</v>
      </c>
      <c r="B57" s="680"/>
      <c r="C57" s="680"/>
      <c r="D57" s="680"/>
      <c r="E57" s="135">
        <f>AVERAGE(E58:E62)</f>
        <v>0</v>
      </c>
      <c r="F57" s="136" t="str">
        <f>IF(E57&lt;'Page d''accueil'!B33,"Non déclarable",IF(E57&lt;100%,Autodiagnostic!AC11,Autodiagnostic!AC12))</f>
        <v>Non déclarable</v>
      </c>
    </row>
    <row r="58" spans="1:6" ht="63" customHeight="1" x14ac:dyDescent="0.3">
      <c r="A58" s="164" t="s">
        <v>716</v>
      </c>
      <c r="B58" s="689" t="s">
        <v>2064</v>
      </c>
      <c r="C58" s="689"/>
      <c r="D58" s="689"/>
      <c r="E58" s="137">
        <f>Résultats!C35</f>
        <v>0</v>
      </c>
      <c r="F58" s="138" t="str">
        <f>IF(E58&lt;'Page d''accueil'!B33,"Non déclarable",IF(E58&lt;100%,Autodiagnostic!AC11,Autodiagnostic!AC12))</f>
        <v>Non déclarable</v>
      </c>
    </row>
    <row r="59" spans="1:6" x14ac:dyDescent="0.3">
      <c r="A59" s="165" t="s">
        <v>1048</v>
      </c>
      <c r="B59" s="628" t="s">
        <v>1055</v>
      </c>
      <c r="C59" s="628"/>
      <c r="D59" s="628"/>
      <c r="E59" s="139">
        <f>Résultats!E35</f>
        <v>0</v>
      </c>
      <c r="F59" s="140" t="str">
        <f>IF(E59&lt;'Page d''accueil'!B33,"Non déclarable",IF(E59&lt;100%,Autodiagnostic!AC11,Autodiagnostic!AC12))</f>
        <v>Non déclarable</v>
      </c>
    </row>
    <row r="60" spans="1:6" x14ac:dyDescent="0.3">
      <c r="A60" s="165" t="s">
        <v>1049</v>
      </c>
      <c r="B60" s="628" t="s">
        <v>1056</v>
      </c>
      <c r="C60" s="628"/>
      <c r="D60" s="628"/>
      <c r="E60" s="139">
        <f>Résultats!F35</f>
        <v>0</v>
      </c>
      <c r="F60" s="140" t="str">
        <f>IF(E60&lt;'Page d''accueil'!B33,"Non déclarable",IF(E60&lt;100%,Autodiagnostic!AC11,Autodiagnostic!AC12))</f>
        <v>Non déclarable</v>
      </c>
    </row>
    <row r="61" spans="1:6" x14ac:dyDescent="0.3">
      <c r="A61" s="165" t="s">
        <v>1050</v>
      </c>
      <c r="B61" s="628" t="s">
        <v>1057</v>
      </c>
      <c r="C61" s="628"/>
      <c r="D61" s="628"/>
      <c r="E61" s="139">
        <f>Résultats!G35</f>
        <v>0</v>
      </c>
      <c r="F61" s="140" t="str">
        <f>IF(E61&lt;'Page d''accueil'!B33,"Non déclarable",IF(E61&lt;100%,Autodiagnostic!AC11,Autodiagnostic!AC12))</f>
        <v>Non déclarable</v>
      </c>
    </row>
    <row r="62" spans="1:6" x14ac:dyDescent="0.3">
      <c r="A62" s="166" t="s">
        <v>1051</v>
      </c>
      <c r="B62" s="629" t="s">
        <v>1058</v>
      </c>
      <c r="C62" s="629"/>
      <c r="D62" s="629"/>
      <c r="E62" s="141">
        <f>Résultats!H35</f>
        <v>0</v>
      </c>
      <c r="F62" s="142" t="str">
        <f>IF(E62&lt;'Page d''accueil'!B33,"Non déclarable",IF(E62&lt;100%,Autodiagnostic!AC11,Autodiagnostic!AC12))</f>
        <v>Non déclarable</v>
      </c>
    </row>
    <row r="63" spans="1:6" ht="17.649999999999999" customHeight="1" x14ac:dyDescent="0.3">
      <c r="A63" s="83"/>
      <c r="B63" s="83"/>
      <c r="C63" s="84"/>
      <c r="D63" s="84"/>
      <c r="E63" s="84"/>
      <c r="F63" s="84"/>
    </row>
    <row r="64" spans="1:6" ht="19.149999999999999" customHeight="1" x14ac:dyDescent="0.4">
      <c r="A64" s="630" t="s">
        <v>1011</v>
      </c>
      <c r="B64" s="631"/>
      <c r="C64" s="632"/>
      <c r="D64" s="632"/>
      <c r="E64" s="632"/>
      <c r="F64" s="633"/>
    </row>
    <row r="65" spans="1:6" ht="13.9" x14ac:dyDescent="0.35">
      <c r="A65" s="634" t="s">
        <v>1012</v>
      </c>
      <c r="B65" s="635"/>
      <c r="C65" s="636"/>
      <c r="D65" s="636"/>
      <c r="E65" s="636"/>
      <c r="F65" s="637"/>
    </row>
    <row r="66" spans="1:6" ht="24" customHeight="1" x14ac:dyDescent="0.35">
      <c r="A66" s="638" t="s">
        <v>1013</v>
      </c>
      <c r="B66" s="639"/>
      <c r="C66" s="639"/>
      <c r="D66" s="640" t="s">
        <v>1014</v>
      </c>
      <c r="E66" s="641"/>
      <c r="F66" s="642"/>
    </row>
    <row r="67" spans="1:6" ht="38.25" customHeight="1" x14ac:dyDescent="0.3">
      <c r="A67" s="585" t="s">
        <v>1039</v>
      </c>
      <c r="B67" s="586"/>
      <c r="C67" s="586"/>
      <c r="D67" s="587" t="s">
        <v>1040</v>
      </c>
      <c r="E67" s="588"/>
      <c r="F67" s="589"/>
    </row>
    <row r="68" spans="1:6" ht="45.4" customHeight="1" x14ac:dyDescent="0.3">
      <c r="A68" s="590" t="s">
        <v>1041</v>
      </c>
      <c r="B68" s="591"/>
      <c r="C68" s="591"/>
      <c r="D68" s="592" t="s">
        <v>1018</v>
      </c>
      <c r="E68" s="592"/>
      <c r="F68" s="593"/>
    </row>
    <row r="69" spans="1:6" x14ac:dyDescent="0.3">
      <c r="A69" s="83"/>
      <c r="B69" s="83"/>
      <c r="C69" s="84"/>
      <c r="D69" s="84"/>
      <c r="E69" s="84"/>
      <c r="F69" s="84"/>
    </row>
    <row r="70" spans="1:6" ht="13.9" x14ac:dyDescent="0.3">
      <c r="A70" s="624" t="s">
        <v>1019</v>
      </c>
      <c r="B70" s="625"/>
      <c r="C70" s="625"/>
      <c r="D70" s="626"/>
      <c r="E70" s="626"/>
      <c r="F70" s="627"/>
    </row>
    <row r="71" spans="1:6" x14ac:dyDescent="0.3">
      <c r="A71" s="143" t="s">
        <v>1020</v>
      </c>
      <c r="B71" s="144"/>
      <c r="C71" s="145"/>
      <c r="D71" s="109" t="s">
        <v>1021</v>
      </c>
      <c r="E71" s="108"/>
      <c r="F71" s="110"/>
    </row>
    <row r="72" spans="1:6" x14ac:dyDescent="0.3">
      <c r="A72" s="580" t="s">
        <v>1042</v>
      </c>
      <c r="B72" s="581"/>
      <c r="C72" s="582"/>
      <c r="D72" s="598" t="str">
        <f>'Page d''accueil'!E9</f>
        <v>Nom de l'établissement</v>
      </c>
      <c r="E72" s="599"/>
      <c r="F72" s="600"/>
    </row>
    <row r="73" spans="1:6" x14ac:dyDescent="0.3">
      <c r="A73" s="143" t="s">
        <v>1023</v>
      </c>
      <c r="B73" s="144"/>
      <c r="C73" s="145"/>
      <c r="D73" s="106" t="s">
        <v>1023</v>
      </c>
      <c r="E73" s="108"/>
      <c r="F73" s="110"/>
    </row>
    <row r="74" spans="1:6" x14ac:dyDescent="0.3">
      <c r="A74" s="580" t="s">
        <v>1024</v>
      </c>
      <c r="B74" s="582"/>
      <c r="C74" s="582"/>
      <c r="D74" s="674" t="str">
        <f>'Page d''accueil'!E10</f>
        <v>Responsable biomédical</v>
      </c>
      <c r="E74" s="675"/>
      <c r="F74" s="676"/>
    </row>
    <row r="75" spans="1:6" x14ac:dyDescent="0.3">
      <c r="A75" s="570" t="s">
        <v>1025</v>
      </c>
      <c r="B75" s="571"/>
      <c r="C75" s="571"/>
      <c r="D75" s="572" t="s">
        <v>1026</v>
      </c>
      <c r="E75" s="573"/>
      <c r="F75" s="574"/>
    </row>
    <row r="76" spans="1:6" x14ac:dyDescent="0.3">
      <c r="A76" s="575" t="s">
        <v>1027</v>
      </c>
      <c r="B76" s="576"/>
      <c r="C76" s="576"/>
      <c r="D76" s="577" t="s">
        <v>1028</v>
      </c>
      <c r="E76" s="578"/>
      <c r="F76" s="579"/>
    </row>
    <row r="77" spans="1:6" x14ac:dyDescent="0.3">
      <c r="A77" s="580" t="s">
        <v>1043</v>
      </c>
      <c r="B77" s="581"/>
      <c r="C77" s="582"/>
      <c r="D77" s="583" t="str">
        <f>'Page d''accueil'!E11</f>
        <v>@</v>
      </c>
      <c r="E77" s="584"/>
      <c r="F77" s="111" t="str">
        <f>'Page d''accueil'!E12</f>
        <v>tel</v>
      </c>
    </row>
    <row r="78" spans="1:6" x14ac:dyDescent="0.3">
      <c r="A78" s="146" t="s">
        <v>1030</v>
      </c>
      <c r="B78" s="147"/>
      <c r="C78" s="145"/>
      <c r="D78" s="112" t="s">
        <v>1031</v>
      </c>
      <c r="E78" s="113"/>
      <c r="F78" s="115"/>
    </row>
    <row r="79" spans="1:6" x14ac:dyDescent="0.3">
      <c r="A79" s="562" t="s">
        <v>1032</v>
      </c>
      <c r="B79" s="563"/>
      <c r="C79" s="563"/>
      <c r="D79" s="601">
        <f ca="1">TODAY()</f>
        <v>43123</v>
      </c>
      <c r="E79" s="602"/>
      <c r="F79" s="603"/>
    </row>
    <row r="80" spans="1:6" x14ac:dyDescent="0.3">
      <c r="A80" s="148" t="s">
        <v>1033</v>
      </c>
      <c r="B80" s="149"/>
      <c r="C80" s="150"/>
      <c r="D80" s="116" t="s">
        <v>1033</v>
      </c>
      <c r="E80" s="119"/>
      <c r="F80" s="120"/>
    </row>
    <row r="81" spans="1:6" x14ac:dyDescent="0.3">
      <c r="A81" s="126"/>
      <c r="B81" s="68"/>
      <c r="C81" s="68"/>
      <c r="D81" s="126"/>
      <c r="E81" s="68"/>
      <c r="F81" s="127"/>
    </row>
    <row r="82" spans="1:6" x14ac:dyDescent="0.3">
      <c r="A82" s="126"/>
      <c r="B82" s="68"/>
      <c r="C82" s="68"/>
      <c r="D82" s="126"/>
      <c r="E82" s="68"/>
      <c r="F82" s="127"/>
    </row>
    <row r="83" spans="1:6" x14ac:dyDescent="0.3">
      <c r="A83" s="128"/>
      <c r="B83" s="129"/>
      <c r="C83" s="129"/>
      <c r="D83" s="128"/>
      <c r="E83" s="129"/>
      <c r="F83" s="130"/>
    </row>
    <row r="84" spans="1:6" x14ac:dyDescent="0.3">
      <c r="A84" s="79" t="s">
        <v>1000</v>
      </c>
      <c r="B84" s="80"/>
      <c r="C84" s="81"/>
      <c r="D84" s="81"/>
      <c r="E84" s="81"/>
      <c r="F84" s="82" t="s">
        <v>1034</v>
      </c>
    </row>
    <row r="85" spans="1:6" x14ac:dyDescent="0.3">
      <c r="A85" s="620" t="s">
        <v>1035</v>
      </c>
      <c r="B85" s="621"/>
      <c r="C85" s="622"/>
      <c r="D85" s="622"/>
      <c r="E85" s="622"/>
      <c r="F85" s="623"/>
    </row>
    <row r="86" spans="1:6" x14ac:dyDescent="0.3">
      <c r="A86" s="662" t="s">
        <v>1003</v>
      </c>
      <c r="B86" s="663"/>
      <c r="C86" s="664"/>
      <c r="D86" s="664"/>
      <c r="E86" s="664"/>
      <c r="F86" s="665"/>
    </row>
    <row r="87" spans="1:6" ht="19.899999999999999" customHeight="1" x14ac:dyDescent="0.3">
      <c r="A87" s="644" t="s">
        <v>1004</v>
      </c>
      <c r="B87" s="644"/>
      <c r="C87" s="644"/>
      <c r="D87" s="644" t="s">
        <v>1005</v>
      </c>
      <c r="E87" s="644"/>
      <c r="F87" s="644"/>
    </row>
    <row r="88" spans="1:6" ht="18.399999999999999" customHeight="1" x14ac:dyDescent="0.3">
      <c r="A88" s="645" t="str">
        <f>IFERROR(A115+364,"Date de la déclaration + 1 an")</f>
        <v>Date de la déclaration + 1 an</v>
      </c>
      <c r="B88" s="646"/>
      <c r="C88" s="646"/>
      <c r="D88" s="604" t="str">
        <f>IF(A115="","remplir la cellule de date de la déclaration (onglet ISO 17050)",IF(ISERROR(YEAR(A115)),"date de la déclaration invalide",CONCATENATE("Autodeclaration_ISO_17050_sur_la_NF_S99-170_en_",YEAR(A115),"_",MONTH(A115),"_",DAY(A115))))</f>
        <v>date de la déclaration invalide</v>
      </c>
      <c r="E88" s="604"/>
      <c r="F88" s="604"/>
    </row>
    <row r="89" spans="1:6" x14ac:dyDescent="0.3">
      <c r="A89" s="131"/>
      <c r="B89" s="131"/>
      <c r="C89" s="132"/>
      <c r="D89" s="132"/>
      <c r="E89" s="132"/>
      <c r="F89" s="132"/>
    </row>
    <row r="90" spans="1:6" ht="13.9" x14ac:dyDescent="0.35">
      <c r="A90" s="605" t="s">
        <v>1044</v>
      </c>
      <c r="B90" s="606"/>
      <c r="C90" s="607"/>
      <c r="D90" s="607"/>
      <c r="E90" s="607"/>
      <c r="F90" s="608"/>
    </row>
    <row r="91" spans="1:6" ht="15" x14ac:dyDescent="0.3">
      <c r="A91" s="609" t="str">
        <f>'Page d''accueil'!E9</f>
        <v>Nom de l'établissement</v>
      </c>
      <c r="B91" s="610"/>
      <c r="C91" s="611"/>
      <c r="D91" s="611"/>
      <c r="E91" s="611"/>
      <c r="F91" s="612"/>
    </row>
    <row r="92" spans="1:6" ht="34.5" customHeight="1" x14ac:dyDescent="0.3">
      <c r="A92" s="613" t="s">
        <v>1045</v>
      </c>
      <c r="B92" s="613"/>
      <c r="C92" s="614"/>
      <c r="D92" s="614"/>
      <c r="E92" s="614"/>
      <c r="F92" s="614"/>
    </row>
    <row r="93" spans="1:6" ht="33.75" customHeight="1" x14ac:dyDescent="0.3">
      <c r="A93" s="615" t="s">
        <v>1007</v>
      </c>
      <c r="B93" s="615"/>
      <c r="C93" s="616"/>
      <c r="D93" s="616"/>
      <c r="E93" s="616"/>
      <c r="F93" s="616"/>
    </row>
    <row r="94" spans="1:6" ht="32.65" customHeight="1" x14ac:dyDescent="0.3">
      <c r="A94" s="617" t="s">
        <v>1046</v>
      </c>
      <c r="B94" s="618"/>
      <c r="C94" s="618"/>
      <c r="D94" s="619"/>
      <c r="E94" s="133" t="s">
        <v>1009</v>
      </c>
      <c r="F94" s="134" t="s">
        <v>1010</v>
      </c>
    </row>
    <row r="95" spans="1:6" x14ac:dyDescent="0.3">
      <c r="A95" s="677" t="str">
        <f>Résultats!A47</f>
        <v>Résultats de Critère 8k</v>
      </c>
      <c r="B95" s="678"/>
      <c r="C95" s="678"/>
      <c r="D95" s="678"/>
      <c r="E95" s="157">
        <f>AVERAGE(E96:E98)</f>
        <v>0</v>
      </c>
      <c r="F95" s="158" t="str">
        <f>IF(E95&lt;'Page d''accueil'!B33,"Non déclarable",IF(E95&lt;100%,Autodiagnostic!AC11,Autodiagnostic!AC12))</f>
        <v>Non déclarable</v>
      </c>
    </row>
    <row r="96" spans="1:6" ht="20.65" customHeight="1" x14ac:dyDescent="0.3">
      <c r="A96" s="564" t="str">
        <f>Résultats!D49</f>
        <v>E 1 
Prévoir</v>
      </c>
      <c r="B96" s="565"/>
      <c r="C96" s="565"/>
      <c r="D96" s="565"/>
      <c r="E96" s="159">
        <f>Résultats!D50</f>
        <v>0</v>
      </c>
      <c r="F96" s="160" t="str">
        <f>IF(E96&lt;'Page d''accueil'!B33,"Non déclarable",IF(E96&lt;100%,Autodiagnostic!AC11,Autodiagnostic!AC12))</f>
        <v>Non déclarable</v>
      </c>
    </row>
    <row r="97" spans="1:6" ht="27" customHeight="1" x14ac:dyDescent="0.3">
      <c r="A97" s="566" t="str">
        <f>Résultats!E49</f>
        <v>E 2 
Mettre en œuvre</v>
      </c>
      <c r="B97" s="567"/>
      <c r="C97" s="567"/>
      <c r="D97" s="567"/>
      <c r="E97" s="161">
        <f>Résultats!E50</f>
        <v>0</v>
      </c>
      <c r="F97" s="160" t="str">
        <f>IF(E97&lt;'Page d''accueil'!B33,"Non déclarable",IF(E97&lt;100%,Autodiagnostic!AC11,Autodiagnostic!AC12))</f>
        <v>Non déclarable</v>
      </c>
    </row>
    <row r="98" spans="1:6" ht="27.75" customHeight="1" x14ac:dyDescent="0.3">
      <c r="A98" s="568" t="str">
        <f>Résultats!F49</f>
        <v>E 3 
Evaluer et améliorer</v>
      </c>
      <c r="B98" s="569"/>
      <c r="C98" s="569"/>
      <c r="D98" s="569"/>
      <c r="E98" s="162">
        <f>Résultats!F50</f>
        <v>0</v>
      </c>
      <c r="F98" s="163" t="str">
        <f>IF(E98&lt;'Page d''accueil'!B33,"Non déclarable",IF(E98&lt;100%,Autodiagnostic!AC11,Autodiagnostic!AC12))</f>
        <v>Non déclarable</v>
      </c>
    </row>
    <row r="99" spans="1:6" x14ac:dyDescent="0.3">
      <c r="A99" s="83"/>
      <c r="B99" s="83"/>
      <c r="C99" s="84"/>
      <c r="D99" s="84"/>
      <c r="E99" s="84"/>
      <c r="F99" s="84"/>
    </row>
    <row r="100" spans="1:6" ht="14.25" x14ac:dyDescent="0.4">
      <c r="A100" s="630" t="s">
        <v>1011</v>
      </c>
      <c r="B100" s="631"/>
      <c r="C100" s="632"/>
      <c r="D100" s="632"/>
      <c r="E100" s="632"/>
      <c r="F100" s="633"/>
    </row>
    <row r="101" spans="1:6" ht="13.9" x14ac:dyDescent="0.35">
      <c r="A101" s="634" t="s">
        <v>1012</v>
      </c>
      <c r="B101" s="635"/>
      <c r="C101" s="636"/>
      <c r="D101" s="636"/>
      <c r="E101" s="636"/>
      <c r="F101" s="637"/>
    </row>
    <row r="102" spans="1:6" ht="22.15" customHeight="1" x14ac:dyDescent="0.35">
      <c r="A102" s="638" t="s">
        <v>1013</v>
      </c>
      <c r="B102" s="639"/>
      <c r="C102" s="639"/>
      <c r="D102" s="640" t="s">
        <v>1014</v>
      </c>
      <c r="E102" s="641"/>
      <c r="F102" s="642"/>
    </row>
    <row r="103" spans="1:6" ht="30.4" customHeight="1" x14ac:dyDescent="0.3">
      <c r="A103" s="585" t="s">
        <v>1047</v>
      </c>
      <c r="B103" s="586"/>
      <c r="C103" s="586"/>
      <c r="D103" s="587" t="s">
        <v>1040</v>
      </c>
      <c r="E103" s="588"/>
      <c r="F103" s="589"/>
    </row>
    <row r="104" spans="1:6" ht="28.15" customHeight="1" x14ac:dyDescent="0.3">
      <c r="A104" s="590" t="s">
        <v>1041</v>
      </c>
      <c r="B104" s="591"/>
      <c r="C104" s="591"/>
      <c r="D104" s="592" t="s">
        <v>1018</v>
      </c>
      <c r="E104" s="592"/>
      <c r="F104" s="593"/>
    </row>
    <row r="105" spans="1:6" x14ac:dyDescent="0.3">
      <c r="A105" s="83"/>
      <c r="B105" s="83"/>
      <c r="C105" s="84"/>
      <c r="D105" s="84"/>
      <c r="E105" s="84"/>
      <c r="F105" s="84"/>
    </row>
    <row r="106" spans="1:6" ht="13.9" x14ac:dyDescent="0.3">
      <c r="A106" s="594" t="s">
        <v>1019</v>
      </c>
      <c r="B106" s="595"/>
      <c r="C106" s="595"/>
      <c r="D106" s="596"/>
      <c r="E106" s="596"/>
      <c r="F106" s="597"/>
    </row>
    <row r="107" spans="1:6" x14ac:dyDescent="0.3">
      <c r="A107" s="143" t="s">
        <v>1020</v>
      </c>
      <c r="B107" s="144"/>
      <c r="C107" s="145"/>
      <c r="D107" s="109" t="s">
        <v>1021</v>
      </c>
      <c r="E107" s="108"/>
      <c r="F107" s="110"/>
    </row>
    <row r="108" spans="1:6" x14ac:dyDescent="0.3">
      <c r="A108" s="580" t="s">
        <v>1042</v>
      </c>
      <c r="B108" s="581"/>
      <c r="C108" s="582"/>
      <c r="D108" s="598" t="str">
        <f>'Page d''accueil'!E9</f>
        <v>Nom de l'établissement</v>
      </c>
      <c r="E108" s="599"/>
      <c r="F108" s="600"/>
    </row>
    <row r="109" spans="1:6" x14ac:dyDescent="0.3">
      <c r="A109" s="143" t="s">
        <v>1023</v>
      </c>
      <c r="B109" s="144"/>
      <c r="C109" s="145"/>
      <c r="D109" s="106" t="s">
        <v>1023</v>
      </c>
      <c r="E109" s="108"/>
      <c r="F109" s="110"/>
    </row>
    <row r="110" spans="1:6" x14ac:dyDescent="0.3">
      <c r="A110" s="580" t="s">
        <v>1024</v>
      </c>
      <c r="B110" s="582"/>
      <c r="C110" s="582"/>
      <c r="D110" s="674" t="str">
        <f>'Page d''accueil'!E10</f>
        <v>Responsable biomédical</v>
      </c>
      <c r="E110" s="675"/>
      <c r="F110" s="676"/>
    </row>
    <row r="111" spans="1:6" x14ac:dyDescent="0.3">
      <c r="A111" s="570" t="s">
        <v>1025</v>
      </c>
      <c r="B111" s="571"/>
      <c r="C111" s="571"/>
      <c r="D111" s="572" t="s">
        <v>1026</v>
      </c>
      <c r="E111" s="573"/>
      <c r="F111" s="574"/>
    </row>
    <row r="112" spans="1:6" x14ac:dyDescent="0.3">
      <c r="A112" s="575" t="s">
        <v>1027</v>
      </c>
      <c r="B112" s="576"/>
      <c r="C112" s="576"/>
      <c r="D112" s="577" t="s">
        <v>1028</v>
      </c>
      <c r="E112" s="578"/>
      <c r="F112" s="579"/>
    </row>
    <row r="113" spans="1:6" x14ac:dyDescent="0.3">
      <c r="A113" s="580" t="s">
        <v>1043</v>
      </c>
      <c r="B113" s="581"/>
      <c r="C113" s="582"/>
      <c r="D113" s="583" t="str">
        <f>'Page d''accueil'!E11</f>
        <v>@</v>
      </c>
      <c r="E113" s="584"/>
      <c r="F113" s="111" t="str">
        <f>'Page d''accueil'!E12</f>
        <v>tel</v>
      </c>
    </row>
    <row r="114" spans="1:6" x14ac:dyDescent="0.3">
      <c r="A114" s="146" t="s">
        <v>1030</v>
      </c>
      <c r="B114" s="147"/>
      <c r="C114" s="145"/>
      <c r="D114" s="112" t="s">
        <v>1031</v>
      </c>
      <c r="E114" s="113"/>
      <c r="F114" s="115"/>
    </row>
    <row r="115" spans="1:6" x14ac:dyDescent="0.3">
      <c r="A115" s="562" t="s">
        <v>1032</v>
      </c>
      <c r="B115" s="563"/>
      <c r="C115" s="563"/>
      <c r="D115" s="601">
        <f ca="1">TODAY()</f>
        <v>43123</v>
      </c>
      <c r="E115" s="602"/>
      <c r="F115" s="603"/>
    </row>
    <row r="116" spans="1:6" x14ac:dyDescent="0.3">
      <c r="A116" s="148" t="s">
        <v>1033</v>
      </c>
      <c r="B116" s="149"/>
      <c r="C116" s="150"/>
      <c r="D116" s="116" t="s">
        <v>1033</v>
      </c>
      <c r="E116" s="119"/>
      <c r="F116" s="120"/>
    </row>
    <row r="117" spans="1:6" ht="13.9" x14ac:dyDescent="0.35">
      <c r="A117" s="121"/>
      <c r="B117" s="122"/>
      <c r="C117" s="122"/>
      <c r="D117" s="123"/>
      <c r="E117" s="124"/>
      <c r="F117" s="125"/>
    </row>
    <row r="118" spans="1:6" ht="13.9" x14ac:dyDescent="0.35">
      <c r="A118" s="151"/>
      <c r="B118" s="152"/>
      <c r="C118" s="152"/>
      <c r="D118" s="151"/>
      <c r="E118" s="152"/>
      <c r="F118" s="153"/>
    </row>
    <row r="119" spans="1:6" ht="18.75" customHeight="1" x14ac:dyDescent="0.35">
      <c r="A119" s="154"/>
      <c r="B119" s="155"/>
      <c r="C119" s="155"/>
      <c r="D119" s="154"/>
      <c r="E119" s="155"/>
      <c r="F119" s="156"/>
    </row>
  </sheetData>
  <sheetProtection sheet="1" objects="1" scenarios="1" formatCells="0" formatColumns="0" formatRows="0"/>
  <customSheetViews>
    <customSheetView guid="{F5161506-EA1E-4A78-8B5B-EEDBF8C7E007}" scale="80" showPageBreaks="1" hiddenRows="1" view="pageLayout">
      <selection activeCell="A11" sqref="A11:D11"/>
      <pageMargins left="0.7" right="0.7" top="0.75" bottom="0.75" header="0.3" footer="0.3"/>
      <pageSetup paperSize="9" orientation="portrait" horizontalDpi="4294967293" r:id="rId1"/>
      <headerFooter>
        <oddHeader xml:space="preserve">&amp;L&amp;"Arial,Normal"&amp;9 Edition du &amp;D&amp;C&amp;"Arial,Normal"&amp;8Onglet : &amp;A&amp;R&amp;"Arial,Normal"&amp;8Fichier : &amp;F
</oddHeader>
        <oddFooter>&amp;L&amp;"Arial,Normal"&amp;6Outil qualité pour les services biomédicaux en établissement de santé&amp;C&amp;"Arial,Normal"&amp;6© contact : gilbert.farges@utc.fr&amp;R&amp;"Arial,Normal"&amp;6page &amp;P/&amp;N</oddFooter>
      </headerFooter>
    </customSheetView>
  </customSheetViews>
  <mergeCells count="107">
    <mergeCell ref="A8:F8"/>
    <mergeCell ref="A9:F9"/>
    <mergeCell ref="A10:F10"/>
    <mergeCell ref="B58:D58"/>
    <mergeCell ref="B59:D59"/>
    <mergeCell ref="A54:F54"/>
    <mergeCell ref="A55:F55"/>
    <mergeCell ref="A48:F48"/>
    <mergeCell ref="A32:C32"/>
    <mergeCell ref="D32:F32"/>
    <mergeCell ref="A24:C24"/>
    <mergeCell ref="D24:F24"/>
    <mergeCell ref="A25:C25"/>
    <mergeCell ref="D25:F25"/>
    <mergeCell ref="A27:F27"/>
    <mergeCell ref="A29:C29"/>
    <mergeCell ref="D29:F29"/>
    <mergeCell ref="A31:C31"/>
    <mergeCell ref="D31:F31"/>
    <mergeCell ref="A11:D11"/>
    <mergeCell ref="A12:D12"/>
    <mergeCell ref="A21:F21"/>
    <mergeCell ref="A22:F22"/>
    <mergeCell ref="A23:C23"/>
    <mergeCell ref="A2:F2"/>
    <mergeCell ref="A3:F3"/>
    <mergeCell ref="A4:C4"/>
    <mergeCell ref="D4:F4"/>
    <mergeCell ref="A5:C5"/>
    <mergeCell ref="D5:F5"/>
    <mergeCell ref="A7:F7"/>
    <mergeCell ref="A110:C110"/>
    <mergeCell ref="D110:F110"/>
    <mergeCell ref="A101:F101"/>
    <mergeCell ref="A102:C102"/>
    <mergeCell ref="D102:F102"/>
    <mergeCell ref="A100:F100"/>
    <mergeCell ref="A95:D95"/>
    <mergeCell ref="A86:F86"/>
    <mergeCell ref="A87:C87"/>
    <mergeCell ref="D87:F87"/>
    <mergeCell ref="A88:C88"/>
    <mergeCell ref="A74:C74"/>
    <mergeCell ref="D74:F74"/>
    <mergeCell ref="A75:C75"/>
    <mergeCell ref="D75:F75"/>
    <mergeCell ref="A56:D56"/>
    <mergeCell ref="A57:D57"/>
    <mergeCell ref="D23:F23"/>
    <mergeCell ref="A49:C49"/>
    <mergeCell ref="D49:F49"/>
    <mergeCell ref="A50:C50"/>
    <mergeCell ref="D50:F50"/>
    <mergeCell ref="A52:F52"/>
    <mergeCell ref="A53:F53"/>
    <mergeCell ref="A33:C33"/>
    <mergeCell ref="D33:F33"/>
    <mergeCell ref="A34:C34"/>
    <mergeCell ref="D34:E34"/>
    <mergeCell ref="A36:C36"/>
    <mergeCell ref="A47:F47"/>
    <mergeCell ref="D36:F36"/>
    <mergeCell ref="A67:C67"/>
    <mergeCell ref="D67:F67"/>
    <mergeCell ref="A68:C68"/>
    <mergeCell ref="D68:F68"/>
    <mergeCell ref="A70:F70"/>
    <mergeCell ref="A72:C72"/>
    <mergeCell ref="D72:F72"/>
    <mergeCell ref="B60:D60"/>
    <mergeCell ref="B61:D61"/>
    <mergeCell ref="B62:D62"/>
    <mergeCell ref="A64:F64"/>
    <mergeCell ref="A65:F65"/>
    <mergeCell ref="A66:C66"/>
    <mergeCell ref="D66:F66"/>
    <mergeCell ref="D88:F88"/>
    <mergeCell ref="A90:F90"/>
    <mergeCell ref="A91:F91"/>
    <mergeCell ref="A92:F92"/>
    <mergeCell ref="A93:F93"/>
    <mergeCell ref="A94:D94"/>
    <mergeCell ref="A76:C76"/>
    <mergeCell ref="D76:F76"/>
    <mergeCell ref="A77:C77"/>
    <mergeCell ref="D77:E77"/>
    <mergeCell ref="A79:C79"/>
    <mergeCell ref="A85:F85"/>
    <mergeCell ref="D79:F79"/>
    <mergeCell ref="A115:C115"/>
    <mergeCell ref="A96:D96"/>
    <mergeCell ref="A97:D97"/>
    <mergeCell ref="A98:D98"/>
    <mergeCell ref="A111:C111"/>
    <mergeCell ref="D111:F111"/>
    <mergeCell ref="A112:C112"/>
    <mergeCell ref="D112:F112"/>
    <mergeCell ref="A113:C113"/>
    <mergeCell ref="D113:E113"/>
    <mergeCell ref="A103:C103"/>
    <mergeCell ref="D103:F103"/>
    <mergeCell ref="A104:C104"/>
    <mergeCell ref="D104:F104"/>
    <mergeCell ref="A106:F106"/>
    <mergeCell ref="A108:C108"/>
    <mergeCell ref="D108:F108"/>
    <mergeCell ref="D115:F115"/>
  </mergeCells>
  <phoneticPr fontId="31" type="noConversion"/>
  <dataValidations disablePrompts="1" count="10">
    <dataValidation allowBlank="1" showInputMessage="1" showErrorMessage="1" prompt="Code postal - Ville - Pays de l'Exploitant" sqref="D33:F33 D76:F76 D112:F112" xr:uid="{00000000-0002-0000-0500-000000000000}"/>
    <dataValidation allowBlank="1" showInputMessage="1" showErrorMessage="1" prompt="Adresse complète de l'Exploitant des dispositifs médicaux" sqref="D32:F32 D75:F75 D111:F111" xr:uid="{00000000-0002-0000-0500-000001000000}"/>
    <dataValidation allowBlank="1" showInputMessage="1" showErrorMessage="1" prompt="Mettre la date de signature par la personne compétente" sqref="A36 A79 A115" xr:uid="{00000000-0002-0000-0500-000002000000}"/>
    <dataValidation allowBlank="1" showInputMessage="1" showErrorMessage="1" prompt="Tél et email de la personne indépendante" sqref="A34:C34 A77:C77 A113:C113" xr:uid="{00000000-0002-0000-0500-000003000000}"/>
    <dataValidation allowBlank="1" showInputMessage="1" showErrorMessage="1" prompt="Code postal - Ville - Pays de l'organisme de la personne indépendante" sqref="A33:C33 A76:C76 A112:C112" xr:uid="{00000000-0002-0000-0500-000004000000}"/>
    <dataValidation allowBlank="1" showInputMessage="1" showErrorMessage="1" prompt="Adresse complète de l'organisme de la personne indépendante" sqref="A32:C32 A75:C75 A111:C111" xr:uid="{00000000-0002-0000-0500-000005000000}"/>
    <dataValidation allowBlank="1" showInputMessage="1" showErrorMessage="1" prompt="Organisme de la personne indépendante" sqref="A31:C31 A74:C74 A110:C110" xr:uid="{00000000-0002-0000-0500-000006000000}"/>
    <dataValidation allowBlank="1" showInputMessage="1" showErrorMessage="1" prompt="Indiquer les NOM et Prénom de la personne indépendante" sqref="A29:C29 A72:C72 A108:C108" xr:uid="{00000000-0002-0000-0500-000007000000}"/>
    <dataValidation allowBlank="1" showInputMessage="1" showErrorMessage="1" prompt="Autre document d'appui : Mettre ici, et en noir, tout autre document d'appui éventuel pour cette déclaration" sqref="D25:F25 D68:F68 D104:F104" xr:uid="{00000000-0002-0000-0500-000008000000}"/>
    <dataValidation allowBlank="1" showInputMessage="1" showErrorMessage="1" prompt="Modifier les contenus bleus et mettre ensuite en noir : _x000a_Enregistrements qualité : indiquez ceux que vous mettrez à disposition d'un auditeur. Il peut s'agir des onglets imprimés et signés de ce fichier d'autodiagnostic" sqref="D24:F24 D67:F67 D103:F103" xr:uid="{00000000-0002-0000-0500-000009000000}"/>
  </dataValidations>
  <pageMargins left="0.7" right="0.7" top="0.75" bottom="0.75" header="0.3" footer="0.3"/>
  <pageSetup paperSize="9" orientation="portrait" horizontalDpi="4294967293" r:id="rId2"/>
  <headerFooter>
    <oddHeader xml:space="preserve">&amp;L&amp;"Arial,Normal"&amp;9 Edition du &amp;D&amp;C&amp;"Arial,Normal"&amp;8Onglet : &amp;A&amp;R&amp;"Arial,Normal"&amp;8Fichier : &amp;F
</oddHeader>
    <oddFooter>&amp;L&amp;"Arial,Normal"&amp;6Outil qualité pour les services biomédicaux en établissement de santé&amp;C&amp;"Arial,Normal"&amp;6© contact : gilbert.farges@utc.fr&amp;R&amp;"Arial,Normal"&amp;6page &amp;P/&amp;N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Utilitaire ISO 9001</vt:lpstr>
      <vt:lpstr>Page d'accueil</vt:lpstr>
      <vt:lpstr>Mode d'emploi</vt:lpstr>
      <vt:lpstr>Autodiagnostic</vt:lpstr>
      <vt:lpstr>Résultats</vt:lpstr>
      <vt:lpstr>Déclarations ISO 17050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tedi</dc:creator>
  <cp:lastModifiedBy>徐真</cp:lastModifiedBy>
  <cp:lastPrinted>2018-01-23T10:33:00Z</cp:lastPrinted>
  <dcterms:created xsi:type="dcterms:W3CDTF">2015-11-27T05:52:42Z</dcterms:created>
  <dcterms:modified xsi:type="dcterms:W3CDTF">2018-01-23T15:14:31Z</dcterms:modified>
</cp:coreProperties>
</file>