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1.xml" ContentType="application/vnd.openxmlformats-officedocument.spreadsheetml.pivotTable+xml"/>
  <Override PartName="/xl/pivotTables/pivotTable10.xml" ContentType="application/vnd.openxmlformats-officedocument.spreadsheetml.pivotTable+xml"/>
  <Override PartName="/xl/pivotTables/pivotTable45.xml" ContentType="application/vnd.openxmlformats-officedocument.spreadsheetml.pivotTable+xml"/>
  <Override PartName="/xl/pivotTables/pivotTable44.xml" ContentType="application/vnd.openxmlformats-officedocument.spreadsheetml.pivotTable+xml"/>
  <Override PartName="/xl/pivotTables/pivotTable49.xml" ContentType="application/vnd.openxmlformats-officedocument.spreadsheetml.pivotTable+xml"/>
  <Override PartName="/xl/pivotTables/pivotTable37.xml" ContentType="application/vnd.openxmlformats-officedocument.spreadsheetml.pivotTable+xml"/>
  <Override PartName="/xl/pivotTables/pivotTable15.xml" ContentType="application/vnd.openxmlformats-officedocument.spreadsheetml.pivotTable+xml"/>
  <Override PartName="/xl/pivotTables/pivotTable48.xml" ContentType="application/vnd.openxmlformats-officedocument.spreadsheetml.pivotTable+xml"/>
  <Override PartName="/xl/pivotTables/pivotTable53.xml" ContentType="application/vnd.openxmlformats-officedocument.spreadsheetml.pivotTable+xml"/>
  <Override PartName="/xl/pivotTables/pivotTable59.xml" ContentType="application/vnd.openxmlformats-officedocument.spreadsheetml.pivotTable+xml"/>
  <Override PartName="/xl/pivotTables/pivotTable25.xml" ContentType="application/vnd.openxmlformats-officedocument.spreadsheetml.pivotTable+xml"/>
  <Override PartName="/xl/pivotTables/pivotTable51.xml" ContentType="application/vnd.openxmlformats-officedocument.spreadsheetml.pivotTable+xml"/>
  <Override PartName="/xl/pivotTables/pivotTable2.xml" ContentType="application/vnd.openxmlformats-officedocument.spreadsheetml.pivotTable+xml"/>
  <Override PartName="/xl/pivotTables/pivotTable27.xml" ContentType="application/vnd.openxmlformats-officedocument.spreadsheetml.pivotTable+xml"/>
  <Override PartName="/xl/pivotTables/pivotTable38.xml" ContentType="application/vnd.openxmlformats-officedocument.spreadsheetml.pivotTable+xml"/>
  <Override PartName="/xl/pivotTables/pivotTable7.xml" ContentType="application/vnd.openxmlformats-officedocument.spreadsheetml.pivotTable+xml"/>
  <Override PartName="/xl/pivotTables/pivotTable13.xml" ContentType="application/vnd.openxmlformats-officedocument.spreadsheetml.pivotTable+xml"/>
  <Override PartName="/xl/pivotTables/pivotTable60.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41.xml" ContentType="application/vnd.openxmlformats-officedocument.spreadsheetml.pivotTable+xml"/>
  <Override PartName="/xl/pivotTables/pivotTable28.xml" ContentType="application/vnd.openxmlformats-officedocument.spreadsheetml.pivotTable+xml"/>
  <Override PartName="/xl/pivotTables/pivotTable18.xml" ContentType="application/vnd.openxmlformats-officedocument.spreadsheetml.pivotTable+xml"/>
  <Override PartName="/xl/pivotTables/pivotTable52.xml" ContentType="application/vnd.openxmlformats-officedocument.spreadsheetml.pivotTable+xml"/>
  <Override PartName="/xl/pivotTables/pivotTable24.xml" ContentType="application/vnd.openxmlformats-officedocument.spreadsheetml.pivotTable+xml"/>
  <Override PartName="/xl/pivotTables/pivotTable43.xml" ContentType="application/vnd.openxmlformats-officedocument.spreadsheetml.pivotTable+xml"/>
  <Override PartName="/xl/pivotTables/pivotTable50.xml" ContentType="application/vnd.openxmlformats-officedocument.spreadsheetml.pivotTable+xml"/>
  <Override PartName="/xl/pivotTables/pivotTable6.xml" ContentType="application/vnd.openxmlformats-officedocument.spreadsheetml.pivotTable+xml"/>
  <Override PartName="/xl/pivotTables/pivotTable16.xml" ContentType="application/vnd.openxmlformats-officedocument.spreadsheetml.pivotTable+xml"/>
  <Override PartName="/xl/pivotTables/pivotTable23.xml" ContentType="application/vnd.openxmlformats-officedocument.spreadsheetml.pivotTable+xml"/>
  <Override PartName="/xl/pivotTables/pivotTable58.xml" ContentType="application/vnd.openxmlformats-officedocument.spreadsheetml.pivotTable+xml"/>
  <Override PartName="/xl/pivotTables/pivotTable20.xml" ContentType="application/vnd.openxmlformats-officedocument.spreadsheetml.pivotTable+xml"/>
  <Override PartName="/xl/pivotTables/pivotTable35.xml" ContentType="application/vnd.openxmlformats-officedocument.spreadsheetml.pivotTable+xml"/>
  <Override PartName="/xl/pivotTables/pivotTable31.xml" ContentType="application/vnd.openxmlformats-officedocument.spreadsheetml.pivotTable+xml"/>
  <Override PartName="/xl/pivotTables/pivotTable42.xml" ContentType="application/vnd.openxmlformats-officedocument.spreadsheetml.pivotTable+xml"/>
  <Override PartName="/xl/pivotTables/pivotTable12.xml" ContentType="application/vnd.openxmlformats-officedocument.spreadsheetml.pivotTable+xml"/>
  <Override PartName="/xl/pivotTables/pivotTable26.xml" ContentType="application/vnd.openxmlformats-officedocument.spreadsheetml.pivotTable+xml"/>
  <Override PartName="/xl/pivotTables/pivotTable8.xml" ContentType="application/vnd.openxmlformats-officedocument.spreadsheetml.pivotTable+xml"/>
  <Override PartName="/xl/pivotTables/pivotTable34.xml" ContentType="application/vnd.openxmlformats-officedocument.spreadsheetml.pivotTable+xml"/>
  <Override PartName="/xl/pivotTables/pivotTable39.xml" ContentType="application/vnd.openxmlformats-officedocument.spreadsheetml.pivotTable+xml"/>
  <Override PartName="/xl/pivotTables/pivotTable36.xml" ContentType="application/vnd.openxmlformats-officedocument.spreadsheetml.pivotTable+xml"/>
  <Override PartName="/xl/pivotTables/pivotTable14.xml" ContentType="application/vnd.openxmlformats-officedocument.spreadsheetml.pivotTable+xml"/>
  <Override PartName="/xl/pivotTables/pivotTable1.xml" ContentType="application/vnd.openxmlformats-officedocument.spreadsheetml.pivotTable+xml"/>
  <Override PartName="/xl/pivotTables/pivotTable33.xml" ContentType="application/vnd.openxmlformats-officedocument.spreadsheetml.pivotTable+xml"/>
  <Override PartName="/xl/pivotTables/pivotTable40.xml" ContentType="application/vnd.openxmlformats-officedocument.spreadsheetml.pivotTable+xml"/>
  <Override PartName="/xl/pivotTables/pivotTable47.xml" ContentType="application/vnd.openxmlformats-officedocument.spreadsheetml.pivotTable+xml"/>
  <Override PartName="/xl/pivotTables/pivotTable29.xml" ContentType="application/vnd.openxmlformats-officedocument.spreadsheetml.pivotTable+xml"/>
  <Override PartName="/xl/pivotTables/pivotTable55.xml" ContentType="application/vnd.openxmlformats-officedocument.spreadsheetml.pivotTable+xml"/>
  <Override PartName="/xl/pivotTables/pivotTable19.xml" ContentType="application/vnd.openxmlformats-officedocument.spreadsheetml.pivotTable+xml"/>
  <Override PartName="/xl/pivotTables/pivotTable9.xml" ContentType="application/vnd.openxmlformats-officedocument.spreadsheetml.pivotTable+xml"/>
  <Override PartName="/xl/pivotTables/pivotTable30.xml" ContentType="application/vnd.openxmlformats-officedocument.spreadsheetml.pivotTable+xml"/>
  <Override PartName="/xl/pivotTables/pivotTable32.xml" ContentType="application/vnd.openxmlformats-officedocument.spreadsheetml.pivotTable+xml"/>
  <Override PartName="/xl/pivotTables/pivotTable17.xml" ContentType="application/vnd.openxmlformats-officedocument.spreadsheetml.pivotTable+xml"/>
  <Override PartName="/xl/pivotTables/pivotTable21.xml" ContentType="application/vnd.openxmlformats-officedocument.spreadsheetml.pivotTable+xml"/>
  <Override PartName="/xl/pivotTables/pivotTable57.xml" ContentType="application/vnd.openxmlformats-officedocument.spreadsheetml.pivotTable+xml"/>
  <Override PartName="/xl/pivotTables/pivotTable46.xml" ContentType="application/vnd.openxmlformats-officedocument.spreadsheetml.pivotTable+xml"/>
  <Override PartName="/xl/pivotTables/pivotTable54.xml" ContentType="application/vnd.openxmlformats-officedocument.spreadsheetml.pivotTable+xml"/>
  <Override PartName="/xl/pivotTables/pivotTable56.xml" ContentType="application/vnd.openxmlformats-officedocument.spreadsheetml.pivotTable+xml"/>
  <Override PartName="/xl/pivotTables/pivotTable2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120" windowHeight="4800" tabRatio="961" activeTab="0"/>
  </bookViews>
  <sheets>
    <sheet name="général" sheetId="1" r:id="rId1"/>
    <sheet name="questionnaire" sheetId="2" r:id="rId2"/>
    <sheet name="résultat" sheetId="3" r:id="rId3"/>
    <sheet name="évolution" sheetId="4" r:id="rId4"/>
    <sheet name="mémo" sheetId="5" r:id="rId5"/>
    <sheet name="décret maint" sheetId="6" r:id="rId6"/>
    <sheet name="anesthé" sheetId="7" r:id="rId7"/>
    <sheet name="GBEA" sheetId="8" r:id="rId8"/>
    <sheet name="périnatalité" sheetId="9" r:id="rId9"/>
    <sheet name="EURATOM" sheetId="10" r:id="rId10"/>
    <sheet name="circulaires" sheetId="11" r:id="rId11"/>
    <sheet name="marq CE" sheetId="12" r:id="rId12"/>
    <sheet name="matériovigilance" sheetId="13" r:id="rId13"/>
    <sheet name="accréditation" sheetId="14" r:id="rId14"/>
    <sheet name="ajout ER" sheetId="15" r:id="rId15"/>
    <sheet name="ajout ref1" sheetId="16" r:id="rId16"/>
    <sheet name="ajout ref2" sheetId="17" r:id="rId17"/>
    <sheet name="ajout ref3" sheetId="18" r:id="rId18"/>
    <sheet name="tableau croisé" sheetId="19" r:id="rId19"/>
  </sheets>
  <definedNames>
    <definedName name="_xlnm._FilterDatabase" localSheetId="1" hidden="1">'questionnaire'!$A$1:$AF$199</definedName>
    <definedName name="_xlnm.Print_Titles" localSheetId="1">'questionnaire'!$1:$1</definedName>
    <definedName name="_xlnm.Print_Area" localSheetId="5">'décret maint'!$A:$IV</definedName>
    <definedName name="_xlnm.Print_Area" localSheetId="1">'questionnaire'!$A$1:$W$200</definedName>
  </definedNames>
  <calcPr fullCalcOnLoad="1"/>
  <pivotCaches>
    <pivotCache cacheId="1" r:id="rId20"/>
    <pivotCache cacheId="2" r:id="rId21"/>
  </pivotCaches>
</workbook>
</file>

<file path=xl/sharedStrings.xml><?xml version="1.0" encoding="utf-8"?>
<sst xmlns="http://schemas.openxmlformats.org/spreadsheetml/2006/main" count="2917" uniqueCount="482">
  <si>
    <t xml:space="preserve">Dispositifs médicaux cités aux articles D.712-43 et D.712-47 du Code de la santé publique, soit les matériels de monitoring, ventilation, arrivée de fluides médicaux, de défibrillation cardiaque, de réchauffement patient, etc … </t>
  </si>
  <si>
    <t xml:space="preserve">- Inventaire exhaustif de l’ensemble des appareils équipant le laboratoire 
- Organisation d’une maintenance adaptée 
- Enregistrement des actions de maintenance 
- Suivi des contrats de maintenance 
- Suivi des qualifications et des formations des personnels biomédicaux 
</t>
  </si>
  <si>
    <t>accréditation</t>
  </si>
  <si>
    <t>évaluation accréditation</t>
  </si>
  <si>
    <t>ajouter une 1 exigence réglementaire</t>
  </si>
  <si>
    <t>ajouter une 2ième exigence réglementaire</t>
  </si>
  <si>
    <t>ajouter une 3ieme exigence réglementaire</t>
  </si>
  <si>
    <t xml:space="preserve">- Inventaire des dispositifs médicaux permettant d’assurer l’obstétrique, la néonatologie et la réanimation néonatale 
- Organisation d’une maintenance adaptée aux conditions d’utilisation 
- Contrôles suite à une première mise en service et toute remise en service 
Remplacement rapide des dispositifs médicaux en cas d’obsolescence .
</t>
  </si>
  <si>
    <t xml:space="preserve">J.O. du 16/06/2000. 
25 avril 2000 </t>
  </si>
  <si>
    <t xml:space="preserve">Obstétrique, néonatologie et réanimation néonatale. </t>
  </si>
  <si>
    <t xml:space="preserve">Tous les dispositifs médicaux permettant d’assurer l’obstétrique, la néonatologie et la réanimation néonatale. </t>
  </si>
  <si>
    <t>le service biomédical a mis en place des indicateurs permettant de mesurer les dispositions adoptées</t>
  </si>
  <si>
    <t>l'organisation a été adoptée après avis des instances médicales consultatives</t>
  </si>
  <si>
    <t>le service biomédical défini son organisation destinée à s'assurer le l'exécution des contrôles qualité des DM</t>
  </si>
  <si>
    <t xml:space="preserve">le service biomédical réalise ou fait réaliser les contrôles qualité selon les exigences définies par le DG de l'AFSSPS  </t>
  </si>
  <si>
    <t>toutes les opérations réalisées sur un DM sont enregistrées dans un registre</t>
  </si>
  <si>
    <t>4.1.1</t>
  </si>
  <si>
    <t>4.1.3</t>
  </si>
  <si>
    <t>4.1.5</t>
  </si>
  <si>
    <t xml:space="preserve">les contrôles qualité sont réalisés avec impartialité et intégrité </t>
  </si>
  <si>
    <t>4.2.3</t>
  </si>
  <si>
    <t>4.3</t>
  </si>
  <si>
    <t>4.4</t>
  </si>
  <si>
    <t>4.5</t>
  </si>
  <si>
    <t>4.6</t>
  </si>
  <si>
    <t>4.9</t>
  </si>
  <si>
    <t>4.12</t>
  </si>
  <si>
    <t>4.13</t>
  </si>
  <si>
    <t>4.14</t>
  </si>
  <si>
    <t>7.1 et 7.5.1</t>
  </si>
  <si>
    <t>7.5.4 et 7.5.3</t>
  </si>
  <si>
    <t>Il existe des processus de déroulement des contrôles et essais (condition de mesures, réglages, méthode, procédure ...)</t>
  </si>
  <si>
    <t>Pour les équipements principaux, on connaît un indicateur de bon fonctionnement</t>
  </si>
  <si>
    <t>Pour les équipements principaux, on connaît un indicateur de temps d'intervention</t>
  </si>
  <si>
    <t>avant d'effectuer des modifications, sauvegardez votre fichier dans un autre répertoire (attention il ne faut pas changer le nom du fichier sinon les macros ne fonctionneront plus).</t>
  </si>
  <si>
    <t>EVALUATION DU SERVICE BIOMEDICAL PAR RAPPORT AUX EXIGENCES REGLEMANTAIRES</t>
  </si>
  <si>
    <r>
      <t xml:space="preserve">indiquer les références de l'exigence réglementaire dans le tableau </t>
    </r>
    <r>
      <rPr>
        <u val="single"/>
        <sz val="10"/>
        <rFont val="Arial"/>
        <family val="2"/>
      </rPr>
      <t>choix des questionnaires</t>
    </r>
    <r>
      <rPr>
        <sz val="10"/>
        <rFont val="Arial"/>
        <family val="0"/>
      </rPr>
      <t xml:space="preserve"> de la feuille "général" (pour modifier le texte d'un bouton cliquer sur le bouton droit de la souris et sélectionner la fonction modifier le texte) ainsi que dans le tableau </t>
    </r>
    <r>
      <rPr>
        <u val="single"/>
        <sz val="10"/>
        <rFont val="Arial"/>
        <family val="2"/>
      </rPr>
      <t>évaluation du service biomédical par rapport aux exigences réglementaires</t>
    </r>
    <r>
      <rPr>
        <sz val="10"/>
        <rFont val="Arial"/>
        <family val="0"/>
      </rPr>
      <t xml:space="preserve"> de la feuille "résultat" et enfin corriger le nom de la feuille "ajout ref" par le référence de l'exigence.</t>
    </r>
  </si>
  <si>
    <t>vérifier si certaines affirmations sont déjà dans le questionnaire. Si les affirmations ne sont pas dans le questionnaire il faut les rajouter pour cela il est nécessaire d'insérer des lignes à partir le la ligne 180.</t>
  </si>
  <si>
    <t>pour chaque affirmation rajoutée, il est nécessaire de spécifier son domaine (mettre la lettre correspondant au domaine dans la case de la colonne J).</t>
  </si>
  <si>
    <t>indiquer  la référence de l'exigence réglementaire</t>
  </si>
  <si>
    <t>Pour les équipements principaux, on connaît un indicateur de disponibilité</t>
  </si>
  <si>
    <t>pour chaque équipement on connaît la durée de la garantie</t>
  </si>
  <si>
    <t>domaine</t>
  </si>
  <si>
    <t>La valeur du stock des pièces de rechange est connue</t>
  </si>
  <si>
    <t>chaque mode opératoire intègre la qualification ou l'habilitation requise pour réaliser les opérations</t>
  </si>
  <si>
    <t xml:space="preserve">Pour chaque équipement, on connaît les conditions de bon fonctionnement </t>
  </si>
  <si>
    <t xml:space="preserve">si cela est nécessaire, les bancs de test sont séparés lorsque certains contrôles sont incompatibles </t>
  </si>
  <si>
    <t>maint</t>
  </si>
  <si>
    <t>évaluation</t>
  </si>
  <si>
    <t>5.8</t>
  </si>
  <si>
    <t>5.9</t>
  </si>
  <si>
    <t>5.10</t>
  </si>
  <si>
    <t xml:space="preserve">si cela est nécessaire, les conditions ambiantes sont mesurées et enregistrées </t>
  </si>
  <si>
    <t>le service biomédical est une entité juridiquement responsable</t>
  </si>
  <si>
    <t>GBEA</t>
  </si>
  <si>
    <t>décret maintenance</t>
  </si>
  <si>
    <t>ISO 17025</t>
  </si>
  <si>
    <t>RSQM</t>
  </si>
  <si>
    <t>exigences réglementaires</t>
  </si>
  <si>
    <t>anesthésie</t>
  </si>
  <si>
    <t>marquage CE</t>
  </si>
  <si>
    <t>circulaires</t>
  </si>
  <si>
    <t>affirmation</t>
  </si>
  <si>
    <t>Vraie</t>
  </si>
  <si>
    <t>Plutôt Vraie</t>
  </si>
  <si>
    <t>Plutôt Fausse</t>
  </si>
  <si>
    <t>Fausse</t>
  </si>
  <si>
    <t>numéro</t>
  </si>
  <si>
    <t>ISO 9000</t>
  </si>
  <si>
    <t>Les sous-contractants sont évalués et sélectionnés (audit, questionnaire)</t>
  </si>
  <si>
    <t>Il existe un numéro d'inventaire unique pour chaque équipement</t>
  </si>
  <si>
    <t>Il existe des enregistrements relatifs à la planification et aux formations effectuées</t>
  </si>
  <si>
    <t>les objectifs qualité sont mesurables et cohérents avec la politique qualité, y compris avec l'engagement pour l'amélioration continue.</t>
  </si>
  <si>
    <t>Il existe un processus de conservation et d'élimination des documents et données stockés et diffusés</t>
  </si>
  <si>
    <t>Un processus de gestion des achats définit qui fait quoi et comment</t>
  </si>
  <si>
    <t>AJOUTER UNE OU DES  EXIGENCE(S) REGLEMENTAIRE(S)</t>
  </si>
  <si>
    <t xml:space="preserve">CHOIX DES QUESTIONNAIRES </t>
  </si>
  <si>
    <t>MODIFICATION DU QUESTIONNAIRE D'AUTO-EVALUATION</t>
  </si>
  <si>
    <t xml:space="preserve">Cette page décrit les différentes étapes à réaliser afin de rajouter des exigences réglementaires au questionnaire d'auto-évaluation. </t>
  </si>
  <si>
    <t>Il existe un processus de gestion des avenants et du retour d'information</t>
  </si>
  <si>
    <t>Il existe des processus de manutention, stockage et conditionnement, afin de préserver et empêcher l'endommagement ou la détérioration de l'équipement</t>
  </si>
  <si>
    <t>Il existe un processus de livraison afin de protéger la qualité de l'équipement après les contrôles et essais finaux</t>
  </si>
  <si>
    <t>Il existe un processus permettant de déclasser les appareils non-conformes</t>
  </si>
  <si>
    <t>5.8 et 5.10</t>
  </si>
  <si>
    <t>4.5 et 5.10</t>
  </si>
  <si>
    <t>si des contrôles qualité sont réalisés par des sous traitants, ils sont formalisés par un contrat et les résultats sont consignés dans un registre</t>
  </si>
  <si>
    <t xml:space="preserve"> 6 et 7.5.1</t>
  </si>
  <si>
    <t>5.4 et 6</t>
  </si>
  <si>
    <t>matério</t>
  </si>
  <si>
    <t>périnat</t>
  </si>
  <si>
    <t>Il existe des enregistrements et un historique des opérations  (maintenance, contrôle qualité, …) pour chaque équipement</t>
  </si>
  <si>
    <t>lorsque le service biomédical élabore ses contrôles qualité, ils répondent aux exigences réglementaires et aux attentes du client</t>
  </si>
  <si>
    <t>évaluation décret maint</t>
  </si>
  <si>
    <t>évaluation anesthésie</t>
  </si>
  <si>
    <t>évaluation périnatalité</t>
  </si>
  <si>
    <t>évaluation circulaire</t>
  </si>
  <si>
    <t>évaluation marquage CE</t>
  </si>
  <si>
    <t>évaluation matériovigilance</t>
  </si>
  <si>
    <t>date</t>
  </si>
  <si>
    <t>EVOLUTION DE LA DEMARCHE QUALITE</t>
  </si>
  <si>
    <t>date de l'évaluation :</t>
  </si>
  <si>
    <t xml:space="preserve">Maîtriser la gestion des prescriptions des constructeurs contenues dans les notices d’utilisation 
Posséder un inventaire fiable des dispositifs médicaux 
Planifier les opérations d’entretien et d’étalonnage 
Réaliser ou faire réaliser ces opérations d’entretien 
Apporter la preuve que ces opérations ont bien été effectuées </t>
  </si>
  <si>
    <t>Il existe des instructions pour l'utilisation des appareils de test</t>
  </si>
  <si>
    <t>Somme éval</t>
  </si>
  <si>
    <t>Somme</t>
  </si>
  <si>
    <t>Données</t>
  </si>
  <si>
    <t>Somme valeur</t>
  </si>
  <si>
    <t>évaluation RSQM</t>
  </si>
  <si>
    <t>évaluation Norme maintenance</t>
  </si>
  <si>
    <t>évaluation GBEA</t>
  </si>
  <si>
    <t>évaluation EURATOM</t>
  </si>
  <si>
    <t>périnatalité</t>
  </si>
  <si>
    <t>matériovigilance</t>
  </si>
  <si>
    <t>EURATOM</t>
  </si>
  <si>
    <t>EVALUATION</t>
  </si>
  <si>
    <t xml:space="preserve">anesthésie
Arrêté du 03/10/1995 </t>
  </si>
  <si>
    <t>Décret 2001-1154 du 5/12/2001</t>
  </si>
  <si>
    <t xml:space="preserve">GBEA
Arrêté du 26/11/1999 </t>
  </si>
  <si>
    <t xml:space="preserve">périnatalité
Arrêté du 25/4/2000 </t>
  </si>
  <si>
    <t>Directive Européenne 97/43
Euratom du 30/6/1997</t>
  </si>
  <si>
    <t>Directive Européenne CEE 93/42 
du 14/6/93</t>
  </si>
  <si>
    <t xml:space="preserve"> NORME DE
MAINTENANCE</t>
  </si>
  <si>
    <t>Des aires et locaux de stockage sont désignés afin d'empêcher l'endommagement ou la détérioration des différents équipements (DM et appareils de test)</t>
  </si>
  <si>
    <t>AUTO-DIAGNOSTIC DU SERVICE BIOMEDICAL</t>
  </si>
  <si>
    <t>les dates de début et de fin des opérations sont précisées dans un rapport d'intervention</t>
  </si>
  <si>
    <t xml:space="preserve"> chaque équipement est rattaché à un fabricant et/ou un fournisseur</t>
  </si>
  <si>
    <t xml:space="preserve">pour chaque intervention on connaît le nom et la fonction de la personne qui réalise l'action </t>
  </si>
  <si>
    <t>L'accès aux données informatiques est sécurisé dans la saisie ou la modification des informations (enregistrement, ajout, réforme, …)</t>
  </si>
  <si>
    <t>Les historiques des interventions réalisées sur les équipements sont analysés au moins une fois par an</t>
  </si>
  <si>
    <t>On peut consulter l'historique des interventions pour chaque équipement</t>
  </si>
  <si>
    <t>références</t>
  </si>
  <si>
    <t xml:space="preserve">équipements concernés  </t>
  </si>
  <si>
    <t>services concernés</t>
  </si>
  <si>
    <t>actions a réliser par le service biomédical</t>
  </si>
  <si>
    <t>liste à paraître</t>
  </si>
  <si>
    <t>gestion des équipements
obligations de maintenance sur certains équipements
contrôles qualité interne ou externe sur certains équipements</t>
  </si>
  <si>
    <t>Directive 93/42/CEE 
arrêté du 3/10/1995</t>
  </si>
  <si>
    <t>Anesthésie</t>
  </si>
  <si>
    <t>GBEA
arrêté du 26/11/1999</t>
  </si>
  <si>
    <t>équipements de laboratoire</t>
  </si>
  <si>
    <t>Laboratoire</t>
  </si>
  <si>
    <t>Néonatologie et réanimation néonatologie
arrêté du 25/4/2000 (article 2)</t>
  </si>
  <si>
    <t>Le personnel biomédical est formé à la maintenance et aux contrôles qualité des équipements dont il est responsable</t>
  </si>
  <si>
    <t>Un compte-rendu est établi après chaque intervention (Rapport d'Intervention)</t>
  </si>
  <si>
    <t>pour chaque enregistrement on précise si les résultats sont 
"conforme" ou "non conforme"</t>
  </si>
  <si>
    <t xml:space="preserve"> pour chaque équipement on connaît le ou les contrôles qualité ou de sécurité à réaliser ainsi que leur périodicité</t>
  </si>
  <si>
    <t>Le personnel biomédical est habilité pour l'évaluation et la validation des contrôles qualité dont il est responsable</t>
  </si>
  <si>
    <t>Il existe un programme de formation (interne ou externe) du personnel réalisant les contrôles qualité des équipements</t>
  </si>
  <si>
    <t>Les consommations de pièces détachées sont analysées au moins une fois par an</t>
  </si>
  <si>
    <t>Il existe un document qui rassemble tous les documents qui s'appliquent au service biomédical (procédures, formulaires d'enregistrements, fiches d'instructions, …)</t>
  </si>
  <si>
    <t>pour finir, il vous suffit de cliquer depuis le feuille "général" cliquez l'un des boutons "ajouter une exigence réglementaire" afin que les différents graphiques soient mis à jour. Vous pouvez annuler cette étape en cliquant sur le bouton "annuler modification"</t>
  </si>
  <si>
    <t>pour chaque affirmation rajoutée, il faut ensuite spécifier à quel référentiel cette affirmation correspond. (mette le paragraphe du référentiel dans la case du référentiel)</t>
  </si>
  <si>
    <t>pour mettre à jour les référentiels, il est nécessaire d'intégrer les nouvelles affirmations à la liste. Par exemple, si vous avez rajouter des affirmations concernant le référentiel ISO 9000, selectionner la cellule H184 et additionner les cellule H--- correspondant aux affirmations que vous avez rajoutées. faire la même opération pour la colonne I.</t>
  </si>
  <si>
    <t xml:space="preserve">EVALUATION DU SERVICE BIOMEDICAL SELON LES REFERENTIELS </t>
  </si>
  <si>
    <t>Il existe un plan de formation à la qualité pour le personnel du service (formation interne et/ou externe)</t>
  </si>
  <si>
    <t>le personnel du service est formé afin qu'il puisse réaliser des audits internes 
(les audits permettent de vérifier et d'évaluer les prestations organisationnelles et techniques d'un service)</t>
  </si>
  <si>
    <t>4.1.4, 4.2.4 et 5.2</t>
  </si>
  <si>
    <t>les enquêtes de satisfaction aboutissent à l'élaboration d'un plan d'action prenant en considération les besoins explicites et implicites du client.</t>
  </si>
  <si>
    <t>Des audits qualités internes sont réalisés périodiquement afin d'évaluer les prestations organisationnelles et techniques du service</t>
  </si>
  <si>
    <t>4.9 et 4.13</t>
  </si>
  <si>
    <t>8.2.2 et 8.5.2/3</t>
  </si>
  <si>
    <t>le Registre de Sécurité Qualité et Maintenance est facilement accessible à tous les acteurs en ayant besoin</t>
  </si>
  <si>
    <t>les anomalies détectées lors d'une intervention sont indiquées dans le rapport d'intervention</t>
  </si>
  <si>
    <t xml:space="preserve">un rapport de la revue de direction définit les ressources nécessaires afin d'améliorer le système de management de la qualité </t>
  </si>
  <si>
    <t xml:space="preserve">Il existe une planification et une gestion des différents plans ou programmes qualité à mettre en œuvre </t>
  </si>
  <si>
    <t>L'ensemble des contrôles qualité fait référence à une demande formalisée (demande d'intervention ou bon de travail)</t>
  </si>
  <si>
    <t>Les non-conformités organisationnelles et/ou techniques sont évaluées périodiquement et leur analyse donne lieu à des plans d'améliorations du SAQ (action préventive ou corrective)</t>
  </si>
  <si>
    <t>4.8 et 4.9</t>
  </si>
  <si>
    <t>les besoins en formation (qualité ou technique) sont évalués chaque année</t>
  </si>
  <si>
    <t>Il existe une gestion des interventions externes (appel à la sous-traitance, co-traitance...)</t>
  </si>
  <si>
    <t>Les interventions externes (co-traitance) sont gérées: suivi des travaux, archivage,…</t>
  </si>
  <si>
    <t>O-03-7</t>
  </si>
  <si>
    <t>O-03-6</t>
  </si>
  <si>
    <t>O-04-2</t>
  </si>
  <si>
    <t>le plan du service biomédical est établi et consultable facilement dans le service. On y retrouve les différentes zones dédiées à son activité.</t>
  </si>
  <si>
    <t>O-04-3</t>
  </si>
  <si>
    <t>O-05-4</t>
  </si>
  <si>
    <t>O-05-1</t>
  </si>
  <si>
    <t>Il existe des enregistrements et un historique des opérations  (maintenance, calibration, étalonnage…) pour chaque équipement de contrôle</t>
  </si>
  <si>
    <t>O-05-3</t>
  </si>
  <si>
    <t>O-05-2</t>
  </si>
  <si>
    <t>O-O6-1</t>
  </si>
  <si>
    <t>O-06-2</t>
  </si>
  <si>
    <t>Pour chaque équipement, on possède la documentation technique et la notice d'utilisation</t>
  </si>
  <si>
    <t>O-O6-2</t>
  </si>
  <si>
    <t>Il existe un processus permettant de planifier et de valider la formation des utilisateurs lors de la mise en service des équipements</t>
  </si>
  <si>
    <t>O-02
O-06-2</t>
  </si>
  <si>
    <t>O-06-3</t>
  </si>
  <si>
    <t>Il existe un processus permettant de suivre la réception des équipements (vérification de la livraison, contrôle de l'équipement )</t>
  </si>
  <si>
    <t>O-06-4-1</t>
  </si>
  <si>
    <t>O-06-4-2</t>
  </si>
  <si>
    <t>O-06-4-2
O-06-4-3</t>
  </si>
  <si>
    <t>O-06-4-4</t>
  </si>
  <si>
    <t>Le personnel biomédical est habilité (interne ou externe) afin d'assurer sa compétence à la réalisation des contrôles qualité dont il est responsable</t>
  </si>
  <si>
    <t>O-01
O-06-4</t>
  </si>
  <si>
    <t>O-06-4</t>
  </si>
  <si>
    <t>O-06-5</t>
  </si>
  <si>
    <t>bonnes pratiques biomédicales</t>
  </si>
  <si>
    <t>BONNES PRATIQUES</t>
  </si>
  <si>
    <t xml:space="preserve">EVALUATION DU SERVICE BIOMEDICAL PAR DOMAINE </t>
  </si>
  <si>
    <t>EVALUATION DU SERVICE BIOMEDICAL</t>
  </si>
  <si>
    <t>référentiels</t>
  </si>
  <si>
    <t>2e exigence réglementaire</t>
  </si>
  <si>
    <t>3e exigence réglementaire</t>
  </si>
  <si>
    <t>niveau à atteindre en % repondre aux exigences</t>
  </si>
  <si>
    <t>chaque mode opératoire possède une désignation et une codification</t>
  </si>
  <si>
    <t>chaque formulaire d'enregistrement possède une désignation et une codification</t>
  </si>
  <si>
    <t>Pour les équipement principaux, on connaît les pièces de rechange nécessaires</t>
  </si>
  <si>
    <t>Les exigences réglementaires qui s'appliquent aux produits, processus et activités sont respectées, classées et associées aux besoins et attentes des clients.</t>
  </si>
  <si>
    <t>Des fiches de fonction formalisent les responsabilités, obligations et domaines d'action de chaque acteur du service biomédical (ingénieur,  responsable qualité et/ou atelier, techniciens, secrétaires, …)</t>
  </si>
  <si>
    <t>une personne responsable de la qualité a été nommée et a suivi une formation concernant la maîtrise des normes ISO et les outils de l'assurance qualité</t>
  </si>
  <si>
    <t>Les besoins et attentes des clients sont déterminés (par exemple à l'aide d'enquête de satisfaction), convertis en exigences et réintégrés dans le système d'assurance qualité.</t>
  </si>
  <si>
    <t>Il existe une gestion des enregistrements des revues de direction</t>
  </si>
  <si>
    <t>Il existe un processus de remise à jour des revues de contrat</t>
  </si>
  <si>
    <t>Il existe un processus de gestion de revues de contrat</t>
  </si>
  <si>
    <t>Les achats (contrat de maintenance, pièce détachée ...) sont clairement identifiés et spécifiés aux sous-contractants (commande, contrat,  ...)</t>
  </si>
  <si>
    <t>les planning, les horaires et les astreintes du personnel du service biomédical sont établis et diffusés.</t>
  </si>
  <si>
    <t>Il existe un dossier par équipement qui définit les actions spécifiques à réaliser sur l'équipement (périodicité des maintenances et des contrôles qualité, pièces à changer,…)</t>
  </si>
  <si>
    <t>il existe un processus qui définit les modalités afin de réformer un équipement (retrait des services, information auprès des services économiques,…)</t>
  </si>
  <si>
    <t>les éléments rattachés à un équipement réformé font l'objet d'un archivage (elles ne sont pas supprimées)</t>
  </si>
  <si>
    <t>Il existe des processus qui définissent les modalités pour la remise en service d'un équipement (rapport d'intervention, information auprès de l'utilisateur, …)</t>
  </si>
  <si>
    <t>les manuels techniques, les notices d'instruction et d'utilisation des appareils de test sont classés et conservés dans un lieu identifié facilement accessible</t>
  </si>
  <si>
    <t>Il existe un responsable servant également de référent pour chaque équipement de contrôle et d'essai.</t>
  </si>
  <si>
    <t xml:space="preserve">des enquêtes de satisfaction sont régulièrement réalisées auprès des différents services </t>
  </si>
  <si>
    <t>Il existe des enregistrements relatifs à chaque contrôle ou essai réalisé (rapport d'intervention)</t>
  </si>
  <si>
    <t>Des processus permettent de mettre en œuvre et de maîtriser chaque indicateur (recueil, traitement des données, tendances...)</t>
  </si>
  <si>
    <t>Les objectifs du service biomédical (système qualité) sont redéfinis régulièrement et ils tiennent compte des résultats d'audit, de l'analyse des données, des actions préventives et correctives et de la revue de direction</t>
  </si>
  <si>
    <t>Il existe un retour d'information permettant de faire ressortir les non-conformités fonctionnelles ou opérationnelles (enquête de satisfaction, recueil des fiches de non-conformité des utilisateurs, matériovigilance,...)</t>
  </si>
  <si>
    <t xml:space="preserve">La gestion des risques (matériovigilance,…) est intégrée et maîtrisée dans le Système d'Assurance Qualité du service </t>
  </si>
  <si>
    <t>les infrastructures sont définies et adaptées afin de pouvoir réaliser les différents contrôles qualité</t>
  </si>
  <si>
    <t>pour chaque type de contrôle qualité, les conditions ambiantes à respecter sont connues</t>
  </si>
  <si>
    <t>l'accès aux zones de test est réglementé</t>
  </si>
  <si>
    <t>les conditions de travail respectent les préconisations des comités réglementaires d'hygiène et de sécurité</t>
  </si>
  <si>
    <t>les contrôles qualité sont élaborés selon une méthodologie qui aboutit à la validation du mode opératoire</t>
  </si>
  <si>
    <t>pour chaque contrôle qualité ou sécurité, on connaît les équipements de mesure et tous les accessoires nécessaires à sa réalisation.</t>
  </si>
  <si>
    <t>Il existe une évaluation ou  une vérification de l'équipement fourni par le client avant d'effectuer le contrôle qualité (ex:si l'appareil est complet avec ses accessoires)</t>
  </si>
  <si>
    <t>le service biomédical dispose de procédure de maîtrise de la qualité pour surveiller la validité de ses contrôles qualité</t>
  </si>
  <si>
    <t>Il existe un moyen connu par les différents services pour déclencher une intervention (gestion des demandes d'intervention)</t>
  </si>
  <si>
    <t>On sait hiérarchiser les appels à la maintenance en fonction de la criticité des équipements, cette hiérarchisation, a été élaborée en accord avec les services.</t>
  </si>
  <si>
    <t>on peut connaître l'état des Demandes d'Intervention (en attente de diagnostic, attente pièce,  planification)</t>
  </si>
  <si>
    <t xml:space="preserve">la liste des matériels (appareillage, pièce de rechange, outils, …) est intégrée dans chaque mode opératoire </t>
  </si>
  <si>
    <t>les références normatives ou les valeurs spécifiques essentiels à la conformité des résultats sont intégrées aux modes opératoires et sur les enregistrements</t>
  </si>
  <si>
    <t>BONNES PRATIQUES
BIOMEDICALES</t>
  </si>
  <si>
    <t>remarques</t>
  </si>
  <si>
    <t>Il existe au sein de l'établissement, une déclaration de politique générale en matière de qualité et des objectifs qualité sont formalisés</t>
  </si>
  <si>
    <t xml:space="preserve">Le niveau du stock des pièces détachées est connu par le service </t>
  </si>
  <si>
    <t>Les personnes habilitées à accéder, valider, approuver, mettre à jour, diffuser et archiver les documents sont clairement identifiées</t>
  </si>
  <si>
    <t>il existe des enregistrements concernant la mise en service d'un nouveau dispositif médical (indentification, entretien, formation,…)</t>
  </si>
  <si>
    <t xml:space="preserve">Transmettre au correspondant local tout incident ou risque d’incident 
Enregistrer, analyser, et valider les incidents ou risques d’incidents 
avoir un inventaire des dispositifs et un historique des interventions réalisées sur les dipostifs médicaux.
Planifier les opérations d’entretien et d’étalonnage </t>
  </si>
  <si>
    <t>Le service biomédical a mis en place des méthodes de préservation et d'isolement des équipements sous son contrôle (ex: panneau sur les équipements qui restent dans un service,…)</t>
  </si>
  <si>
    <t xml:space="preserve">le service qui réalise les contrôles qualité sur les dispositifs médicaux est indépendant </t>
  </si>
  <si>
    <t xml:space="preserve"> pour chaque équipement on connaît les types de maintenance à réaliser ainsi que leur périodicité</t>
  </si>
  <si>
    <t>5.5 ; 8.1 et 8.4</t>
  </si>
  <si>
    <t>Il existe une structure et un formalisme pour enregistrer les informations (ex: INSTRUCTIONS pour remplir la GMAO ou le RSQM)</t>
  </si>
  <si>
    <t>pour chaque intervention, on connaît son coût et le temps passé</t>
  </si>
  <si>
    <t>Les éventuelles consignes de sécurité à respecter sont données sur les Bons de Travaux ou documents spécifiques</t>
  </si>
  <si>
    <t>Pour chaque équipement, on connaît sa criticité</t>
  </si>
  <si>
    <t>bonnes pratiques</t>
  </si>
  <si>
    <t>F-01</t>
  </si>
  <si>
    <t>F-02</t>
  </si>
  <si>
    <t xml:space="preserve">Il existe un document qui définit les différentes missions du service biomédical (maintenance, achat, formation, …) ainsi que les relations avec les parties prenantes à ses activités au sein de l'établissement </t>
  </si>
  <si>
    <t>Les moyens adéquats sont définis afin de réaliser et de mettre en place le Système d'Assurance Qualité du service biomédical (infrastructures et/ou moyens humains)</t>
  </si>
  <si>
    <t>F-03</t>
  </si>
  <si>
    <t>F-04</t>
  </si>
  <si>
    <t>O-01</t>
  </si>
  <si>
    <t xml:space="preserve">Tout équipement ayant été égaré, endommagé ou rendu impropre à assumer sa fonction fait l'objet d'un enregistrement  et le service client en est informé </t>
  </si>
  <si>
    <t>L'ensemble des interventions du service biomédical fait référence à une demande formalisée des services  (demande d'intervention ou bon de travail)</t>
  </si>
  <si>
    <t>O-02</t>
  </si>
  <si>
    <t>O-02-2-1</t>
  </si>
  <si>
    <t>Les non-conformités (organisationnelles ou techniques) engagent des actions correctrices</t>
  </si>
  <si>
    <t>O-02-2-2</t>
  </si>
  <si>
    <t xml:space="preserve">Il existe un processus de classement des documents qualité et données sous la forme d'une hiérarchie documentaire </t>
  </si>
  <si>
    <t>4.2.3 ; 4.3 et 4.12</t>
  </si>
  <si>
    <t>les organigrammes hiérarchiques et fonctionnels du service biomédical sont définis et accessibles</t>
  </si>
  <si>
    <t>O-03-2</t>
  </si>
  <si>
    <t>O-03-5</t>
  </si>
  <si>
    <t>matériovigilance
Le décret 96-32 du 15 janvier 1996 modifié par le décret n°99-145 du 4 mars 1999</t>
  </si>
  <si>
    <t>Le Système d'Assurance de la Qualité est évalué et contrôlé afin de vérifier d'une part, sa conformité par rapport aux besoins des clients, d'autre part, sa conformité aux exigences réglementaires et enfin de contrôler ses objectifs.</t>
  </si>
  <si>
    <t>4.4 et 4.7</t>
  </si>
  <si>
    <t>5.1, 5.2 et 5.4</t>
  </si>
  <si>
    <t>2; 5.2 et 7.2</t>
  </si>
  <si>
    <t>4.1; 4.3 et 4.4</t>
  </si>
  <si>
    <t>5.5 et 6</t>
  </si>
  <si>
    <t>4.1.5 et 4.2.4</t>
  </si>
  <si>
    <t xml:space="preserve">Il existe un manuel qualité (MAQ) présentant la politique qualité, les moyens mis en œuvre pour réaliser les objectifs et servant de référence à la réalisation et au maintien du système d'assurance qualité </t>
  </si>
  <si>
    <t>5.1 ; 5.4 et 6</t>
  </si>
  <si>
    <t>Les documents qui s'appliquent au service biomédical sont remis à jour périodiquement (au minimum une fois par an)</t>
  </si>
  <si>
    <t>1e exigence réglementaire</t>
  </si>
  <si>
    <t>il existe des documents qui définissent la méthodologie afin d'identifier, d'archiver, d'élaborer et/ou d'utiliser les documents du service biomédical (formulaire, procédure, manuel d'assurance qualité, normes, notices techniques…)</t>
  </si>
  <si>
    <t>Des réunions (revues de direction) périodiques sont tenues afin de superviser et d'améliorer l'organisation du service biomédical (le système qualité)</t>
  </si>
  <si>
    <t>5.1 ; 5.3 ; 5.4 et 7.1</t>
  </si>
  <si>
    <t>La conformité des achats est vérifiée à la réception (bon de livraison, contrôle, essai, certificat de conformité ...)</t>
  </si>
  <si>
    <t>Il existe un programme de formation technique du personnel réalisant la maintenance et les contrôles qualité des équipements</t>
  </si>
  <si>
    <t>Il existe une planification des interventions de maintenance préventive tenant compte des impératifs des services clients et de la disponibilité des techniciens du service et/ou des sous-contractants</t>
  </si>
  <si>
    <t>5.5 et 5.6</t>
  </si>
  <si>
    <t>les opérations réalisées sur les équipements sont codifiées (mise en service, maintenance corrective/préventive, contrôle qualité, réforme, …)</t>
  </si>
  <si>
    <t>I'inventaire des équipements est tenu à jour (nouveaux équipements, mutations,...)</t>
  </si>
  <si>
    <t>On peut connaître rapidement la situation budgétaire du service (dépenses par compte)</t>
  </si>
  <si>
    <t>Les catalogues fournisseurs et les documentations techniques sont classés et sont facilement accessibles</t>
  </si>
  <si>
    <t>La planification des interventions (maintenances ou contrôles qualité) est réalisée suivant la disponibilité des équipements</t>
  </si>
  <si>
    <t>La planification des interventions (maintenances ou contrôles qualité) est réalisée suivant la disponibilité des outillages et des pièces</t>
  </si>
  <si>
    <t>La planification des interventions (maintenances ou contrôles qualité) est réalisée suivant la disponibilité  et la compétence des ressources humaines</t>
  </si>
  <si>
    <t>Les Demandes d'Intervention / Bon de Travail / Rapport d'Intervention sont classés et archivés pour chaque équipement</t>
  </si>
  <si>
    <t>pour chaque opération sur un équipement, on connaît les suites données en fonction des résultats obtenus</t>
  </si>
  <si>
    <t>pour chaque contrôle qualité, on connaît l'incertitude des différentes mesures</t>
  </si>
  <si>
    <t xml:space="preserve">Il existe une politique de renouvellement des indicateurs </t>
  </si>
  <si>
    <t>Total Somme éval</t>
  </si>
  <si>
    <t>Total Somme valeur</t>
  </si>
  <si>
    <t>niveau à atteindre pour repondre aux exigences</t>
  </si>
  <si>
    <t xml:space="preserve">objectif </t>
  </si>
  <si>
    <t>niveau à atteindre enur repondre aux exigences</t>
  </si>
  <si>
    <t>les infrastructures et les moyens humains sont adaptés afin de pouvoir réaliser les différentes missions du service</t>
  </si>
  <si>
    <t>il existe une planification pour le recueil des données (audits internes, données financières, besoins clients, …)</t>
  </si>
  <si>
    <t>Les moyens adéquats sont mis en œuvre afin de communiquer à tous les niveaux la politique qualité (service utilisateur, médecins, techniciens, …)</t>
  </si>
  <si>
    <t>Des enregistrements relatifs aux audits qualité internes sont réalisés (rapports d'audits)</t>
  </si>
  <si>
    <t>Le suivi des audits qualité internes permet de vérifier et d'enregistrer la mise en œuvre de l'efficacité des actions correctrices engagées</t>
  </si>
  <si>
    <t>Des processus permettent de mettre en œuvre et de maîtriser chaque tableau de bord (indicateurs visualisés, missions, tendances ...)</t>
  </si>
  <si>
    <t>5.2</t>
  </si>
  <si>
    <t>objectif</t>
  </si>
  <si>
    <t>pourcentage</t>
  </si>
  <si>
    <t>évaluation ISO 9000</t>
  </si>
  <si>
    <t>évaluation ISO 17025</t>
  </si>
  <si>
    <t>évaluation général</t>
  </si>
  <si>
    <t>évaluation traçabilité</t>
  </si>
  <si>
    <t>évaluation maintenance</t>
  </si>
  <si>
    <t>évaluation formation</t>
  </si>
  <si>
    <t>évaluation contrôle qualité</t>
  </si>
  <si>
    <t>évaluation organisation</t>
  </si>
  <si>
    <t>0RGANISATION</t>
  </si>
  <si>
    <t>CONTROLE QUALITE</t>
  </si>
  <si>
    <t>5.1</t>
  </si>
  <si>
    <t>5.3</t>
  </si>
  <si>
    <t>5.5</t>
  </si>
  <si>
    <t>7.5.2</t>
  </si>
  <si>
    <t>7.5.3</t>
  </si>
  <si>
    <t>7.5.4</t>
  </si>
  <si>
    <t>7.6</t>
  </si>
  <si>
    <t>une procédure définissant l'organisation de la réception des dispositifs médicaux existe</t>
  </si>
  <si>
    <t>cette procédure intègre le contrôle de la présence d'un manuel d'utilisation en français</t>
  </si>
  <si>
    <t>la qualité des personnes chargées de la réception est définie</t>
  </si>
  <si>
    <t>une procédure définissant l'organisation de la remise en service existe</t>
  </si>
  <si>
    <t>3.1</t>
  </si>
  <si>
    <t>3.3</t>
  </si>
  <si>
    <t>3.2</t>
  </si>
  <si>
    <t>une formation auprès des utilisateurs est réalisée</t>
  </si>
  <si>
    <t>la qualité des personnes chargés de la mise en service est définie</t>
  </si>
  <si>
    <t>la qualité des personnes chargés de la remise en service est définie</t>
  </si>
  <si>
    <t>La mise en service des DM de prêt pour démonstration ou mise à disposition est formalisée par écrit</t>
  </si>
  <si>
    <t>pour chaque DM, la nature et la périodicité des opérations de maintenance est définie</t>
  </si>
  <si>
    <t>la qualité et la formation des personnels affectés à la maintenance est définie</t>
  </si>
  <si>
    <t>les opérations de maintenance effectuées sur les DM sont systématiquement enregistrées</t>
  </si>
  <si>
    <t>le mode et la durée d'enregistrement sont définis par écrit</t>
  </si>
  <si>
    <t>une procédure définissant l'organisation de la mise en service existe</t>
  </si>
  <si>
    <t>4.1</t>
  </si>
  <si>
    <t>3.4</t>
  </si>
  <si>
    <t>3.5</t>
  </si>
  <si>
    <t>l'établissement a mis en place une commission de suivi pluridisciplinaire permettant le contrôle de la bonne application des procédures mise en places et de la mise à jour des ces dernières</t>
  </si>
  <si>
    <t>8.1</t>
  </si>
  <si>
    <t>8.3</t>
  </si>
  <si>
    <t>8.2.1</t>
  </si>
  <si>
    <t>8.2.2</t>
  </si>
  <si>
    <t>8.2.4</t>
  </si>
  <si>
    <t>8.4</t>
  </si>
  <si>
    <t>8.5.1</t>
  </si>
  <si>
    <t>5.6</t>
  </si>
  <si>
    <t>5.4</t>
  </si>
  <si>
    <t>7.1</t>
  </si>
  <si>
    <t>7.2</t>
  </si>
  <si>
    <t>7.4</t>
  </si>
  <si>
    <t>7.5.1</t>
  </si>
  <si>
    <t>8.5.2/3</t>
  </si>
  <si>
    <t>La direction de l'établissement s'est engagée par écrit sur les engagements, les objectifs et la politique qualité du service biomédical</t>
  </si>
  <si>
    <t>une procédure vérifie que les conditions d'utilisation sont compatibles avec les préconisations du fournisseur</t>
  </si>
  <si>
    <t xml:space="preserve">une procédure permet aux utilisateurs de signaler tout dysfonctionnement auprès du service biomédical </t>
  </si>
  <si>
    <t>Les différentes prestations, que peut fournir le service biomédical, sont connues des parties prenantes et formalisées (contrats)</t>
  </si>
  <si>
    <t>Des revues de contrat permettant une adéquation entre l'offre et la demande sont passées avec les services clients</t>
  </si>
  <si>
    <t>Des revues de contrat sont réalisées et remises à jour suivant une fréquence définie (régulière, systématique, régulière et conditionnée) avec les services clients</t>
  </si>
  <si>
    <t>Les achats d'équipement sont clairement identifiés et spécifiés aux sous-contractants (cahier des charges, commande, contrat de maintenance,  ...)</t>
  </si>
  <si>
    <t>le dossier d'achat d'un nouveau dispositif médical comprend la définition des besoins, le cahier des charges ainsi que les pièces administratives, les rapports d'essai ou de visite, et le choix final.</t>
  </si>
  <si>
    <t>Les demandes d'achat sont enregistrées, archivées et facilement accessibles</t>
  </si>
  <si>
    <t>les personnels temporaires ou à contrat à durée déterminée ne sont autorisés à effectuer seuls des interventions que lorsqu'ils y sont habilités par le responsable du service biomédical.</t>
  </si>
  <si>
    <t>Un processus précise les responsabilités et les attributions de chacune des parties(service biomédical et services), ainsi que les critères de mesure de la réussite</t>
  </si>
  <si>
    <t>Un processus de gestion des équipements de contrôle et essai a été mis en place (inventaire, suivi des interventions, planning des calibrations et étalonnages à réaliser ...)</t>
  </si>
  <si>
    <t>Des processus de réalisation et de planification des audits qualité internes existent</t>
  </si>
  <si>
    <t>Des lectures des tableaux de bord et des indicateurs associés sont réalisées de façon périodique (1fois tous les six mois au minimum)</t>
  </si>
  <si>
    <t xml:space="preserve">pour chaque type de contrôle qualité, on connaît les critères d'accessibilité auxquels doivent répondre les dispositifs </t>
  </si>
  <si>
    <t>pour chaque type de contrôle qualité, on connaît la périodicité et les situations nécessitant une vérification des dispositifs médicaux</t>
  </si>
  <si>
    <t>pour chaque contrôle on connaît, l'aptitude du service biomédical à réaliser un contrôle qualité (compétence interne oui ou non)</t>
  </si>
  <si>
    <t>lorsque cela est nécessaire, certains équipements de contrôle et d'essai sont étalonnés avant lors utilisation. Ces étalonnages sont décrits par des modes opératoires</t>
  </si>
  <si>
    <t>Des dérogations sont mises en place pour l'utilisation d'équipemen qui ne serait pas conformes</t>
  </si>
  <si>
    <t xml:space="preserve"> pour chaque équipement, on connaît la liste des documents rattachée (mode opératoire, notice technique,…)</t>
  </si>
  <si>
    <t>analyser le ou les  texte(s) réglementaire(s) afin de tranposer les exigences sous forme d'affirmation.</t>
  </si>
  <si>
    <t>lorsque vous avez rajouté toutes les affirmations nécessaires à cette nouvelle évaluation, il faut ensuite mettre le chiffre 1 dans toutes les cases de la colonne X (si vous rajoutez une exigence) correspondant aux affirmations que vous voulez selectionner (affirmations exitantes et nouvelles).Depuis le tableau choix des questionnaires de la feuille "général", appuyer sur le bouton correspondant à la nouvelle exigence (la macro réalisée permet de filtrer uniquement les affirmations correspondant à cette nouvelle exigence).</t>
  </si>
  <si>
    <t>pour le questionnaire d'auto-évaluation fonctionne, il faut ensuite compléter les cases H200 et I200 , (attention ces cellules sont masquées, il faut les afficher pour pouvoir les compléter).  Pour compléter les cases des colonnes H et I, il faut additionner toutes les lignes correspondant aux affirmations selectionnées. Pour cela taper "=" dans la cellule et additionner toutes les affirmations selectionnés par la macro (vous pouvez voir un exemple en cliquant sur une autre cellule de la colonne H ou I). attention il faut additionner les cellules une par une.</t>
  </si>
  <si>
    <r>
      <t>cette étape n'est pas obligatoire, elle vous permettra de pouvoir visualiser uniquement l'évaluation de cette exigence</t>
    </r>
    <r>
      <rPr>
        <sz val="10"/>
        <rFont val="Arial"/>
        <family val="0"/>
      </rPr>
      <t xml:space="preserve">
afin de pouvoir réaliser uniquement l'évaluation de cette exigence, il faut ensuite compléter le tableau situé dans la feuille corresponsdent au texte réglementaire. Tout d'abord le tableau </t>
    </r>
    <r>
      <rPr>
        <u val="single"/>
        <sz val="10"/>
        <rFont val="Arial"/>
        <family val="2"/>
      </rPr>
      <t>choix des questionnaires</t>
    </r>
    <r>
      <rPr>
        <sz val="10"/>
        <rFont val="Arial"/>
        <family val="0"/>
      </rPr>
      <t xml:space="preserve"> de la feuille "général" cliquer sur le bouton "afficher les résultats". cette fonction permet de mettre à jour tous les tableaux croisés dynamiques situés dans la feuille "tableau croisé". Pour compléter le tableau correspondant à l'exigence il faut relever dans la feuille "tableau croisé" pour chaque nouveau référentiel, les différentes valeurs des cases "total somme éval et total somme valeur".(attention il ne faut mettre la valeur de la cellule, mais indiquer le chemin d'accès). pour chaque référentiel il suffit de changer le numéro de la ligne. (le principe est le même pour les autres exigences, vous pouvez prendre exemple dessus). </t>
    </r>
  </si>
  <si>
    <t>matériovigilance
Le décret 96-32 du 15 janvier 1996</t>
  </si>
  <si>
    <t xml:space="preserve">Mettre en place une démarche d’amélioration continue de la qualité dans les établissements de santé. </t>
  </si>
  <si>
    <t>l'ACCREDITATION
Ordonnance n°96346 du 24 avril 1996</t>
  </si>
  <si>
    <t>l'ensemble de l'établissement de santé</t>
  </si>
  <si>
    <r>
      <t xml:space="preserve">Exigences impliquant le champ d’activité : 
- Les besoins sont évalués sur le plan quantitatif et sur le plan qualitatif. 
- Une politique de maintenance est définie. 
- Une maintenance préventive est assurée. 
- Une maintenance curative est assurée. 
- La traçabilité des produits et dispositifs médicaux est assurée. 
- Le système de vigilance alimente une réflexion permettant l’amélioration des pratiques professionnelles quant à l’usage des produits et dispositifs médicaux. 
</t>
    </r>
    <r>
      <rPr>
        <sz val="10"/>
        <color indexed="10"/>
        <rFont val="Arial"/>
        <family val="2"/>
      </rPr>
      <t>Remarque : dans le cadre de l'élaboration de l'outil d'auto-diagnostic, seules les exigences impliquant le champ d'activité sont intégrées dans cette analyse.</t>
    </r>
    <r>
      <rPr>
        <sz val="10"/>
        <rFont val="Arial"/>
        <family val="0"/>
      </rPr>
      <t xml:space="preserve">
</t>
    </r>
  </si>
  <si>
    <t xml:space="preserve">Pose les principes généraux d'exploitation des oxymètres de pouls. </t>
  </si>
  <si>
    <t xml:space="preserve">Pose les principes généraux d'exploitation des microscopes opératoires. </t>
  </si>
  <si>
    <t xml:space="preserve">Pose des principes généraux d'exploitation des tables d'opération. </t>
  </si>
  <si>
    <t xml:space="preserve">Pose les principes généraux de d'exploitation des centrifugeuses </t>
  </si>
  <si>
    <t>tables d'opération</t>
  </si>
  <si>
    <t>oxymètre de poul</t>
  </si>
  <si>
    <t xml:space="preserve">service utilisant ces dispositifs </t>
  </si>
  <si>
    <t>bloc opératoire</t>
  </si>
  <si>
    <t xml:space="preserve">- Inventaire tenu à jour. 
- Faire une maintenance préventive conforme aux programmes préconisés par le fabricant et assurée par un personnel technique qualifié, ou une société de tierce maintenance ou le fabricant lui-même. </t>
  </si>
  <si>
    <t xml:space="preserve">- Veiller à ce que les appareils de SpO2 ne soient utilisés que pour les applications auxquelles ils sont spécifiquement destinés. 
- Inventaire tenu à jour. 
- Veiller à ce que les instructions d’utilisation fournies par les fabricants soient scrupuleusement respectées. 
- Vérifier régulièrement le bon fonctionnement de l’appareil (selon les indications du fabricant) ainsi que le déclenchement satisfaisant des alarmes. 
- N’utiliser que des capteurs compatibles avec les appareils, c’est à dire soit les capteurs recommandés par les fabricants des appareils, soit des capteurs pour lesquels ladite compatibilité a été explicitement garantie par les fournisseurs. </t>
  </si>
  <si>
    <t>On sait affecter les ressources en fonction des besoins (temps, procédures, accessoires...)</t>
  </si>
  <si>
    <t>7.1 et 7.6</t>
  </si>
  <si>
    <t>éval</t>
  </si>
  <si>
    <t>Il existe un moyen de choisir le(s) intervenant(s) le(s) plus adapté(s) à l'intervention</t>
  </si>
  <si>
    <t>Les articles stockés sont codifiés (au moins les pièces spécifiques)</t>
  </si>
  <si>
    <t>Pour chaque pièce stockée, on connaît le(s) fournisseur(s)</t>
  </si>
  <si>
    <t>Il existe une gestion formalisée des entrées / sorties magasin</t>
  </si>
  <si>
    <t>Le seuil de sécurité, ou de réapprovisionnement du stock est défini (pour pièces critiques)</t>
  </si>
  <si>
    <t>La comptabilité du service suit l'évolution des coûts budgétisés, engagés, réalisés</t>
  </si>
  <si>
    <t>Pour les équipements principaux, on connaît les coûts de maintenance</t>
  </si>
  <si>
    <t xml:space="preserve">Pour chaque équipement, on connaît les conditions d'intervention </t>
  </si>
  <si>
    <t>chaque équipement est défini par son n° de série</t>
  </si>
  <si>
    <t>chaque équipement est défini par sa date de mise en service</t>
  </si>
  <si>
    <t>chaque équipement est défini par sa localisation (UF,service, …)</t>
  </si>
  <si>
    <t>pour chaque opération on connaît l'élément déclencheur (demande d'intervention, planning, compteur, mesure, …)</t>
  </si>
  <si>
    <t>Le personnel biomédical est habilité à la maintenance des équipements dont il est responsable</t>
  </si>
  <si>
    <t>valeur</t>
  </si>
  <si>
    <t>chaque enregistrement intègre le nom, la qualification ou l'habilitation de la personne qui a réalisé les opérations</t>
  </si>
  <si>
    <t>décret maint</t>
  </si>
  <si>
    <t>4.3.1</t>
  </si>
  <si>
    <t>4.3.2</t>
  </si>
  <si>
    <t>4.3.3</t>
  </si>
  <si>
    <t>4.3.4</t>
  </si>
  <si>
    <t>4.2.2</t>
  </si>
  <si>
    <t>T</t>
  </si>
  <si>
    <t>TRACABILITE</t>
  </si>
  <si>
    <t>O</t>
  </si>
  <si>
    <t>C</t>
  </si>
  <si>
    <t>FORMATION</t>
  </si>
  <si>
    <t>F</t>
  </si>
  <si>
    <t>MAINTENANCE</t>
  </si>
  <si>
    <t>M</t>
  </si>
  <si>
    <t>chaque équipement est défini par un nom (commun et/ou commercial)</t>
  </si>
  <si>
    <t>5.2 et 7.2</t>
  </si>
  <si>
    <t>Les pièces obsolètes sont éliminées du stock si besoin</t>
  </si>
  <si>
    <t>Les pièces détachées sont correctement rangées, identifiées et localisées dans un magasin</t>
  </si>
  <si>
    <t xml:space="preserve">des indicateurs permettent de mesurer et d'évaluer les prestations du service biomédical (ex: délais d'intervention, …) </t>
  </si>
  <si>
    <t>7.5.3 et 7.5.4</t>
  </si>
  <si>
    <t>Les équipements sont classés selon une règle de codification des équipements (CNEH, GMDN, ECRI, …)</t>
  </si>
  <si>
    <t>date de parution</t>
  </si>
  <si>
    <t>objectifs</t>
  </si>
  <si>
    <t>Article 14 de la Loi n° 98-535 du 1/7/1998 
décret 2001-1154 du 5/12/2001</t>
  </si>
  <si>
    <t>J.O. du 02/07/1998 
5/12/2001</t>
  </si>
  <si>
    <t>Par la "Loi du 1er juillet 1998 n°98-535 relative au renforcement de la veille sanitaire et du contrôle de la sécurité sanitaire des produits destinés à l’homme, Art 14-III - Art L.665-5 sur la maintenance et le contrôle qualité des dispositifs médicaux", le législateur souhaitait voir élaborer un outil pour le maintien de la conformité des performances du dispositif médical mis sur le marché et en service. Cette demande se traduit désormais par le décret  n°2001-1154, qui a pour but de responsabiliser l'exploitant pour assurer la sécurité des patients et des utilisateurs des dispositifs médicaux.</t>
  </si>
  <si>
    <t xml:space="preserve">le service biomédical doit définir et mettre en œuvre une organisation destinée à s'assurer de l'exécution de la maintenance et des contrôles qualité sur les DM </t>
  </si>
  <si>
    <t>le service biomédical doit disposer d'un inventaire des dispositifs</t>
  </si>
  <si>
    <t>chapitre 
ou article</t>
  </si>
  <si>
    <t>J.O. du 13/10/1995</t>
  </si>
  <si>
    <t xml:space="preserve">Amélioration de la sécurité de l’anesthésie et de ses suites. </t>
  </si>
  <si>
    <t xml:space="preserve">Version 1 : Arrêté du 02 novembre 1994 
J.O. du 04/11/1994. 
Version 2 : Arrêté du 26 novembre 1999 
J.O. du 11/12/1999. </t>
  </si>
  <si>
    <t xml:space="preserve">Mettre en place une démarche qualité dans les laboratoires d’analyses médicales. </t>
  </si>
  <si>
    <t xml:space="preserve">Directive Européenne 97/43 Euratom du 30 juin 1997. </t>
  </si>
  <si>
    <t xml:space="preserve">Pose les principes généraux de la protection des personnes contre les rayonnements. </t>
  </si>
  <si>
    <t>Radiologie, bloc opératoire.</t>
  </si>
  <si>
    <t xml:space="preserve"> l'arrêté du  20/05/2000</t>
  </si>
  <si>
    <t xml:space="preserve">Mettre en place un réseau de vigilance des dispositifs médicaux. </t>
  </si>
  <si>
    <t>tous les dispositifs médicaux</t>
  </si>
  <si>
    <t>tous les services exploitant des dispositifs médicaux</t>
  </si>
  <si>
    <t>circulaires DH/EM1/962926 
Microscopes opératoires</t>
  </si>
  <si>
    <t>circulaires DH/EM1/964459 
tables d'opérations</t>
  </si>
  <si>
    <t>circulaires DH/EM1/14 
appareil de SPO2</t>
  </si>
  <si>
    <t xml:space="preserve">Arrêté du 04 juin 1993 </t>
  </si>
  <si>
    <t xml:space="preserve">J.O. du 15/06/1993. </t>
  </si>
  <si>
    <t xml:space="preserve">Tous les services utilisant des centrifugeuses </t>
  </si>
  <si>
    <t>Les centrifugeuses</t>
  </si>
  <si>
    <t xml:space="preserve">Microscopes opératoires et autres dispositifs illuminants la rétine (utilisés en ophtalmologie). </t>
  </si>
  <si>
    <t>ANALYSE DES POINTS CRITIQUES</t>
  </si>
  <si>
    <t xml:space="preserve">Directive Européenne CEE 93/42 du 14 juin 1993, </t>
  </si>
  <si>
    <t xml:space="preserve">J.O. du 12/07/1993 </t>
  </si>
  <si>
    <t xml:space="preserve">Indique la conformité des dispositifs médicaux à des «exigences essentielles». </t>
  </si>
  <si>
    <t xml:space="preserve">Tous les services utilisant des dispositifs médicaux définis à l’article L.665-3 du livre V bis du code la santé publique. </t>
  </si>
  <si>
    <t xml:space="preserve">Tous les appareils, équipements, matières, y compris les accessoires et logiciels intervenant dans son fonctionnement, destinés par le fabricant à être utilisé chez l’homme à des fins médicales et dont l’action principale voulue n’est pas obtenue par des moyens pharmacologiques ou immunologiques ni par métabolisme, mais dont la fonction peut être assistée par de tels moyens. </t>
  </si>
</sst>
</file>

<file path=xl/styles.xml><?xml version="1.0" encoding="utf-8"?>
<styleSheet xmlns="http://schemas.openxmlformats.org/spreadsheetml/2006/main">
  <numFmts count="14">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0&quot; F&quot;;[Red]\-#,##0.00&quot; F&quot;"/>
    <numFmt numFmtId="165" formatCode="#,##0&quot; F&quot;;[Red]\-#,##0&quot; F&quot;"/>
    <numFmt numFmtId="166" formatCode="d/m"/>
    <numFmt numFmtId="167" formatCode="0,,,,,&quot;€&quot;"/>
    <numFmt numFmtId="168" formatCode="General\ &quot;€&quot;"/>
    <numFmt numFmtId="169" formatCode="General\ &quot;h&quot;"/>
  </numFmts>
  <fonts count="40">
    <font>
      <sz val="10"/>
      <name val="Arial"/>
      <family val="0"/>
    </font>
    <font>
      <u val="single"/>
      <sz val="10"/>
      <color indexed="12"/>
      <name val="Arial"/>
      <family val="0"/>
    </font>
    <font>
      <u val="single"/>
      <sz val="10"/>
      <color indexed="36"/>
      <name val="Arial"/>
      <family val="0"/>
    </font>
    <font>
      <sz val="10"/>
      <name val="Geneva"/>
      <family val="0"/>
    </font>
    <font>
      <b/>
      <sz val="10"/>
      <name val="Arial"/>
      <family val="2"/>
    </font>
    <font>
      <sz val="8"/>
      <name val="Tahoma"/>
      <family val="2"/>
    </font>
    <font>
      <sz val="8"/>
      <name val="Arial"/>
      <family val="2"/>
    </font>
    <font>
      <sz val="9"/>
      <name val="Arial"/>
      <family val="2"/>
    </font>
    <font>
      <b/>
      <sz val="11"/>
      <name val="Arial"/>
      <family val="0"/>
    </font>
    <font>
      <b/>
      <sz val="8.75"/>
      <name val="Arial"/>
      <family val="2"/>
    </font>
    <font>
      <sz val="10.75"/>
      <name val="Arial"/>
      <family val="0"/>
    </font>
    <font>
      <sz val="9.25"/>
      <name val="Arial"/>
      <family val="0"/>
    </font>
    <font>
      <b/>
      <sz val="11.5"/>
      <name val="Arial"/>
      <family val="2"/>
    </font>
    <font>
      <sz val="9.75"/>
      <name val="Arial"/>
      <family val="0"/>
    </font>
    <font>
      <sz val="25.5"/>
      <name val="Arial"/>
      <family val="0"/>
    </font>
    <font>
      <b/>
      <sz val="9.75"/>
      <name val="Arial"/>
      <family val="2"/>
    </font>
    <font>
      <sz val="7"/>
      <name val="Arial"/>
      <family val="2"/>
    </font>
    <font>
      <sz val="16"/>
      <name val="Arial"/>
      <family val="0"/>
    </font>
    <font>
      <b/>
      <sz val="11.25"/>
      <name val="Arial"/>
      <family val="2"/>
    </font>
    <font>
      <b/>
      <sz val="9"/>
      <name val="Arial"/>
      <family val="2"/>
    </font>
    <font>
      <sz val="8.75"/>
      <name val="Arial"/>
      <family val="2"/>
    </font>
    <font>
      <sz val="8.25"/>
      <name val="Arial"/>
      <family val="2"/>
    </font>
    <font>
      <sz val="11"/>
      <name val="Arial"/>
      <family val="0"/>
    </font>
    <font>
      <sz val="11.25"/>
      <name val="Arial"/>
      <family val="0"/>
    </font>
    <font>
      <sz val="10.5"/>
      <name val="Arial"/>
      <family val="0"/>
    </font>
    <font>
      <b/>
      <sz val="8"/>
      <name val="Arial"/>
      <family val="2"/>
    </font>
    <font>
      <sz val="10.25"/>
      <name val="Arial"/>
      <family val="0"/>
    </font>
    <font>
      <sz val="6"/>
      <name val="Arial"/>
      <family val="2"/>
    </font>
    <font>
      <sz val="1.5"/>
      <name val="Arial"/>
      <family val="0"/>
    </font>
    <font>
      <sz val="5.25"/>
      <name val="Arial"/>
      <family val="0"/>
    </font>
    <font>
      <sz val="1.25"/>
      <name val="Arial"/>
      <family val="2"/>
    </font>
    <font>
      <sz val="1"/>
      <name val="Arial"/>
      <family val="2"/>
    </font>
    <font>
      <sz val="38"/>
      <name val="Arial"/>
      <family val="0"/>
    </font>
    <font>
      <u val="single"/>
      <sz val="10"/>
      <name val="Arial"/>
      <family val="2"/>
    </font>
    <font>
      <sz val="38.5"/>
      <name val="Arial"/>
      <family val="0"/>
    </font>
    <font>
      <sz val="26"/>
      <name val="Arial"/>
      <family val="2"/>
    </font>
    <font>
      <b/>
      <sz val="14"/>
      <name val="Arial"/>
      <family val="2"/>
    </font>
    <font>
      <b/>
      <sz val="10"/>
      <color indexed="10"/>
      <name val="Arial"/>
      <family val="2"/>
    </font>
    <font>
      <sz val="14"/>
      <name val="Arial"/>
      <family val="2"/>
    </font>
    <font>
      <sz val="10"/>
      <color indexed="10"/>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80">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color indexed="63"/>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bottom>
        <color indexed="63"/>
      </bottom>
    </border>
    <border>
      <left style="thin"/>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color indexed="63"/>
      </right>
      <top style="thin"/>
      <bottom style="double"/>
    </border>
    <border>
      <left style="thin"/>
      <right style="thin"/>
      <top style="thin"/>
      <bottom style="double"/>
    </border>
    <border>
      <left style="medium"/>
      <right style="medium"/>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medium"/>
    </border>
    <border>
      <left style="medium"/>
      <right style="medium"/>
      <top>
        <color indexed="63"/>
      </top>
      <bottom style="double"/>
    </border>
    <border>
      <left style="medium"/>
      <right style="medium"/>
      <top>
        <color indexed="63"/>
      </top>
      <bottom style="medium"/>
    </border>
    <border>
      <left style="medium"/>
      <right style="medium"/>
      <top style="medium"/>
      <bottom style="double"/>
    </border>
    <border>
      <left>
        <color indexed="63"/>
      </left>
      <right style="thin"/>
      <top style="thin"/>
      <bottom style="thin"/>
    </border>
    <border>
      <left style="medium"/>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medium"/>
    </border>
    <border>
      <left style="thin"/>
      <right>
        <color indexed="63"/>
      </right>
      <top style="thin"/>
      <bottom>
        <color indexed="63"/>
      </bottom>
    </border>
    <border>
      <left style="medium"/>
      <right style="thin"/>
      <top>
        <color indexed="63"/>
      </top>
      <bottom style="double"/>
    </border>
    <border>
      <left style="thin"/>
      <right style="medium"/>
      <top>
        <color indexed="63"/>
      </top>
      <bottom style="double"/>
    </border>
    <border>
      <left style="medium"/>
      <right style="thin"/>
      <top>
        <color indexed="63"/>
      </top>
      <bottom style="medium"/>
    </border>
    <border>
      <left style="thin"/>
      <right style="medium"/>
      <top>
        <color indexed="63"/>
      </top>
      <bottom style="medium"/>
    </border>
    <border>
      <left>
        <color indexed="63"/>
      </left>
      <right style="medium"/>
      <top style="medium"/>
      <bottom style="medium"/>
    </border>
    <border>
      <left style="medium"/>
      <right style="thin"/>
      <top style="medium"/>
      <bottom style="double"/>
    </border>
    <border>
      <left>
        <color indexed="63"/>
      </left>
      <right style="medium"/>
      <top style="medium"/>
      <bottom style="double"/>
    </border>
    <border>
      <left style="thin"/>
      <right style="thin"/>
      <top>
        <color indexed="63"/>
      </top>
      <bottom>
        <color indexed="63"/>
      </bottom>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color indexed="63"/>
      </left>
      <right style="thin"/>
      <top style="medium"/>
      <bottom style="thin"/>
    </border>
    <border>
      <left>
        <color indexed="63"/>
      </left>
      <right style="thin"/>
      <top style="thin"/>
      <bottom style="medium"/>
    </border>
    <border diagonalDown="1">
      <left style="thin"/>
      <right>
        <color indexed="63"/>
      </right>
      <top style="thin"/>
      <bottom>
        <color indexed="63"/>
      </bottom>
      <diagonal style="thin"/>
    </border>
    <border>
      <left style="medium"/>
      <right style="medium"/>
      <top>
        <color indexed="63"/>
      </top>
      <bottom style="thin"/>
    </border>
    <border>
      <left>
        <color indexed="63"/>
      </left>
      <right>
        <color indexed="63"/>
      </right>
      <top style="thin"/>
      <bottom>
        <color indexed="63"/>
      </bottom>
    </border>
    <border diagonalDown="1">
      <left>
        <color indexed="63"/>
      </left>
      <right>
        <color indexed="63"/>
      </right>
      <top>
        <color indexed="63"/>
      </top>
      <bottom style="thin"/>
      <diagonal style="thin"/>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style="thin"/>
      <right style="thin"/>
      <top>
        <color indexed="63"/>
      </top>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8" fontId="3" fillId="0" borderId="0" applyFont="0" applyFill="0" applyBorder="0" applyAlignment="0" applyProtection="0"/>
    <xf numFmtId="4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264">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1" xfId="0" applyBorder="1" applyAlignment="1">
      <alignment horizont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xf>
    <xf numFmtId="0" fontId="0" fillId="0" borderId="0" xfId="0" applyFill="1" applyAlignment="1">
      <alignment/>
    </xf>
    <xf numFmtId="49" fontId="0" fillId="0" borderId="0" xfId="0" applyNumberFormat="1" applyAlignment="1">
      <alignment/>
    </xf>
    <xf numFmtId="0" fontId="0" fillId="0" borderId="1" xfId="0" applyFill="1" applyBorder="1" applyAlignment="1">
      <alignment horizontal="center"/>
    </xf>
    <xf numFmtId="0" fontId="0" fillId="0" borderId="0" xfId="0" applyBorder="1" applyAlignment="1">
      <alignment horizontal="center"/>
    </xf>
    <xf numFmtId="0" fontId="0" fillId="0" borderId="1"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vertical="center" wrapText="1"/>
    </xf>
    <xf numFmtId="0" fontId="3" fillId="0" borderId="1" xfId="25" applyFont="1" applyFill="1" applyBorder="1" applyAlignment="1">
      <alignment horizontal="center" vertical="center" wrapText="1"/>
      <protection/>
    </xf>
    <xf numFmtId="0" fontId="0" fillId="0" borderId="1" xfId="0" applyFill="1" applyBorder="1" applyAlignment="1">
      <alignment horizontal="center" vertical="center" wrapText="1"/>
    </xf>
    <xf numFmtId="0" fontId="3" fillId="0" borderId="1" xfId="25" applyFont="1" applyBorder="1" applyAlignment="1">
      <alignment horizontal="center" vertical="center" wrapText="1"/>
      <protection/>
    </xf>
    <xf numFmtId="0" fontId="0" fillId="0" borderId="0" xfId="0" applyAlignment="1">
      <alignment/>
    </xf>
    <xf numFmtId="0" fontId="0" fillId="0" borderId="0" xfId="0" applyFill="1" applyAlignment="1">
      <alignment/>
    </xf>
    <xf numFmtId="0" fontId="6" fillId="0" borderId="1" xfId="0" applyFont="1" applyBorder="1" applyAlignment="1">
      <alignment horizontal="center" vertical="center" textRotation="255"/>
    </xf>
    <xf numFmtId="0" fontId="0" fillId="0" borderId="1"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9" fontId="0" fillId="0" borderId="8" xfId="0" applyNumberFormat="1" applyBorder="1" applyAlignment="1">
      <alignment horizontal="center"/>
    </xf>
    <xf numFmtId="9" fontId="0" fillId="0" borderId="9" xfId="0" applyNumberFormat="1" applyBorder="1" applyAlignment="1">
      <alignment horizont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xf>
    <xf numFmtId="0" fontId="0" fillId="0" borderId="0" xfId="0" applyBorder="1" applyAlignment="1">
      <alignment horizontal="center" vertical="center" wrapText="1"/>
    </xf>
    <xf numFmtId="0" fontId="0" fillId="0" borderId="0" xfId="0" applyBorder="1" applyAlignment="1">
      <alignment/>
    </xf>
    <xf numFmtId="0" fontId="0" fillId="0" borderId="2" xfId="0" applyBorder="1" applyAlignment="1">
      <alignment horizontal="center" vertical="center" wrapText="1"/>
    </xf>
    <xf numFmtId="0" fontId="0" fillId="0" borderId="2" xfId="0" applyBorder="1" applyAlignment="1">
      <alignment/>
    </xf>
    <xf numFmtId="0" fontId="0" fillId="0" borderId="14" xfId="0" applyBorder="1" applyAlignment="1">
      <alignment horizontal="center"/>
    </xf>
    <xf numFmtId="9" fontId="0" fillId="0" borderId="1" xfId="0" applyNumberFormat="1" applyBorder="1" applyAlignment="1">
      <alignment horizontal="center"/>
    </xf>
    <xf numFmtId="14" fontId="0" fillId="0" borderId="0" xfId="0" applyNumberFormat="1" applyAlignment="1">
      <alignment horizontal="center"/>
    </xf>
    <xf numFmtId="14" fontId="0" fillId="0" borderId="1" xfId="0" applyNumberFormat="1" applyBorder="1" applyAlignment="1">
      <alignment horizontal="center"/>
    </xf>
    <xf numFmtId="14" fontId="4" fillId="0" borderId="0" xfId="0" applyNumberFormat="1" applyFont="1" applyAlignment="1">
      <alignment horizontal="left" vertical="top"/>
    </xf>
    <xf numFmtId="0" fontId="25" fillId="0" borderId="2" xfId="0" applyFont="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6"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NumberFormat="1" applyBorder="1" applyAlignment="1">
      <alignment/>
    </xf>
    <xf numFmtId="0" fontId="0" fillId="0" borderId="22" xfId="0" applyBorder="1" applyAlignment="1">
      <alignment/>
    </xf>
    <xf numFmtId="0" fontId="0" fillId="0" borderId="23" xfId="0" applyBorder="1" applyAlignment="1">
      <alignment/>
    </xf>
    <xf numFmtId="0" fontId="0" fillId="0" borderId="17" xfId="0" applyNumberFormat="1" applyBorder="1" applyAlignment="1">
      <alignment/>
    </xf>
    <xf numFmtId="0" fontId="0" fillId="0" borderId="17" xfId="0" applyBorder="1" applyAlignment="1">
      <alignment horizontal="left"/>
    </xf>
    <xf numFmtId="9" fontId="0" fillId="0" borderId="1" xfId="0" applyNumberFormat="1" applyBorder="1" applyAlignment="1">
      <alignment horizontal="center" vertic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xf>
    <xf numFmtId="9" fontId="0" fillId="0" borderId="0" xfId="0" applyNumberFormat="1" applyBorder="1" applyAlignment="1">
      <alignment horizontal="center" vertical="center"/>
    </xf>
    <xf numFmtId="0" fontId="0" fillId="0" borderId="0" xfId="0" applyNumberFormat="1" applyBorder="1" applyAlignment="1">
      <alignment/>
    </xf>
    <xf numFmtId="0" fontId="33" fillId="0" borderId="0" xfId="0" applyFont="1" applyAlignment="1">
      <alignment/>
    </xf>
    <xf numFmtId="0" fontId="0" fillId="0" borderId="2" xfId="0" applyBorder="1" applyAlignment="1">
      <alignment horizontal="center" wrapText="1"/>
    </xf>
    <xf numFmtId="14" fontId="0" fillId="0" borderId="0" xfId="0" applyNumberFormat="1" applyAlignment="1">
      <alignment/>
    </xf>
    <xf numFmtId="0" fontId="0" fillId="0" borderId="0" xfId="0" applyAlignment="1">
      <alignment horizontal="right"/>
    </xf>
    <xf numFmtId="14" fontId="0" fillId="0" borderId="0" xfId="0" applyNumberFormat="1" applyAlignment="1">
      <alignment horizontal="left"/>
    </xf>
    <xf numFmtId="0" fontId="0" fillId="0" borderId="14" xfId="0" applyBorder="1" applyAlignment="1">
      <alignment horizontal="center" vertical="center" wrapText="1"/>
    </xf>
    <xf numFmtId="9" fontId="0" fillId="0" borderId="3" xfId="0" applyNumberFormat="1" applyBorder="1" applyAlignment="1">
      <alignment horizontal="center"/>
    </xf>
    <xf numFmtId="0" fontId="0" fillId="0" borderId="27" xfId="0" applyBorder="1" applyAlignment="1">
      <alignment horizontal="center"/>
    </xf>
    <xf numFmtId="14" fontId="0" fillId="0" borderId="4" xfId="0" applyNumberFormat="1" applyBorder="1" applyAlignment="1">
      <alignment horizontal="center"/>
    </xf>
    <xf numFmtId="14" fontId="0" fillId="0" borderId="28" xfId="0" applyNumberFormat="1" applyBorder="1" applyAlignment="1">
      <alignment horizontal="center"/>
    </xf>
    <xf numFmtId="0" fontId="6"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8" xfId="0" applyBorder="1" applyAlignment="1">
      <alignment horizontal="center"/>
    </xf>
    <xf numFmtId="0" fontId="0" fillId="0" borderId="0" xfId="0" applyAlignment="1">
      <alignment vertical="center"/>
    </xf>
    <xf numFmtId="0" fontId="6" fillId="0" borderId="1" xfId="0" applyFont="1" applyBorder="1" applyAlignment="1">
      <alignment horizontal="center" vertical="center" wrapText="1"/>
    </xf>
    <xf numFmtId="14" fontId="0" fillId="0" borderId="1" xfId="0" applyNumberFormat="1" applyBorder="1" applyAlignment="1">
      <alignment horizontal="center" vertical="center"/>
    </xf>
    <xf numFmtId="0" fontId="25" fillId="0" borderId="14" xfId="0" applyFont="1" applyBorder="1" applyAlignment="1">
      <alignment horizontal="center" vertical="center" wrapText="1"/>
    </xf>
    <xf numFmtId="0" fontId="25" fillId="0" borderId="29" xfId="0" applyFont="1" applyBorder="1" applyAlignment="1">
      <alignment horizontal="center" wrapText="1"/>
    </xf>
    <xf numFmtId="9" fontId="0" fillId="0" borderId="30" xfId="0" applyNumberFormat="1" applyBorder="1" applyAlignment="1">
      <alignment horizontal="center"/>
    </xf>
    <xf numFmtId="0" fontId="0" fillId="0" borderId="0" xfId="0" applyFill="1" applyBorder="1" applyAlignment="1">
      <alignment horizontal="center"/>
    </xf>
    <xf numFmtId="0" fontId="6" fillId="0" borderId="2" xfId="0" applyFont="1" applyBorder="1" applyAlignment="1">
      <alignment horizontal="center" vertical="center" textRotation="255" wrapText="1"/>
    </xf>
    <xf numFmtId="0" fontId="0" fillId="0" borderId="31" xfId="0" applyBorder="1" applyAlignment="1">
      <alignment horizontal="center"/>
    </xf>
    <xf numFmtId="0" fontId="0" fillId="0" borderId="31" xfId="0" applyBorder="1" applyAlignment="1">
      <alignment horizontal="center" wrapText="1"/>
    </xf>
    <xf numFmtId="0" fontId="0" fillId="0" borderId="31" xfId="0" applyFill="1" applyBorder="1" applyAlignment="1">
      <alignment horizontal="center"/>
    </xf>
    <xf numFmtId="0" fontId="6" fillId="0" borderId="32"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33" xfId="0" applyFont="1" applyBorder="1" applyAlignment="1">
      <alignment horizontal="center" vertical="center" textRotation="255" wrapText="1"/>
    </xf>
    <xf numFmtId="0" fontId="16" fillId="0" borderId="33" xfId="0" applyFont="1" applyBorder="1" applyAlignment="1">
      <alignment horizontal="center" vertical="center" textRotation="255" wrapText="1"/>
    </xf>
    <xf numFmtId="0" fontId="0" fillId="0" borderId="10"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6" xfId="0" applyBorder="1" applyAlignment="1">
      <alignment horizontal="center" vertical="center"/>
    </xf>
    <xf numFmtId="0" fontId="6" fillId="0" borderId="1" xfId="0" applyFont="1" applyBorder="1" applyAlignment="1">
      <alignment horizontal="center" wrapText="1"/>
    </xf>
    <xf numFmtId="0" fontId="6" fillId="0" borderId="1" xfId="0" applyFont="1" applyFill="1" applyBorder="1" applyAlignment="1">
      <alignment horizontal="center" wrapText="1"/>
    </xf>
    <xf numFmtId="0" fontId="25" fillId="0" borderId="34" xfId="0" applyFont="1" applyBorder="1" applyAlignment="1">
      <alignment horizontal="center" wrapText="1"/>
    </xf>
    <xf numFmtId="0" fontId="25" fillId="0" borderId="35" xfId="0" applyFont="1" applyBorder="1" applyAlignment="1">
      <alignment horizontal="center" wrapText="1"/>
    </xf>
    <xf numFmtId="0" fontId="25" fillId="0" borderId="36" xfId="0" applyFont="1" applyBorder="1" applyAlignment="1">
      <alignment horizontal="center" wrapText="1"/>
    </xf>
    <xf numFmtId="0" fontId="25" fillId="0" borderId="37" xfId="0" applyFont="1" applyBorder="1" applyAlignment="1">
      <alignment horizontal="center" wrapText="1"/>
    </xf>
    <xf numFmtId="0" fontId="6" fillId="0" borderId="0" xfId="0" applyFont="1" applyAlignment="1">
      <alignment horizontal="center" wrapText="1"/>
    </xf>
    <xf numFmtId="0" fontId="0" fillId="0" borderId="5" xfId="0" applyBorder="1" applyAlignment="1">
      <alignment horizontal="center" vertical="center" wrapText="1"/>
    </xf>
    <xf numFmtId="0" fontId="0" fillId="0" borderId="38" xfId="0"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wrapText="1"/>
    </xf>
    <xf numFmtId="0" fontId="6" fillId="0" borderId="33" xfId="0" applyFont="1" applyFill="1" applyBorder="1" applyAlignment="1">
      <alignment horizont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Fill="1" applyBorder="1" applyAlignment="1">
      <alignment horizontal="center" vertical="center"/>
    </xf>
    <xf numFmtId="0" fontId="0" fillId="0" borderId="5" xfId="0" applyBorder="1" applyAlignment="1">
      <alignment horizontal="center" vertical="center"/>
    </xf>
    <xf numFmtId="0" fontId="0" fillId="0" borderId="1" xfId="0" applyFill="1"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 xfId="0" applyBorder="1" applyAlignment="1">
      <alignment/>
    </xf>
    <xf numFmtId="0" fontId="0" fillId="0" borderId="8" xfId="0" applyBorder="1" applyAlignment="1">
      <alignment/>
    </xf>
    <xf numFmtId="0" fontId="0" fillId="0" borderId="9" xfId="0" applyBorder="1" applyAlignment="1">
      <alignment/>
    </xf>
    <xf numFmtId="14" fontId="0" fillId="0" borderId="38" xfId="0" applyNumberFormat="1" applyBorder="1" applyAlignment="1">
      <alignment horizontal="center" vertical="center" wrapText="1"/>
    </xf>
    <xf numFmtId="0" fontId="0" fillId="2" borderId="1" xfId="0" applyFill="1" applyBorder="1" applyAlignment="1">
      <alignment horizontal="center" vertical="center" wrapText="1"/>
    </xf>
    <xf numFmtId="0" fontId="0" fillId="0" borderId="0" xfId="0" applyFill="1" applyAlignment="1">
      <alignment wrapText="1"/>
    </xf>
    <xf numFmtId="0" fontId="0" fillId="0" borderId="43" xfId="0" applyFill="1" applyBorder="1" applyAlignment="1">
      <alignment horizontal="center" vertical="center" wrapText="1"/>
    </xf>
    <xf numFmtId="0" fontId="0" fillId="0" borderId="44" xfId="0" applyBorder="1" applyAlignment="1">
      <alignment horizontal="center" vertical="center" wrapText="1"/>
    </xf>
    <xf numFmtId="49" fontId="0" fillId="0" borderId="42" xfId="0" applyNumberFormat="1" applyBorder="1" applyAlignment="1">
      <alignment horizontal="center" vertical="center"/>
    </xf>
    <xf numFmtId="49" fontId="0" fillId="0" borderId="11" xfId="0" applyNumberFormat="1" applyBorder="1" applyAlignment="1">
      <alignment horizontal="center" wrapText="1"/>
    </xf>
    <xf numFmtId="49" fontId="0" fillId="0" borderId="1" xfId="0" applyNumberFormat="1" applyBorder="1" applyAlignment="1">
      <alignment horizontal="center" wrapText="1"/>
    </xf>
    <xf numFmtId="49" fontId="0" fillId="0" borderId="8" xfId="0" applyNumberFormat="1" applyBorder="1" applyAlignment="1">
      <alignment horizontal="center" wrapText="1"/>
    </xf>
    <xf numFmtId="49" fontId="0" fillId="0" borderId="6" xfId="0" applyNumberFormat="1" applyBorder="1" applyAlignment="1">
      <alignment horizontal="center" vertical="center" wrapText="1"/>
    </xf>
    <xf numFmtId="0" fontId="0" fillId="0" borderId="6" xfId="0" applyNumberFormat="1" applyBorder="1" applyAlignment="1">
      <alignment horizontal="center" vertical="center" wrapText="1"/>
    </xf>
    <xf numFmtId="0" fontId="0" fillId="3" borderId="0" xfId="0" applyFill="1" applyAlignment="1">
      <alignment/>
    </xf>
    <xf numFmtId="22" fontId="0" fillId="3" borderId="0" xfId="0" applyNumberFormat="1" applyFill="1" applyAlignment="1">
      <alignment horizontal="left"/>
    </xf>
    <xf numFmtId="0" fontId="0" fillId="3" borderId="0" xfId="0" applyFill="1" applyAlignment="1">
      <alignment horizontal="center"/>
    </xf>
    <xf numFmtId="0" fontId="0" fillId="3" borderId="14" xfId="0" applyFont="1" applyFill="1" applyBorder="1" applyAlignment="1">
      <alignment horizontal="center"/>
    </xf>
    <xf numFmtId="0" fontId="1" fillId="3" borderId="0" xfId="15" applyFill="1" applyBorder="1" applyAlignment="1">
      <alignment horizontal="center"/>
    </xf>
    <xf numFmtId="0" fontId="0" fillId="3" borderId="0" xfId="0" applyFill="1" applyBorder="1" applyAlignment="1">
      <alignment horizontal="center"/>
    </xf>
    <xf numFmtId="0" fontId="0" fillId="3" borderId="45" xfId="0" applyFill="1" applyBorder="1" applyAlignment="1">
      <alignment/>
    </xf>
    <xf numFmtId="0" fontId="0" fillId="0" borderId="13" xfId="0"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38" xfId="0" applyBorder="1" applyAlignment="1">
      <alignment horizontal="center"/>
    </xf>
    <xf numFmtId="0" fontId="6" fillId="0" borderId="0" xfId="0" applyFont="1" applyAlignment="1">
      <alignment vertical="center"/>
    </xf>
    <xf numFmtId="0" fontId="6" fillId="0" borderId="11" xfId="0" applyFont="1" applyBorder="1" applyAlignment="1">
      <alignment horizontal="center" vertical="center"/>
    </xf>
    <xf numFmtId="9" fontId="0" fillId="0" borderId="46" xfId="0" applyNumberFormat="1" applyBorder="1" applyAlignment="1">
      <alignment horizontal="center"/>
    </xf>
    <xf numFmtId="0" fontId="0" fillId="0" borderId="33" xfId="0" applyFill="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xf>
    <xf numFmtId="0" fontId="0" fillId="0" borderId="55" xfId="0" applyNumberFormat="1" applyBorder="1" applyAlignment="1">
      <alignment/>
    </xf>
    <xf numFmtId="0" fontId="0" fillId="0" borderId="33" xfId="0" applyBorder="1" applyAlignment="1">
      <alignment horizontal="center"/>
    </xf>
    <xf numFmtId="0" fontId="3" fillId="0" borderId="33" xfId="25" applyFont="1" applyFill="1" applyBorder="1" applyAlignment="1">
      <alignment horizontal="center" vertical="center" wrapText="1"/>
      <protection/>
    </xf>
    <xf numFmtId="0" fontId="0" fillId="0" borderId="56" xfId="0" applyFill="1" applyBorder="1" applyAlignment="1">
      <alignment horizontal="center"/>
    </xf>
    <xf numFmtId="0" fontId="0" fillId="0" borderId="57" xfId="0" applyFill="1" applyBorder="1" applyAlignment="1">
      <alignment horizontal="center" vertical="center"/>
    </xf>
    <xf numFmtId="0" fontId="0" fillId="0" borderId="33" xfId="0" applyFill="1" applyBorder="1" applyAlignment="1">
      <alignment horizontal="center" vertical="center"/>
    </xf>
    <xf numFmtId="0" fontId="0" fillId="0" borderId="33" xfId="0" applyBorder="1" applyAlignment="1">
      <alignment horizontal="center" vertical="center"/>
    </xf>
    <xf numFmtId="0" fontId="0" fillId="0" borderId="47" xfId="0" applyBorder="1" applyAlignment="1">
      <alignment horizontal="center" vertical="center" wrapText="1"/>
    </xf>
    <xf numFmtId="0" fontId="0" fillId="0" borderId="57" xfId="0" applyFill="1" applyBorder="1" applyAlignment="1">
      <alignment horizontal="center"/>
    </xf>
    <xf numFmtId="0" fontId="0" fillId="0" borderId="58" xfId="0" applyFill="1" applyBorder="1" applyAlignment="1">
      <alignment horizontal="center"/>
    </xf>
    <xf numFmtId="0" fontId="0" fillId="0" borderId="3" xfId="0" applyBorder="1" applyAlignment="1">
      <alignment horizontal="center"/>
    </xf>
    <xf numFmtId="0" fontId="0" fillId="0" borderId="14" xfId="0" applyFill="1"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3" fillId="0" borderId="4" xfId="25" applyFont="1" applyFill="1" applyBorder="1" applyAlignment="1">
      <alignment horizontal="center" vertical="center" wrapText="1"/>
      <protection/>
    </xf>
    <xf numFmtId="0" fontId="0" fillId="0" borderId="4" xfId="0" applyFill="1" applyBorder="1" applyAlignment="1">
      <alignment horizontal="center"/>
    </xf>
    <xf numFmtId="0" fontId="6" fillId="0" borderId="4" xfId="0" applyFont="1" applyFill="1" applyBorder="1" applyAlignment="1">
      <alignment horizontal="center" wrapText="1"/>
    </xf>
    <xf numFmtId="0" fontId="0" fillId="0" borderId="61" xfId="0" applyBorder="1" applyAlignment="1">
      <alignment horizontal="center"/>
    </xf>
    <xf numFmtId="0" fontId="0" fillId="0" borderId="34" xfId="0" applyFill="1" applyBorder="1" applyAlignment="1">
      <alignment horizontal="center"/>
    </xf>
    <xf numFmtId="0" fontId="0" fillId="0" borderId="27" xfId="0" applyFill="1" applyBorder="1" applyAlignment="1">
      <alignment horizontal="center" vertical="center"/>
    </xf>
    <xf numFmtId="0" fontId="0" fillId="0" borderId="4" xfId="0" applyFill="1" applyBorder="1" applyAlignment="1">
      <alignment horizontal="center" vertical="center"/>
    </xf>
    <xf numFmtId="0" fontId="0" fillId="0" borderId="4" xfId="0" applyBorder="1" applyAlignment="1">
      <alignment horizontal="center" vertical="center"/>
    </xf>
    <xf numFmtId="0" fontId="0" fillId="0" borderId="61" xfId="0" applyBorder="1" applyAlignment="1">
      <alignment horizontal="center" vertical="center" wrapText="1"/>
    </xf>
    <xf numFmtId="0" fontId="0" fillId="0" borderId="27" xfId="0" applyFill="1" applyBorder="1" applyAlignment="1">
      <alignment horizontal="center"/>
    </xf>
    <xf numFmtId="0" fontId="0" fillId="0" borderId="28" xfId="0" applyFill="1" applyBorder="1" applyAlignment="1">
      <alignment horizontal="center"/>
    </xf>
    <xf numFmtId="0" fontId="0" fillId="0" borderId="3" xfId="0" applyFill="1" applyBorder="1" applyAlignment="1">
      <alignment horizontal="center"/>
    </xf>
    <xf numFmtId="0" fontId="6" fillId="0" borderId="14" xfId="0" applyFont="1" applyBorder="1" applyAlignment="1">
      <alignment horizontal="center" wrapText="1"/>
    </xf>
    <xf numFmtId="0" fontId="0" fillId="0" borderId="0" xfId="0" applyAlignment="1">
      <alignment horizontal="left" vertical="center"/>
    </xf>
    <xf numFmtId="0" fontId="6" fillId="0" borderId="62" xfId="0" applyFont="1" applyBorder="1" applyAlignment="1">
      <alignment horizontal="center" vertical="center" wrapText="1"/>
    </xf>
    <xf numFmtId="9" fontId="0" fillId="0" borderId="63" xfId="0" applyNumberFormat="1" applyBorder="1" applyAlignment="1">
      <alignment horizontal="center"/>
    </xf>
    <xf numFmtId="0" fontId="6" fillId="0" borderId="12" xfId="0" applyFont="1" applyBorder="1" applyAlignment="1">
      <alignment horizontal="center" vertical="center"/>
    </xf>
    <xf numFmtId="0" fontId="0" fillId="0" borderId="14" xfId="0" applyFont="1" applyBorder="1" applyAlignment="1">
      <alignment horizontal="center" wrapText="1"/>
    </xf>
    <xf numFmtId="0" fontId="0" fillId="0" borderId="27" xfId="0" applyBorder="1" applyAlignment="1">
      <alignment horizontal="center" vertical="center"/>
    </xf>
    <xf numFmtId="0" fontId="0" fillId="3" borderId="64" xfId="0" applyFont="1" applyFill="1" applyBorder="1" applyAlignment="1">
      <alignment/>
    </xf>
    <xf numFmtId="0" fontId="7" fillId="0" borderId="38" xfId="0" applyFont="1" applyBorder="1" applyAlignment="1">
      <alignment horizontal="center" vertical="center" textRotation="255"/>
    </xf>
    <xf numFmtId="0" fontId="0" fillId="0" borderId="3" xfId="0" applyBorder="1" applyAlignment="1">
      <alignment horizontal="center" vertical="center"/>
    </xf>
    <xf numFmtId="0" fontId="6" fillId="0" borderId="3" xfId="0" applyFont="1" applyFill="1" applyBorder="1" applyAlignment="1">
      <alignment horizontal="center" wrapText="1"/>
    </xf>
    <xf numFmtId="0" fontId="0" fillId="0" borderId="65" xfId="0" applyBorder="1" applyAlignment="1">
      <alignment horizontal="center"/>
    </xf>
    <xf numFmtId="0" fontId="0" fillId="3" borderId="66" xfId="0" applyFont="1" applyFill="1" applyBorder="1" applyAlignment="1">
      <alignment horizontal="right" vertical="top"/>
    </xf>
    <xf numFmtId="0" fontId="0" fillId="3" borderId="67" xfId="0" applyFont="1" applyFill="1" applyBorder="1" applyAlignment="1">
      <alignment/>
    </xf>
    <xf numFmtId="0" fontId="0" fillId="3" borderId="0" xfId="0" applyFill="1" applyBorder="1" applyAlignment="1">
      <alignment/>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14" xfId="0" applyBorder="1" applyAlignment="1">
      <alignment horizontal="center" vertical="center"/>
    </xf>
    <xf numFmtId="0" fontId="0" fillId="0" borderId="70" xfId="0" applyNumberFormat="1" applyBorder="1" applyAlignment="1">
      <alignment horizontal="center" vertical="center" wrapText="1"/>
    </xf>
    <xf numFmtId="0" fontId="0" fillId="0" borderId="70" xfId="0" applyBorder="1" applyAlignment="1">
      <alignment horizontal="center" vertical="center" wrapText="1"/>
    </xf>
    <xf numFmtId="0" fontId="0" fillId="0" borderId="11" xfId="0" applyBorder="1" applyAlignment="1">
      <alignment horizontal="center"/>
    </xf>
    <xf numFmtId="0" fontId="0" fillId="0" borderId="8" xfId="0" applyBorder="1" applyAlignment="1">
      <alignment horizontal="center"/>
    </xf>
    <xf numFmtId="0" fontId="0" fillId="0" borderId="5" xfId="0" applyFill="1" applyBorder="1" applyAlignment="1">
      <alignment horizontal="center" vertical="center" wrapText="1"/>
    </xf>
    <xf numFmtId="11" fontId="0" fillId="0" borderId="6" xfId="0" applyNumberFormat="1" applyBorder="1" applyAlignment="1">
      <alignment horizontal="center" vertical="center" wrapText="1"/>
    </xf>
    <xf numFmtId="0" fontId="0" fillId="2" borderId="39" xfId="0" applyFill="1" applyBorder="1" applyAlignment="1">
      <alignment horizontal="center" vertical="center" wrapText="1"/>
    </xf>
    <xf numFmtId="0" fontId="0" fillId="3" borderId="71" xfId="0" applyFill="1" applyBorder="1" applyAlignment="1">
      <alignment horizontal="center"/>
    </xf>
    <xf numFmtId="0" fontId="0" fillId="3" borderId="72" xfId="0" applyFill="1" applyBorder="1" applyAlignment="1">
      <alignment horizontal="center"/>
    </xf>
    <xf numFmtId="0" fontId="0" fillId="3" borderId="24" xfId="0" applyFill="1" applyBorder="1" applyAlignment="1">
      <alignment horizontal="center"/>
    </xf>
    <xf numFmtId="0" fontId="0" fillId="3" borderId="26" xfId="0" applyFill="1" applyBorder="1" applyAlignment="1">
      <alignment horizontal="center"/>
    </xf>
    <xf numFmtId="0" fontId="0" fillId="3" borderId="0" xfId="0" applyFill="1" applyBorder="1" applyAlignment="1">
      <alignment horizontal="center"/>
    </xf>
    <xf numFmtId="0" fontId="0" fillId="3" borderId="25" xfId="0" applyFill="1" applyBorder="1" applyAlignment="1">
      <alignment horizontal="center"/>
    </xf>
    <xf numFmtId="0" fontId="0" fillId="3" borderId="73" xfId="0" applyFill="1" applyBorder="1" applyAlignment="1">
      <alignment horizontal="center"/>
    </xf>
    <xf numFmtId="0" fontId="0" fillId="3" borderId="74" xfId="0" applyFill="1" applyBorder="1" applyAlignment="1">
      <alignment horizontal="center"/>
    </xf>
    <xf numFmtId="0" fontId="0" fillId="3" borderId="75" xfId="0" applyFill="1" applyBorder="1" applyAlignment="1">
      <alignment horizontal="center"/>
    </xf>
    <xf numFmtId="0" fontId="36" fillId="3" borderId="76" xfId="0" applyFont="1" applyFill="1" applyBorder="1" applyAlignment="1">
      <alignment horizontal="center"/>
    </xf>
    <xf numFmtId="0" fontId="36" fillId="3" borderId="77" xfId="0" applyFont="1" applyFill="1" applyBorder="1" applyAlignment="1">
      <alignment horizontal="center"/>
    </xf>
    <xf numFmtId="0" fontId="36" fillId="3" borderId="52" xfId="0" applyFont="1" applyFill="1" applyBorder="1" applyAlignment="1">
      <alignment horizontal="center"/>
    </xf>
    <xf numFmtId="0" fontId="35" fillId="3" borderId="0" xfId="0" applyFont="1" applyFill="1" applyAlignment="1">
      <alignment horizontal="center"/>
    </xf>
    <xf numFmtId="0" fontId="36" fillId="3" borderId="78" xfId="0" applyFont="1" applyFill="1" applyBorder="1" applyAlignment="1">
      <alignment horizontal="center"/>
    </xf>
    <xf numFmtId="0" fontId="36" fillId="3" borderId="72" xfId="0" applyFont="1" applyFill="1" applyBorder="1" applyAlignment="1">
      <alignment horizontal="center"/>
    </xf>
    <xf numFmtId="0" fontId="36" fillId="3" borderId="24" xfId="0" applyFont="1" applyFill="1" applyBorder="1" applyAlignment="1">
      <alignment horizontal="center"/>
    </xf>
    <xf numFmtId="0" fontId="1" fillId="3" borderId="66" xfId="15" applyFill="1" applyBorder="1" applyAlignment="1">
      <alignment horizontal="center"/>
    </xf>
    <xf numFmtId="14" fontId="0" fillId="3" borderId="0" xfId="0" applyNumberFormat="1" applyFill="1" applyBorder="1" applyAlignment="1">
      <alignment horizontal="center" wrapText="1"/>
    </xf>
    <xf numFmtId="0" fontId="36" fillId="0" borderId="76" xfId="0" applyFont="1" applyBorder="1" applyAlignment="1">
      <alignment horizontal="center" vertical="center"/>
    </xf>
    <xf numFmtId="0" fontId="36" fillId="0" borderId="77" xfId="0" applyFont="1" applyBorder="1" applyAlignment="1">
      <alignment horizontal="center" vertical="center"/>
    </xf>
    <xf numFmtId="0" fontId="36" fillId="0" borderId="52" xfId="0" applyFont="1" applyBorder="1" applyAlignment="1">
      <alignment horizontal="center" vertical="center"/>
    </xf>
    <xf numFmtId="0" fontId="4" fillId="0" borderId="0" xfId="0" applyFont="1" applyAlignment="1">
      <alignment horizontal="center" vertical="top"/>
    </xf>
    <xf numFmtId="0" fontId="0" fillId="0" borderId="0" xfId="0" applyBorder="1" applyAlignment="1">
      <alignment horizontal="right" vertical="top"/>
    </xf>
    <xf numFmtId="0" fontId="4" fillId="0" borderId="77" xfId="0" applyFont="1" applyBorder="1" applyAlignment="1">
      <alignment horizontal="center"/>
    </xf>
    <xf numFmtId="0" fontId="0" fillId="4" borderId="43" xfId="0" applyFill="1" applyBorder="1" applyAlignment="1">
      <alignment horizontal="center" vertical="center" wrapText="1"/>
    </xf>
    <xf numFmtId="0" fontId="0" fillId="4" borderId="55" xfId="0" applyFill="1" applyBorder="1" applyAlignment="1">
      <alignment horizontal="center" vertical="center" wrapText="1"/>
    </xf>
    <xf numFmtId="0" fontId="0" fillId="4" borderId="79" xfId="0" applyFill="1" applyBorder="1" applyAlignment="1">
      <alignment horizontal="center" vertical="center" wrapText="1"/>
    </xf>
    <xf numFmtId="0" fontId="0" fillId="0" borderId="43" xfId="0" applyBorder="1" applyAlignment="1">
      <alignment horizontal="center" vertical="center"/>
    </xf>
    <xf numFmtId="0" fontId="0" fillId="0" borderId="55" xfId="0" applyBorder="1" applyAlignment="1">
      <alignment horizontal="center" vertical="center"/>
    </xf>
    <xf numFmtId="0" fontId="0" fillId="0" borderId="79" xfId="0" applyBorder="1" applyAlignment="1">
      <alignment horizontal="center" vertical="center"/>
    </xf>
    <xf numFmtId="0" fontId="0" fillId="2" borderId="59" xfId="0" applyFill="1" applyBorder="1" applyAlignment="1">
      <alignment horizontal="center" vertical="center" wrapText="1"/>
    </xf>
    <xf numFmtId="0" fontId="0" fillId="2" borderId="50" xfId="0" applyFill="1" applyBorder="1" applyAlignment="1">
      <alignment horizontal="center" vertical="center" wrapText="1"/>
    </xf>
    <xf numFmtId="0" fontId="0" fillId="0" borderId="39" xfId="0" applyBorder="1" applyAlignment="1">
      <alignment horizontal="center" vertical="center" wrapText="1"/>
    </xf>
    <xf numFmtId="0" fontId="0" fillId="0" borderId="59" xfId="0" applyBorder="1" applyAlignment="1">
      <alignment horizontal="center" vertical="center" wrapText="1"/>
    </xf>
    <xf numFmtId="0" fontId="0" fillId="0" borderId="50" xfId="0" applyBorder="1" applyAlignment="1">
      <alignment horizontal="center" vertical="center" wrapText="1"/>
    </xf>
    <xf numFmtId="0" fontId="0" fillId="0" borderId="43" xfId="0" applyBorder="1" applyAlignment="1">
      <alignment horizontal="center" vertical="center" wrapText="1"/>
    </xf>
    <xf numFmtId="0" fontId="0" fillId="0" borderId="55" xfId="0" applyBorder="1" applyAlignment="1">
      <alignment horizontal="center" vertical="center" wrapText="1"/>
    </xf>
    <xf numFmtId="0" fontId="0" fillId="0" borderId="79" xfId="0" applyBorder="1" applyAlignment="1">
      <alignment horizontal="center" vertical="center" wrapText="1"/>
    </xf>
    <xf numFmtId="0" fontId="0" fillId="2" borderId="43" xfId="0" applyFill="1" applyBorder="1" applyAlignment="1">
      <alignment horizontal="center" vertical="center"/>
    </xf>
    <xf numFmtId="0" fontId="0" fillId="2" borderId="55" xfId="0" applyFill="1" applyBorder="1" applyAlignment="1">
      <alignment horizontal="center" vertical="center"/>
    </xf>
    <xf numFmtId="0" fontId="0" fillId="2" borderId="79" xfId="0" applyFill="1" applyBorder="1" applyAlignment="1">
      <alignment horizontal="center" vertical="center"/>
    </xf>
    <xf numFmtId="0" fontId="0" fillId="2" borderId="43"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79" xfId="0"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38" fillId="0" borderId="0" xfId="0" applyFont="1" applyAlignment="1">
      <alignment horizontal="center"/>
    </xf>
    <xf numFmtId="0" fontId="0" fillId="0" borderId="0" xfId="0" applyAlignment="1">
      <alignment horizontal="left"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37" fillId="0" borderId="1" xfId="0"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cellXfs>
  <cellStyles count="13">
    <cellStyle name="Normal" xfId="0"/>
    <cellStyle name="Hyperlink" xfId="15"/>
    <cellStyle name="Followed Hyperlink" xfId="16"/>
    <cellStyle name="Comma" xfId="17"/>
    <cellStyle name="Comma [0]" xfId="18"/>
    <cellStyle name="Milliers [0]_maint" xfId="19"/>
    <cellStyle name="Milliers_maint" xfId="20"/>
    <cellStyle name="Currency" xfId="21"/>
    <cellStyle name="Currency [0]" xfId="22"/>
    <cellStyle name="Monétaire [0]_maint" xfId="23"/>
    <cellStyle name="Monétaire_maint" xfId="24"/>
    <cellStyle name="Normal_maint"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pivotCacheDefinition" Target="pivotCache/pivotCacheDefinition1.xml" /><Relationship Id="rId21" Type="http://schemas.openxmlformats.org/officeDocument/2006/relationships/pivotCacheDefinition" Target="pivotCache/pivotCacheDefinition2.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évaluation selon les référentiels</a:t>
            </a:r>
          </a:p>
        </c:rich>
      </c:tx>
      <c:layout>
        <c:manualLayout>
          <c:xMode val="factor"/>
          <c:yMode val="factor"/>
          <c:x val="0"/>
          <c:y val="-0.02125"/>
        </c:manualLayout>
      </c:layout>
      <c:spPr>
        <a:noFill/>
        <a:ln w="3175">
          <a:solidFill/>
        </a:ln>
      </c:spPr>
    </c:title>
    <c:plotArea>
      <c:layout>
        <c:manualLayout>
          <c:xMode val="edge"/>
          <c:yMode val="edge"/>
          <c:x val="0.22925"/>
          <c:y val="0.16475"/>
          <c:w val="0.516"/>
          <c:h val="0.6905"/>
        </c:manualLayout>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800" b="0" i="0" u="none" baseline="0">
                    <a:latin typeface="Arial"/>
                    <a:ea typeface="Arial"/>
                    <a:cs typeface="Arial"/>
                  </a:defRPr>
                </a:pPr>
              </a:p>
            </c:txPr>
            <c:showLegendKey val="0"/>
            <c:showVal val="1"/>
            <c:showBubbleSize val="0"/>
            <c:showCatName val="0"/>
            <c:showSerName val="0"/>
            <c:showPercent val="0"/>
          </c:dLbls>
          <c:cat>
            <c:strRef>
              <c:f>résultat!$B$3:$F$3</c:f>
              <c:strCache/>
            </c:strRef>
          </c:cat>
          <c:val>
            <c:numRef>
              <c:f>résultat!$B$6:$F$6</c:f>
              <c:numCache/>
            </c:numRef>
          </c:val>
        </c:ser>
        <c:axId val="11491799"/>
        <c:axId val="36317328"/>
      </c:radarChart>
      <c:catAx>
        <c:axId val="11491799"/>
        <c:scaling>
          <c:orientation val="minMax"/>
        </c:scaling>
        <c:axPos val="b"/>
        <c:majorGridlines/>
        <c:delete val="1"/>
        <c:majorTickMark val="out"/>
        <c:minorTickMark val="none"/>
        <c:tickLblPos val="nextTo"/>
        <c:txPr>
          <a:bodyPr/>
          <a:lstStyle/>
          <a:p>
            <a:pPr>
              <a:defRPr lang="en-US" cap="none" sz="875" b="1" i="0" u="none" baseline="0">
                <a:latin typeface="Arial"/>
                <a:ea typeface="Arial"/>
                <a:cs typeface="Arial"/>
              </a:defRPr>
            </a:pPr>
          </a:p>
        </c:txPr>
        <c:crossAx val="36317328"/>
        <c:crosses val="autoZero"/>
        <c:auto val="1"/>
        <c:lblOffset val="100"/>
        <c:noMultiLvlLbl val="0"/>
      </c:catAx>
      <c:valAx>
        <c:axId val="36317328"/>
        <c:scaling>
          <c:orientation val="minMax"/>
          <c:max val="1"/>
          <c:min val="0"/>
        </c:scaling>
        <c:axPos val="l"/>
        <c:majorGridlines/>
        <c:delete val="0"/>
        <c:numFmt formatCode="General" sourceLinked="1"/>
        <c:majorTickMark val="cross"/>
        <c:minorTickMark val="none"/>
        <c:tickLblPos val="none"/>
        <c:spPr>
          <a:ln w="3175">
            <a:solidFill/>
          </a:ln>
        </c:spPr>
        <c:crossAx val="11491799"/>
        <c:crossesAt val="1"/>
        <c:crossBetween val="between"/>
        <c:dispUnits/>
      </c:valAx>
      <c:spPr>
        <a:noFill/>
        <a:ln>
          <a:no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tx>
            <c:strRef>
              <c:f>'décret maint'!#REF!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'décret maint'!#REF!</c:f>
              <c:strCache>
                <c:ptCount val="1"/>
                <c:pt idx="0">
                  <c:v>1</c:v>
                </c:pt>
              </c:strCache>
            </c:strRef>
          </c:cat>
          <c:val>
            <c:numRef>
              <c:f>'décret maint'!#REF!</c:f>
              <c:numCache>
                <c:ptCount val="1"/>
                <c:pt idx="0">
                  <c:v>1</c:v>
                </c:pt>
              </c:numCache>
            </c:numRef>
          </c:val>
        </c:ser>
        <c:ser>
          <c:idx val="1"/>
          <c:order val="1"/>
          <c:tx>
            <c:strRef>
              <c:f>'décret maint'!#REF!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'décret maint'!#REF!</c:f>
              <c:strCache>
                <c:ptCount val="1"/>
                <c:pt idx="0">
                  <c:v>1</c:v>
                </c:pt>
              </c:strCache>
            </c:strRef>
          </c:cat>
          <c:val>
            <c:numRef>
              <c:f>'décret maint'!#REF!</c:f>
              <c:numCache>
                <c:ptCount val="1"/>
                <c:pt idx="0">
                  <c:v>1</c:v>
                </c:pt>
              </c:numCache>
            </c:numRef>
          </c:val>
        </c:ser>
        <c:axId val="64871265"/>
        <c:axId val="46970474"/>
      </c:radarChart>
      <c:catAx>
        <c:axId val="64871265"/>
        <c:scaling>
          <c:orientation val="minMax"/>
        </c:scaling>
        <c:axPos val="b"/>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46970474"/>
        <c:crosses val="autoZero"/>
        <c:auto val="1"/>
        <c:lblOffset val="100"/>
        <c:noMultiLvlLbl val="0"/>
      </c:catAx>
      <c:valAx>
        <c:axId val="46970474"/>
        <c:scaling>
          <c:orientation val="minMax"/>
          <c:max val="1"/>
          <c:min val="0"/>
        </c:scaling>
        <c:axPos val="l"/>
        <c:majorGridlines/>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64871265"/>
        <c:crossesAt val="1"/>
        <c:crossBetween val="between"/>
        <c:dispUnits/>
        <c:majorUnit val="0.2"/>
      </c:valAx>
      <c:spPr>
        <a:noFill/>
        <a:ln>
          <a:noFill/>
        </a:ln>
      </c:spPr>
    </c:plotArea>
    <c:legend>
      <c:legendPos val="b"/>
      <c:layout/>
      <c:overlay val="0"/>
      <c:txPr>
        <a:bodyPr vert="horz" rot="0"/>
        <a:lstStyle/>
        <a:p>
          <a:pPr>
            <a:defRPr lang="en-US" cap="none" sz="125"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tx>
            <c:strRef>
              <c:f>'décret maint'!$B$4</c:f>
              <c:strCache>
                <c:ptCount val="1"/>
                <c:pt idx="0">
                  <c:v>niveau à atteindre pour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'décret maint'!$C$2:$G$2</c:f>
              <c:strCache/>
            </c:strRef>
          </c:cat>
          <c:val>
            <c:numRef>
              <c:f>'décret maint'!$C$4:$G$4</c:f>
              <c:numCache>
                <c:ptCount val="5"/>
                <c:pt idx="0">
                  <c:v>0</c:v>
                </c:pt>
                <c:pt idx="1">
                  <c:v>0</c:v>
                </c:pt>
                <c:pt idx="2">
                  <c:v>0</c:v>
                </c:pt>
                <c:pt idx="3">
                  <c:v>0</c:v>
                </c:pt>
                <c:pt idx="4">
                  <c:v>0</c:v>
                </c:pt>
              </c:numCache>
            </c:numRef>
          </c:val>
        </c:ser>
        <c:ser>
          <c:idx val="1"/>
          <c:order val="1"/>
          <c:tx>
            <c:strRef>
              <c:f>'décret maint'!$B$5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'décret maint'!$C$2:$G$2</c:f>
              <c:strCache/>
            </c:strRef>
          </c:cat>
          <c:val>
            <c:numRef>
              <c:f>'décret maint'!$C$5:$G$5</c:f>
              <c:numCache>
                <c:ptCount val="5"/>
                <c:pt idx="0">
                  <c:v>0</c:v>
                </c:pt>
                <c:pt idx="1">
                  <c:v>0</c:v>
                </c:pt>
                <c:pt idx="2">
                  <c:v>0</c:v>
                </c:pt>
                <c:pt idx="3">
                  <c:v>0</c:v>
                </c:pt>
                <c:pt idx="4">
                  <c:v>0</c:v>
                </c:pt>
              </c:numCache>
            </c:numRef>
          </c:val>
        </c:ser>
        <c:axId val="20081083"/>
        <c:axId val="46512020"/>
      </c:radarChart>
      <c:catAx>
        <c:axId val="20081083"/>
        <c:scaling>
          <c:orientation val="minMax"/>
        </c:scaling>
        <c:axPos val="b"/>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46512020"/>
        <c:crosses val="autoZero"/>
        <c:auto val="1"/>
        <c:lblOffset val="100"/>
        <c:noMultiLvlLbl val="0"/>
      </c:catAx>
      <c:valAx>
        <c:axId val="46512020"/>
        <c:scaling>
          <c:orientation val="minMax"/>
          <c:max val="1"/>
          <c:min val="0"/>
        </c:scaling>
        <c:axPos val="l"/>
        <c:majorGridlines/>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20081083"/>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tx>
            <c:strRef>
              <c:f>'décret maint'!#REF!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'décret maint'!#REF!</c:f>
              <c:strCache>
                <c:ptCount val="1"/>
                <c:pt idx="0">
                  <c:v>1</c:v>
                </c:pt>
              </c:strCache>
            </c:strRef>
          </c:cat>
          <c:val>
            <c:numRef>
              <c:f>'décret maint'!#REF!</c:f>
              <c:numCache>
                <c:ptCount val="1"/>
                <c:pt idx="0">
                  <c:v>1</c:v>
                </c:pt>
              </c:numCache>
            </c:numRef>
          </c:val>
        </c:ser>
        <c:ser>
          <c:idx val="1"/>
          <c:order val="1"/>
          <c:tx>
            <c:strRef>
              <c:f>'décret maint'!#REF!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'décret maint'!#REF!</c:f>
              <c:strCache>
                <c:ptCount val="1"/>
                <c:pt idx="0">
                  <c:v>1</c:v>
                </c:pt>
              </c:strCache>
            </c:strRef>
          </c:cat>
          <c:val>
            <c:numRef>
              <c:f>'décret maint'!#REF!</c:f>
              <c:numCache>
                <c:ptCount val="1"/>
                <c:pt idx="0">
                  <c:v>1</c:v>
                </c:pt>
              </c:numCache>
            </c:numRef>
          </c:val>
        </c:ser>
        <c:axId val="15954997"/>
        <c:axId val="9377246"/>
      </c:radarChart>
      <c:catAx>
        <c:axId val="15954997"/>
        <c:scaling>
          <c:orientation val="minMax"/>
        </c:scaling>
        <c:axPos val="b"/>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9377246"/>
        <c:crosses val="autoZero"/>
        <c:auto val="1"/>
        <c:lblOffset val="100"/>
        <c:noMultiLvlLbl val="0"/>
      </c:catAx>
      <c:valAx>
        <c:axId val="9377246"/>
        <c:scaling>
          <c:orientation val="minMax"/>
          <c:max val="1"/>
          <c:min val="0"/>
        </c:scaling>
        <c:axPos val="l"/>
        <c:majorGridlines/>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15954997"/>
        <c:crossesAt val="1"/>
        <c:crossBetween val="between"/>
        <c:dispUnits/>
        <c:majorUnit val="0.2"/>
      </c:valAx>
      <c:spPr>
        <a:noFill/>
        <a:ln>
          <a:noFill/>
        </a:ln>
      </c:spPr>
    </c:plotArea>
    <c:legend>
      <c:legendPos val="b"/>
      <c:layout/>
      <c:overlay val="0"/>
      <c:txPr>
        <a:bodyPr vert="horz" rot="0"/>
        <a:lstStyle/>
        <a:p>
          <a:pPr>
            <a:defRPr lang="en-US" cap="none" sz="125"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tx>
            <c:strRef>
              <c:f>'décret maint'!$B$4</c:f>
              <c:strCache>
                <c:ptCount val="1"/>
                <c:pt idx="0">
                  <c:v>niveau à atteindre pour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'décret maint'!$C$2:$G$2</c:f>
              <c:strCache/>
            </c:strRef>
          </c:cat>
          <c:val>
            <c:numRef>
              <c:f>'décret maint'!$C$4:$G$4</c:f>
              <c:numCache>
                <c:ptCount val="5"/>
                <c:pt idx="0">
                  <c:v>0</c:v>
                </c:pt>
                <c:pt idx="1">
                  <c:v>0</c:v>
                </c:pt>
                <c:pt idx="2">
                  <c:v>0</c:v>
                </c:pt>
                <c:pt idx="3">
                  <c:v>0</c:v>
                </c:pt>
                <c:pt idx="4">
                  <c:v>0</c:v>
                </c:pt>
              </c:numCache>
            </c:numRef>
          </c:val>
        </c:ser>
        <c:ser>
          <c:idx val="1"/>
          <c:order val="1"/>
          <c:tx>
            <c:strRef>
              <c:f>'décret maint'!$B$5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'décret maint'!$C$2:$G$2</c:f>
              <c:strCache/>
            </c:strRef>
          </c:cat>
          <c:val>
            <c:numRef>
              <c:f>'décret maint'!$C$5:$G$5</c:f>
              <c:numCache>
                <c:ptCount val="5"/>
                <c:pt idx="0">
                  <c:v>0</c:v>
                </c:pt>
                <c:pt idx="1">
                  <c:v>0</c:v>
                </c:pt>
                <c:pt idx="2">
                  <c:v>0</c:v>
                </c:pt>
                <c:pt idx="3">
                  <c:v>0</c:v>
                </c:pt>
                <c:pt idx="4">
                  <c:v>0</c:v>
                </c:pt>
              </c:numCache>
            </c:numRef>
          </c:val>
        </c:ser>
        <c:axId val="17286351"/>
        <c:axId val="21359432"/>
      </c:radarChart>
      <c:catAx>
        <c:axId val="17286351"/>
        <c:scaling>
          <c:orientation val="minMax"/>
        </c:scaling>
        <c:axPos val="b"/>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21359432"/>
        <c:crosses val="autoZero"/>
        <c:auto val="1"/>
        <c:lblOffset val="100"/>
        <c:noMultiLvlLbl val="0"/>
      </c:catAx>
      <c:valAx>
        <c:axId val="21359432"/>
        <c:scaling>
          <c:orientation val="minMax"/>
          <c:max val="1"/>
          <c:min val="0"/>
        </c:scaling>
        <c:axPos val="l"/>
        <c:majorGridlines/>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17286351"/>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315"/>
          <c:w val="0.9635"/>
          <c:h val="0.87225"/>
        </c:manualLayout>
      </c:layout>
      <c:lineChart>
        <c:grouping val="standard"/>
        <c:varyColors val="0"/>
        <c:ser>
          <c:idx val="0"/>
          <c:order val="0"/>
          <c:tx>
            <c:v>objectif</c:v>
          </c:tx>
          <c:extLst>
            <c:ext xmlns:c14="http://schemas.microsoft.com/office/drawing/2007/8/2/chart" uri="{6F2FDCE9-48DA-4B69-8628-5D25D57E5C99}">
              <c14:invertSolidFillFmt>
                <c14:spPr>
                  <a:solidFill>
                    <a:srgbClr val="000000"/>
                  </a:solidFill>
                </c14:spPr>
              </c14:invertSolidFillFmt>
            </c:ext>
          </c:extLst>
          <c:cat>
            <c:strRef>
              <c:f>'décret maint'!$B$39:$B$43</c:f>
              <c:strCache/>
            </c:strRef>
          </c:cat>
          <c:val>
            <c:numRef>
              <c:f>'décret maint'!$C$39:$C$43</c:f>
              <c:numCache>
                <c:ptCount val="5"/>
                <c:pt idx="0">
                  <c:v>0.9642857142857143</c:v>
                </c:pt>
                <c:pt idx="1">
                  <c:v>1</c:v>
                </c:pt>
                <c:pt idx="2">
                  <c:v>0.8488372093023255</c:v>
                </c:pt>
                <c:pt idx="3">
                  <c:v>0.8105263157894737</c:v>
                </c:pt>
                <c:pt idx="4">
                  <c:v>0.8818181818181818</c:v>
                </c:pt>
              </c:numCache>
            </c:numRef>
          </c:val>
          <c:smooth val="0"/>
        </c:ser>
        <c:ser>
          <c:idx val="1"/>
          <c:order val="1"/>
          <c:tx>
            <c:strRef>
              <c:f>'décret maint'!$D$38</c:f>
              <c:strCache>
                <c:ptCount val="1"/>
                <c:pt idx="0">
                  <c:v>03/07/02</c:v>
                </c:pt>
              </c:strCache>
            </c:strRef>
          </c:tx>
          <c:extLst>
            <c:ext xmlns:c14="http://schemas.microsoft.com/office/drawing/2007/8/2/chart" uri="{6F2FDCE9-48DA-4B69-8628-5D25D57E5C99}">
              <c14:invertSolidFillFmt>
                <c14:spPr>
                  <a:solidFill>
                    <a:srgbClr val="000000"/>
                  </a:solidFill>
                </c14:spPr>
              </c14:invertSolidFillFmt>
            </c:ext>
          </c:extLst>
          <c:cat>
            <c:strRef>
              <c:f>'décret maint'!$B$39:$B$43</c:f>
              <c:strCache/>
            </c:strRef>
          </c:cat>
          <c:val>
            <c:numRef>
              <c:f>'décret maint'!$D$39:$D$43</c:f>
              <c:numCache>
                <c:ptCount val="5"/>
                <c:pt idx="0">
                  <c:v>0</c:v>
                </c:pt>
                <c:pt idx="1">
                  <c:v>0</c:v>
                </c:pt>
                <c:pt idx="2">
                  <c:v>0</c:v>
                </c:pt>
                <c:pt idx="3">
                  <c:v>0</c:v>
                </c:pt>
                <c:pt idx="4">
                  <c:v>0</c:v>
                </c:pt>
              </c:numCache>
            </c:numRef>
          </c:val>
          <c:smooth val="0"/>
        </c:ser>
        <c:ser>
          <c:idx val="2"/>
          <c:order val="2"/>
          <c:tx>
            <c:strRef>
              <c:f>'décret maint'!$E$38</c:f>
              <c:strCache>
                <c:ptCount val="1"/>
                <c:pt idx="0">
                  <c:v>09/08/02</c:v>
                </c:pt>
              </c:strCache>
            </c:strRef>
          </c:tx>
          <c:extLst>
            <c:ext xmlns:c14="http://schemas.microsoft.com/office/drawing/2007/8/2/chart" uri="{6F2FDCE9-48DA-4B69-8628-5D25D57E5C99}">
              <c14:invertSolidFillFmt>
                <c14:spPr>
                  <a:solidFill>
                    <a:srgbClr val="000000"/>
                  </a:solidFill>
                </c14:spPr>
              </c14:invertSolidFillFmt>
            </c:ext>
          </c:extLst>
          <c:cat>
            <c:strRef>
              <c:f>'décret maint'!$B$39:$B$43</c:f>
              <c:strCache/>
            </c:strRef>
          </c:cat>
          <c:val>
            <c:numRef>
              <c:f>'décret maint'!$D$39:$D$43</c:f>
              <c:numCache>
                <c:ptCount val="5"/>
                <c:pt idx="0">
                  <c:v>0</c:v>
                </c:pt>
                <c:pt idx="1">
                  <c:v>0</c:v>
                </c:pt>
                <c:pt idx="2">
                  <c:v>0</c:v>
                </c:pt>
                <c:pt idx="3">
                  <c:v>0</c:v>
                </c:pt>
                <c:pt idx="4">
                  <c:v>0</c:v>
                </c:pt>
              </c:numCache>
            </c:numRef>
          </c:val>
          <c:smooth val="0"/>
        </c:ser>
        <c:ser>
          <c:idx val="3"/>
          <c:order val="3"/>
          <c:tx>
            <c:strRef>
              <c:f>'décret maint'!$F$38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'décret maint'!$B$39:$B$43</c:f>
              <c:strCache/>
            </c:strRef>
          </c:cat>
          <c:val>
            <c:numRef>
              <c:f>'décret maint'!$F$39:$F$43</c:f>
              <c:numCache>
                <c:ptCount val="5"/>
                <c:pt idx="0">
                  <c:v>0</c:v>
                </c:pt>
                <c:pt idx="1">
                  <c:v>0</c:v>
                </c:pt>
                <c:pt idx="2">
                  <c:v>0</c:v>
                </c:pt>
                <c:pt idx="3">
                  <c:v>0</c:v>
                </c:pt>
                <c:pt idx="4">
                  <c:v>0</c:v>
                </c:pt>
              </c:numCache>
            </c:numRef>
          </c:val>
          <c:smooth val="0"/>
        </c:ser>
        <c:marker val="1"/>
        <c:axId val="58017161"/>
        <c:axId val="52392402"/>
      </c:lineChart>
      <c:catAx>
        <c:axId val="5801716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392402"/>
        <c:crosses val="autoZero"/>
        <c:auto val="1"/>
        <c:lblOffset val="100"/>
        <c:noMultiLvlLbl val="0"/>
      </c:catAx>
      <c:valAx>
        <c:axId val="52392402"/>
        <c:scaling>
          <c:orientation val="minMax"/>
          <c:max val="1"/>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017161"/>
        <c:crossesAt val="1"/>
        <c:crossBetween val="between"/>
        <c:dispUnits/>
        <c:majorUnit val="0.2"/>
      </c:valAx>
      <c:spPr>
        <a:noFill/>
        <a:ln>
          <a:noFill/>
        </a:ln>
      </c:spPr>
    </c:plotArea>
    <c:legend>
      <c:legendPos val="r"/>
      <c:layout>
        <c:manualLayout>
          <c:xMode val="edge"/>
          <c:yMode val="edge"/>
          <c:x val="0.105"/>
          <c:y val="0.9377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275"/>
          <c:y val="0.0865"/>
          <c:w val="0.59775"/>
          <c:h val="0.739"/>
        </c:manualLayout>
      </c:layout>
      <c:radarChart>
        <c:radarStyle val="filled"/>
        <c:varyColors val="0"/>
        <c:ser>
          <c:idx val="0"/>
          <c:order val="0"/>
          <c:tx>
            <c:strRef>
              <c:f>anesthé!$B$4</c:f>
              <c:strCache>
                <c:ptCount val="1"/>
                <c:pt idx="0">
                  <c:v>niveau à atteindre enur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anesthé!$C$2:$G$2</c:f>
              <c:strCache/>
            </c:strRef>
          </c:cat>
          <c:val>
            <c:numRef>
              <c:f>anesthé!$C$4:$G$4</c:f>
              <c:numCache/>
            </c:numRef>
          </c:val>
        </c:ser>
        <c:ser>
          <c:idx val="1"/>
          <c:order val="1"/>
          <c:tx>
            <c:strRef>
              <c:f>anesthé!$B$5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anesthé!$C$2:$G$2</c:f>
              <c:strCache/>
            </c:strRef>
          </c:cat>
          <c:val>
            <c:numRef>
              <c:f>anesthé!$C$5:$G$5</c:f>
              <c:numCache/>
            </c:numRef>
          </c:val>
        </c:ser>
        <c:axId val="1769571"/>
        <c:axId val="15926140"/>
      </c:radarChart>
      <c:catAx>
        <c:axId val="1769571"/>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926140"/>
        <c:crosses val="autoZero"/>
        <c:auto val="1"/>
        <c:lblOffset val="100"/>
        <c:noMultiLvlLbl val="0"/>
      </c:catAx>
      <c:valAx>
        <c:axId val="15926140"/>
        <c:scaling>
          <c:orientation val="minMax"/>
          <c:max val="1"/>
          <c:min val="0"/>
        </c:scaling>
        <c:axPos val="l"/>
        <c:majorGridlines/>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1769571"/>
        <c:crossesAt val="1"/>
        <c:crossBetween val="between"/>
        <c:dispUnits/>
        <c:majorUnit val="0.2"/>
      </c:valAx>
      <c:spPr>
        <a:noFill/>
        <a:ln>
          <a:noFill/>
        </a:ln>
      </c:spPr>
    </c:plotArea>
    <c:legend>
      <c:legendPos val="b"/>
      <c:layout>
        <c:manualLayout>
          <c:xMode val="edge"/>
          <c:yMode val="edge"/>
          <c:x val="0.1535"/>
          <c:y val="0.94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tx>
            <c:strRef>
              <c:f>'décret maint'!#REF!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'décret maint'!#REF!</c:f>
              <c:strCache>
                <c:ptCount val="1"/>
                <c:pt idx="0">
                  <c:v>1</c:v>
                </c:pt>
              </c:strCache>
            </c:strRef>
          </c:cat>
          <c:val>
            <c:numRef>
              <c:f>'décret maint'!#REF!</c:f>
              <c:numCache>
                <c:ptCount val="1"/>
                <c:pt idx="0">
                  <c:v>1</c:v>
                </c:pt>
              </c:numCache>
            </c:numRef>
          </c:val>
        </c:ser>
        <c:ser>
          <c:idx val="1"/>
          <c:order val="1"/>
          <c:tx>
            <c:strRef>
              <c:f>'décret maint'!#REF!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'décret maint'!#REF!</c:f>
              <c:strCache>
                <c:ptCount val="1"/>
                <c:pt idx="0">
                  <c:v>1</c:v>
                </c:pt>
              </c:strCache>
            </c:strRef>
          </c:cat>
          <c:val>
            <c:numRef>
              <c:f>'décret maint'!#REF!</c:f>
              <c:numCache>
                <c:ptCount val="1"/>
                <c:pt idx="0">
                  <c:v>1</c:v>
                </c:pt>
              </c:numCache>
            </c:numRef>
          </c:val>
        </c:ser>
        <c:axId val="9117533"/>
        <c:axId val="14948934"/>
      </c:radarChart>
      <c:catAx>
        <c:axId val="9117533"/>
        <c:scaling>
          <c:orientation val="minMax"/>
        </c:scaling>
        <c:axPos val="b"/>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14948934"/>
        <c:crosses val="autoZero"/>
        <c:auto val="1"/>
        <c:lblOffset val="100"/>
        <c:noMultiLvlLbl val="0"/>
      </c:catAx>
      <c:valAx>
        <c:axId val="14948934"/>
        <c:scaling>
          <c:orientation val="minMax"/>
          <c:max val="1"/>
          <c:min val="0"/>
        </c:scaling>
        <c:axPos val="l"/>
        <c:majorGridlines/>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9117533"/>
        <c:crossesAt val="1"/>
        <c:crossBetween val="between"/>
        <c:dispUnits/>
        <c:majorUnit val="0.2"/>
      </c:valAx>
      <c:spPr>
        <a:noFill/>
        <a:ln>
          <a:noFill/>
        </a:ln>
      </c:spPr>
    </c:plotArea>
    <c:legend>
      <c:legendPos val="b"/>
      <c:layout/>
      <c:overlay val="0"/>
      <c:txPr>
        <a:bodyPr vert="horz" rot="0"/>
        <a:lstStyle/>
        <a:p>
          <a:pPr>
            <a:defRPr lang="en-US" cap="none" sz="125"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tx>
            <c:strRef>
              <c:f>'décret maint'!$B$4</c:f>
              <c:strCache>
                <c:ptCount val="1"/>
                <c:pt idx="0">
                  <c:v>niveau à atteindre pour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'décret maint'!$C$2:$G$2</c:f>
              <c:strCache>
                <c:ptCount val="1"/>
                <c:pt idx="0">
                  <c:v>RSQM</c:v>
                </c:pt>
              </c:strCache>
            </c:strRef>
          </c:cat>
          <c:val>
            <c:numRef>
              <c:f>'décret maint'!#REF!</c:f>
              <c:numCache>
                <c:ptCount val="1"/>
                <c:pt idx="0">
                  <c:v>1</c:v>
                </c:pt>
              </c:numCache>
            </c:numRef>
          </c:val>
        </c:ser>
        <c:ser>
          <c:idx val="1"/>
          <c:order val="1"/>
          <c:tx>
            <c:strRef>
              <c:f>'décret maint'!$B$5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'décret maint'!$C$2:$G$2</c:f>
              <c:strCache>
                <c:ptCount val="1"/>
                <c:pt idx="0">
                  <c:v>RSQM</c:v>
                </c:pt>
              </c:strCache>
            </c:strRef>
          </c:cat>
          <c:val>
            <c:numRef>
              <c:f>'décret maint'!#REF!</c:f>
              <c:numCache>
                <c:ptCount val="1"/>
                <c:pt idx="0">
                  <c:v>1</c:v>
                </c:pt>
              </c:numCache>
            </c:numRef>
          </c:val>
        </c:ser>
        <c:axId val="322679"/>
        <c:axId val="2904112"/>
      </c:radarChart>
      <c:catAx>
        <c:axId val="322679"/>
        <c:scaling>
          <c:orientation val="minMax"/>
        </c:scaling>
        <c:axPos val="b"/>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2904112"/>
        <c:crosses val="autoZero"/>
        <c:auto val="1"/>
        <c:lblOffset val="100"/>
        <c:noMultiLvlLbl val="0"/>
      </c:catAx>
      <c:valAx>
        <c:axId val="2904112"/>
        <c:scaling>
          <c:orientation val="minMax"/>
          <c:max val="1"/>
          <c:min val="0"/>
        </c:scaling>
        <c:axPos val="l"/>
        <c:majorGridlines/>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322679"/>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tx>
            <c:strRef>
              <c:f>'décret maint'!#REF!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'décret maint'!#REF!</c:f>
              <c:strCache>
                <c:ptCount val="1"/>
                <c:pt idx="0">
                  <c:v>1</c:v>
                </c:pt>
              </c:strCache>
            </c:strRef>
          </c:cat>
          <c:val>
            <c:numRef>
              <c:f>'décret maint'!#REF!</c:f>
              <c:numCache>
                <c:ptCount val="1"/>
                <c:pt idx="0">
                  <c:v>1</c:v>
                </c:pt>
              </c:numCache>
            </c:numRef>
          </c:val>
        </c:ser>
        <c:ser>
          <c:idx val="1"/>
          <c:order val="1"/>
          <c:tx>
            <c:strRef>
              <c:f>'décret maint'!#REF!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'décret maint'!#REF!</c:f>
              <c:strCache>
                <c:ptCount val="1"/>
                <c:pt idx="0">
                  <c:v>1</c:v>
                </c:pt>
              </c:strCache>
            </c:strRef>
          </c:cat>
          <c:val>
            <c:numRef>
              <c:f>'décret maint'!#REF!</c:f>
              <c:numCache>
                <c:ptCount val="1"/>
                <c:pt idx="0">
                  <c:v>1</c:v>
                </c:pt>
              </c:numCache>
            </c:numRef>
          </c:val>
        </c:ser>
        <c:axId val="26137009"/>
        <c:axId val="33906490"/>
      </c:radarChart>
      <c:catAx>
        <c:axId val="26137009"/>
        <c:scaling>
          <c:orientation val="minMax"/>
        </c:scaling>
        <c:axPos val="b"/>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33906490"/>
        <c:crosses val="autoZero"/>
        <c:auto val="1"/>
        <c:lblOffset val="100"/>
        <c:noMultiLvlLbl val="0"/>
      </c:catAx>
      <c:valAx>
        <c:axId val="33906490"/>
        <c:scaling>
          <c:orientation val="minMax"/>
          <c:max val="1"/>
          <c:min val="0"/>
        </c:scaling>
        <c:axPos val="l"/>
        <c:majorGridlines/>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26137009"/>
        <c:crossesAt val="1"/>
        <c:crossBetween val="between"/>
        <c:dispUnits/>
        <c:majorUnit val="0.2"/>
      </c:valAx>
      <c:spPr>
        <a:noFill/>
        <a:ln>
          <a:noFill/>
        </a:ln>
      </c:spPr>
    </c:plotArea>
    <c:legend>
      <c:legendPos val="b"/>
      <c:layout/>
      <c:overlay val="0"/>
      <c:txPr>
        <a:bodyPr vert="horz" rot="0"/>
        <a:lstStyle/>
        <a:p>
          <a:pPr>
            <a:defRPr lang="en-US" cap="none" sz="125"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tx>
            <c:strRef>
              <c:f>'décret maint'!$B$4</c:f>
              <c:strCache>
                <c:ptCount val="1"/>
                <c:pt idx="0">
                  <c:v>niveau à atteindre pour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'décret maint'!$C$2:$G$2</c:f>
              <c:strCache>
                <c:ptCount val="5"/>
                <c:pt idx="0">
                  <c:v>RSQM</c:v>
                </c:pt>
                <c:pt idx="1">
                  <c:v> NORME DE
MAINTENANCE</c:v>
                </c:pt>
                <c:pt idx="2">
                  <c:v>BONNES PRATIQUES
BIOMEDICALES</c:v>
                </c:pt>
                <c:pt idx="3">
                  <c:v>ISO 17025</c:v>
                </c:pt>
                <c:pt idx="4">
                  <c:v>ISO 9000</c:v>
                </c:pt>
              </c:strCache>
            </c:strRef>
          </c:cat>
          <c:val>
            <c:numRef>
              <c:f>'décret maint'!$C$4:$G$4</c:f>
              <c:numCache>
                <c:ptCount val="5"/>
                <c:pt idx="0">
                  <c:v>0.9642857142857143</c:v>
                </c:pt>
                <c:pt idx="1">
                  <c:v>1</c:v>
                </c:pt>
                <c:pt idx="2">
                  <c:v>0.8818181818181818</c:v>
                </c:pt>
                <c:pt idx="3">
                  <c:v>0.8488372093023255</c:v>
                </c:pt>
                <c:pt idx="4">
                  <c:v>0.8105263157894737</c:v>
                </c:pt>
              </c:numCache>
            </c:numRef>
          </c:val>
        </c:ser>
        <c:ser>
          <c:idx val="1"/>
          <c:order val="1"/>
          <c:tx>
            <c:strRef>
              <c:f>'décret maint'!$B$5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'décret maint'!$C$2:$G$2</c:f>
              <c:strCache>
                <c:ptCount val="5"/>
                <c:pt idx="0">
                  <c:v>RSQM</c:v>
                </c:pt>
                <c:pt idx="1">
                  <c:v> NORME DE
MAINTENANCE</c:v>
                </c:pt>
                <c:pt idx="2">
                  <c:v>BONNES PRATIQUES
BIOMEDICALES</c:v>
                </c:pt>
                <c:pt idx="3">
                  <c:v>ISO 17025</c:v>
                </c:pt>
                <c:pt idx="4">
                  <c:v>ISO 9000</c:v>
                </c:pt>
              </c:strCache>
            </c:strRef>
          </c:cat>
          <c:val>
            <c:numRef>
              <c:f>'décret maint'!$C$5:$G$5</c:f>
              <c:numCache>
                <c:ptCount val="5"/>
                <c:pt idx="0">
                  <c:v>0.5821428571428572</c:v>
                </c:pt>
                <c:pt idx="1">
                  <c:v>0.6588235294117647</c:v>
                </c:pt>
                <c:pt idx="2">
                  <c:v>0.4527272727272727</c:v>
                </c:pt>
                <c:pt idx="3">
                  <c:v>0.47674418604651164</c:v>
                </c:pt>
                <c:pt idx="4">
                  <c:v>0.4421052631578947</c:v>
                </c:pt>
              </c:numCache>
            </c:numRef>
          </c:val>
        </c:ser>
        <c:axId val="36722955"/>
        <c:axId val="62071140"/>
      </c:radarChart>
      <c:catAx>
        <c:axId val="36722955"/>
        <c:scaling>
          <c:orientation val="minMax"/>
        </c:scaling>
        <c:axPos val="b"/>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62071140"/>
        <c:crosses val="autoZero"/>
        <c:auto val="1"/>
        <c:lblOffset val="100"/>
        <c:noMultiLvlLbl val="0"/>
      </c:catAx>
      <c:valAx>
        <c:axId val="62071140"/>
        <c:scaling>
          <c:orientation val="minMax"/>
          <c:max val="1"/>
          <c:min val="0"/>
        </c:scaling>
        <c:axPos val="l"/>
        <c:majorGridlines/>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36722955"/>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évaluation du service biomédical par domaine</a:t>
            </a:r>
          </a:p>
        </c:rich>
      </c:tx>
      <c:layout>
        <c:manualLayout>
          <c:xMode val="factor"/>
          <c:yMode val="factor"/>
          <c:x val="0.002"/>
          <c:y val="-0.01825"/>
        </c:manualLayout>
      </c:layout>
      <c:spPr>
        <a:noFill/>
        <a:ln w="3175">
          <a:solidFill/>
        </a:ln>
      </c:spPr>
    </c:title>
    <c:plotArea>
      <c:layout>
        <c:manualLayout>
          <c:xMode val="edge"/>
          <c:yMode val="edge"/>
          <c:x val="0.203"/>
          <c:y val="0.17925"/>
          <c:w val="0.5905"/>
          <c:h val="0.786"/>
        </c:manualLayout>
      </c:layout>
      <c:radarChart>
        <c:radarStyle val="filled"/>
        <c:varyColors val="0"/>
        <c:ser>
          <c:idx val="0"/>
          <c:order val="0"/>
          <c:tx>
            <c:v>évaluation du service</c:v>
          </c:tx>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800" b="0" i="0" u="none" baseline="0">
                    <a:latin typeface="Arial"/>
                    <a:ea typeface="Arial"/>
                    <a:cs typeface="Arial"/>
                  </a:defRPr>
                </a:pPr>
              </a:p>
            </c:txPr>
            <c:showLegendKey val="0"/>
            <c:showVal val="1"/>
            <c:showBubbleSize val="0"/>
            <c:showCatName val="0"/>
            <c:showSerName val="0"/>
            <c:showPercent val="0"/>
          </c:dLbls>
          <c:cat>
            <c:strRef>
              <c:f>résultat!$H$3:$L$3</c:f>
              <c:strCache/>
            </c:strRef>
          </c:cat>
          <c:val>
            <c:numRef>
              <c:f>résultat!$H$6:$L$6</c:f>
              <c:numCache/>
            </c:numRef>
          </c:val>
        </c:ser>
        <c:axId val="58420497"/>
        <c:axId val="56022426"/>
      </c:radarChart>
      <c:catAx>
        <c:axId val="58420497"/>
        <c:scaling>
          <c:orientation val="minMax"/>
        </c:scaling>
        <c:axPos val="b"/>
        <c:majorGridlines/>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56022426"/>
        <c:crosses val="autoZero"/>
        <c:auto val="1"/>
        <c:lblOffset val="100"/>
        <c:noMultiLvlLbl val="0"/>
      </c:catAx>
      <c:valAx>
        <c:axId val="56022426"/>
        <c:scaling>
          <c:orientation val="minMax"/>
          <c:max val="1"/>
          <c:min val="0"/>
        </c:scaling>
        <c:axPos val="l"/>
        <c:majorGridlines/>
        <c:delete val="0"/>
        <c:numFmt formatCode="General" sourceLinked="1"/>
        <c:majorTickMark val="cross"/>
        <c:minorTickMark val="none"/>
        <c:tickLblPos val="none"/>
        <c:spPr>
          <a:ln w="3175">
            <a:solidFill/>
          </a:ln>
        </c:spPr>
        <c:crossAx val="58420497"/>
        <c:crossesAt val="1"/>
        <c:crossBetween val="between"/>
        <c:dispUnits/>
        <c:majorUnit val="0.2"/>
      </c:valAx>
      <c:spPr>
        <a:noFill/>
        <a:ln>
          <a:no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tx>
            <c:strRef>
              <c:f>'décret maint'!#REF!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'décret maint'!#REF!</c:f>
              <c:strCache>
                <c:ptCount val="1"/>
                <c:pt idx="0">
                  <c:v>1</c:v>
                </c:pt>
              </c:strCache>
            </c:strRef>
          </c:cat>
          <c:val>
            <c:numRef>
              <c:f>'décret maint'!#REF!</c:f>
              <c:numCache>
                <c:ptCount val="1"/>
                <c:pt idx="0">
                  <c:v>1</c:v>
                </c:pt>
              </c:numCache>
            </c:numRef>
          </c:val>
        </c:ser>
        <c:ser>
          <c:idx val="1"/>
          <c:order val="1"/>
          <c:tx>
            <c:strRef>
              <c:f>'décret maint'!#REF!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'décret maint'!#REF!</c:f>
              <c:strCache>
                <c:ptCount val="1"/>
                <c:pt idx="0">
                  <c:v>1</c:v>
                </c:pt>
              </c:strCache>
            </c:strRef>
          </c:cat>
          <c:val>
            <c:numRef>
              <c:f>'décret maint'!#REF!</c:f>
              <c:numCache>
                <c:ptCount val="1"/>
                <c:pt idx="0">
                  <c:v>1</c:v>
                </c:pt>
              </c:numCache>
            </c:numRef>
          </c:val>
        </c:ser>
        <c:axId val="21769349"/>
        <c:axId val="61706414"/>
      </c:radarChart>
      <c:catAx>
        <c:axId val="21769349"/>
        <c:scaling>
          <c:orientation val="minMax"/>
        </c:scaling>
        <c:axPos val="b"/>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61706414"/>
        <c:crosses val="autoZero"/>
        <c:auto val="1"/>
        <c:lblOffset val="100"/>
        <c:noMultiLvlLbl val="0"/>
      </c:catAx>
      <c:valAx>
        <c:axId val="61706414"/>
        <c:scaling>
          <c:orientation val="minMax"/>
          <c:max val="1"/>
          <c:min val="0"/>
        </c:scaling>
        <c:axPos val="l"/>
        <c:majorGridlines/>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21769349"/>
        <c:crossesAt val="1"/>
        <c:crossBetween val="between"/>
        <c:dispUnits/>
        <c:majorUnit val="0.2"/>
      </c:valAx>
      <c:spPr>
        <a:noFill/>
        <a:ln>
          <a:noFill/>
        </a:ln>
      </c:spPr>
    </c:plotArea>
    <c:legend>
      <c:legendPos val="b"/>
      <c:layout/>
      <c:overlay val="0"/>
      <c:txPr>
        <a:bodyPr vert="horz" rot="0"/>
        <a:lstStyle/>
        <a:p>
          <a:pPr>
            <a:defRPr lang="en-US" cap="none" sz="125"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tx>
            <c:strRef>
              <c:f>'décret maint'!$B$4</c:f>
              <c:strCache>
                <c:ptCount val="1"/>
                <c:pt idx="0">
                  <c:v>niveau à atteindre pour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'décret maint'!$C$2:$G$2</c:f>
              <c:strCache>
                <c:ptCount val="5"/>
                <c:pt idx="0">
                  <c:v>RSQM</c:v>
                </c:pt>
                <c:pt idx="1">
                  <c:v> NORME DE
MAINTENANCE</c:v>
                </c:pt>
                <c:pt idx="2">
                  <c:v>BONNES PRATIQUES
BIOMEDICALES</c:v>
                </c:pt>
                <c:pt idx="3">
                  <c:v>ISO 17025</c:v>
                </c:pt>
                <c:pt idx="4">
                  <c:v>ISO 9000</c:v>
                </c:pt>
              </c:strCache>
            </c:strRef>
          </c:cat>
          <c:val>
            <c:numRef>
              <c:f>'décret maint'!$C$4:$G$4</c:f>
              <c:numCache>
                <c:ptCount val="5"/>
                <c:pt idx="0">
                  <c:v>0.9642857142857143</c:v>
                </c:pt>
                <c:pt idx="1">
                  <c:v>1</c:v>
                </c:pt>
                <c:pt idx="2">
                  <c:v>0.8818181818181818</c:v>
                </c:pt>
                <c:pt idx="3">
                  <c:v>0.8488372093023255</c:v>
                </c:pt>
                <c:pt idx="4">
                  <c:v>0.8105263157894737</c:v>
                </c:pt>
              </c:numCache>
            </c:numRef>
          </c:val>
        </c:ser>
        <c:ser>
          <c:idx val="1"/>
          <c:order val="1"/>
          <c:tx>
            <c:strRef>
              <c:f>'décret maint'!$B$5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'décret maint'!$C$2:$G$2</c:f>
              <c:strCache>
                <c:ptCount val="5"/>
                <c:pt idx="0">
                  <c:v>RSQM</c:v>
                </c:pt>
                <c:pt idx="1">
                  <c:v> NORME DE
MAINTENANCE</c:v>
                </c:pt>
                <c:pt idx="2">
                  <c:v>BONNES PRATIQUES
BIOMEDICALES</c:v>
                </c:pt>
                <c:pt idx="3">
                  <c:v>ISO 17025</c:v>
                </c:pt>
                <c:pt idx="4">
                  <c:v>ISO 9000</c:v>
                </c:pt>
              </c:strCache>
            </c:strRef>
          </c:cat>
          <c:val>
            <c:numRef>
              <c:f>'décret maint'!$C$5:$G$5</c:f>
              <c:numCache>
                <c:ptCount val="5"/>
                <c:pt idx="0">
                  <c:v>0.5821428571428572</c:v>
                </c:pt>
                <c:pt idx="1">
                  <c:v>0.6588235294117647</c:v>
                </c:pt>
                <c:pt idx="2">
                  <c:v>0.4527272727272727</c:v>
                </c:pt>
                <c:pt idx="3">
                  <c:v>0.47674418604651164</c:v>
                </c:pt>
                <c:pt idx="4">
                  <c:v>0.4421052631578947</c:v>
                </c:pt>
              </c:numCache>
            </c:numRef>
          </c:val>
        </c:ser>
        <c:axId val="18486815"/>
        <c:axId val="32163608"/>
      </c:radarChart>
      <c:catAx>
        <c:axId val="18486815"/>
        <c:scaling>
          <c:orientation val="minMax"/>
        </c:scaling>
        <c:axPos val="b"/>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32163608"/>
        <c:crosses val="autoZero"/>
        <c:auto val="1"/>
        <c:lblOffset val="100"/>
        <c:noMultiLvlLbl val="0"/>
      </c:catAx>
      <c:valAx>
        <c:axId val="32163608"/>
        <c:scaling>
          <c:orientation val="minMax"/>
          <c:max val="1"/>
          <c:min val="0"/>
        </c:scaling>
        <c:axPos val="l"/>
        <c:majorGridlines/>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18486815"/>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objectif</c:v>
          </c:tx>
          <c:extLst>
            <c:ext xmlns:c14="http://schemas.microsoft.com/office/drawing/2007/8/2/chart" uri="{6F2FDCE9-48DA-4B69-8628-5D25D57E5C99}">
              <c14:invertSolidFillFmt>
                <c14:spPr>
                  <a:solidFill>
                    <a:srgbClr val="000000"/>
                  </a:solidFill>
                </c14:spPr>
              </c14:invertSolidFillFmt>
            </c:ext>
          </c:extLst>
          <c:cat>
            <c:strRef>
              <c:f>anesthé!$B$39:$B$43</c:f>
              <c:strCache/>
            </c:strRef>
          </c:cat>
          <c:val>
            <c:numRef>
              <c:f>anesthé!$C$39:$C$43</c:f>
              <c:numCache>
                <c:ptCount val="5"/>
                <c:pt idx="0">
                  <c:v>0</c:v>
                </c:pt>
                <c:pt idx="1">
                  <c:v>0</c:v>
                </c:pt>
                <c:pt idx="2">
                  <c:v>0</c:v>
                </c:pt>
                <c:pt idx="3">
                  <c:v>0</c:v>
                </c:pt>
                <c:pt idx="4">
                  <c:v>0</c:v>
                </c:pt>
              </c:numCache>
            </c:numRef>
          </c:val>
          <c:smooth val="0"/>
        </c:ser>
        <c:ser>
          <c:idx val="1"/>
          <c:order val="1"/>
          <c:tx>
            <c:strRef>
              <c:f>anesthé!$D$38</c:f>
              <c:strCache>
                <c:ptCount val="1"/>
                <c:pt idx="0">
                  <c:v>03/07/02</c:v>
                </c:pt>
              </c:strCache>
            </c:strRef>
          </c:tx>
          <c:extLst>
            <c:ext xmlns:c14="http://schemas.microsoft.com/office/drawing/2007/8/2/chart" uri="{6F2FDCE9-48DA-4B69-8628-5D25D57E5C99}">
              <c14:invertSolidFillFmt>
                <c14:spPr>
                  <a:solidFill>
                    <a:srgbClr val="000000"/>
                  </a:solidFill>
                </c14:spPr>
              </c14:invertSolidFillFmt>
            </c:ext>
          </c:extLst>
          <c:cat>
            <c:strRef>
              <c:f>anesthé!$B$39:$B$43</c:f>
              <c:strCache/>
            </c:strRef>
          </c:cat>
          <c:val>
            <c:numRef>
              <c:f>anesthé!$D$39:$D$43</c:f>
              <c:numCache>
                <c:ptCount val="5"/>
                <c:pt idx="0">
                  <c:v>0</c:v>
                </c:pt>
                <c:pt idx="1">
                  <c:v>0</c:v>
                </c:pt>
                <c:pt idx="2">
                  <c:v>0</c:v>
                </c:pt>
                <c:pt idx="3">
                  <c:v>0</c:v>
                </c:pt>
                <c:pt idx="4">
                  <c:v>0</c:v>
                </c:pt>
              </c:numCache>
            </c:numRef>
          </c:val>
          <c:smooth val="0"/>
        </c:ser>
        <c:ser>
          <c:idx val="2"/>
          <c:order val="2"/>
          <c:tx>
            <c:strRef>
              <c:f>anesthé!$E$38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anesthé!$B$39:$B$43</c:f>
              <c:strCache/>
            </c:strRef>
          </c:cat>
          <c:val>
            <c:numRef>
              <c:f>anesthé!$E$39:$E$43</c:f>
              <c:numCache>
                <c:ptCount val="5"/>
                <c:pt idx="0">
                  <c:v>0</c:v>
                </c:pt>
                <c:pt idx="1">
                  <c:v>0</c:v>
                </c:pt>
                <c:pt idx="2">
                  <c:v>0</c:v>
                </c:pt>
                <c:pt idx="3">
                  <c:v>0</c:v>
                </c:pt>
                <c:pt idx="4">
                  <c:v>0</c:v>
                </c:pt>
              </c:numCache>
            </c:numRef>
          </c:val>
          <c:smooth val="0"/>
        </c:ser>
        <c:ser>
          <c:idx val="3"/>
          <c:order val="3"/>
          <c:tx>
            <c:strRef>
              <c:f>anesthé!$F$38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anesthé!$B$39:$B$43</c:f>
              <c:strCache/>
            </c:strRef>
          </c:cat>
          <c:val>
            <c:numRef>
              <c:f>anesthé!$F$39:$F$43</c:f>
              <c:numCache>
                <c:ptCount val="5"/>
                <c:pt idx="0">
                  <c:v>0</c:v>
                </c:pt>
                <c:pt idx="1">
                  <c:v>0</c:v>
                </c:pt>
                <c:pt idx="2">
                  <c:v>0</c:v>
                </c:pt>
                <c:pt idx="3">
                  <c:v>0</c:v>
                </c:pt>
                <c:pt idx="4">
                  <c:v>0</c:v>
                </c:pt>
              </c:numCache>
            </c:numRef>
          </c:val>
          <c:smooth val="0"/>
        </c:ser>
        <c:marker val="1"/>
        <c:axId val="21037017"/>
        <c:axId val="55115426"/>
      </c:lineChart>
      <c:catAx>
        <c:axId val="2103701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115426"/>
        <c:crosses val="autoZero"/>
        <c:auto val="1"/>
        <c:lblOffset val="100"/>
        <c:noMultiLvlLbl val="0"/>
      </c:catAx>
      <c:valAx>
        <c:axId val="55115426"/>
        <c:scaling>
          <c:orientation val="minMax"/>
          <c:max val="1"/>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037017"/>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75"/>
          <c:y val="0.08625"/>
          <c:w val="0.60575"/>
          <c:h val="0.7395"/>
        </c:manualLayout>
      </c:layout>
      <c:radarChart>
        <c:radarStyle val="filled"/>
        <c:varyColors val="0"/>
        <c:ser>
          <c:idx val="0"/>
          <c:order val="0"/>
          <c:tx>
            <c:strRef>
              <c:f>GBEA!$B$4</c:f>
              <c:strCache>
                <c:ptCount val="1"/>
                <c:pt idx="0">
                  <c:v>niveau à atteindre enur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GBEA!$C$2:$G$2</c:f>
              <c:strCache/>
            </c:strRef>
          </c:cat>
          <c:val>
            <c:numRef>
              <c:f>GBEA!$C$4:$G$4</c:f>
              <c:numCache/>
            </c:numRef>
          </c:val>
        </c:ser>
        <c:ser>
          <c:idx val="1"/>
          <c:order val="1"/>
          <c:tx>
            <c:strRef>
              <c:f>GBEA!$B$5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GBEA!$C$2:$G$2</c:f>
              <c:strCache/>
            </c:strRef>
          </c:cat>
          <c:val>
            <c:numRef>
              <c:f>GBEA!$C$5:$G$5</c:f>
              <c:numCache/>
            </c:numRef>
          </c:val>
        </c:ser>
        <c:axId val="26276787"/>
        <c:axId val="35164492"/>
      </c:radarChart>
      <c:catAx>
        <c:axId val="26276787"/>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164492"/>
        <c:crosses val="autoZero"/>
        <c:auto val="1"/>
        <c:lblOffset val="100"/>
        <c:noMultiLvlLbl val="0"/>
      </c:catAx>
      <c:valAx>
        <c:axId val="35164492"/>
        <c:scaling>
          <c:orientation val="minMax"/>
          <c:max val="1"/>
          <c:min val="0"/>
        </c:scaling>
        <c:axPos val="l"/>
        <c:majorGridlines/>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26276787"/>
        <c:crossesAt val="1"/>
        <c:crossBetween val="between"/>
        <c:dispUnits/>
        <c:majorUnit val="0.2"/>
      </c:valAx>
      <c:spPr>
        <a:noFill/>
        <a:ln>
          <a:noFill/>
        </a:ln>
      </c:spPr>
    </c:plotArea>
    <c:legend>
      <c:legendPos val="b"/>
      <c:layout>
        <c:manualLayout>
          <c:xMode val="edge"/>
          <c:yMode val="edge"/>
          <c:x val="0.1595"/>
          <c:y val="0.9457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objectif</c:v>
          </c:tx>
          <c:extLst>
            <c:ext xmlns:c14="http://schemas.microsoft.com/office/drawing/2007/8/2/chart" uri="{6F2FDCE9-48DA-4B69-8628-5D25D57E5C99}">
              <c14:invertSolidFillFmt>
                <c14:spPr>
                  <a:solidFill>
                    <a:srgbClr val="000000"/>
                  </a:solidFill>
                </c14:spPr>
              </c14:invertSolidFillFmt>
            </c:ext>
          </c:extLst>
          <c:cat>
            <c:strRef>
              <c:f>GBEA!$B$39:$B$43</c:f>
              <c:strCache/>
            </c:strRef>
          </c:cat>
          <c:val>
            <c:numRef>
              <c:f>GBEA!$C$39:$C$43</c:f>
              <c:numCache>
                <c:ptCount val="5"/>
                <c:pt idx="0">
                  <c:v>0</c:v>
                </c:pt>
                <c:pt idx="1">
                  <c:v>0</c:v>
                </c:pt>
                <c:pt idx="2">
                  <c:v>0</c:v>
                </c:pt>
                <c:pt idx="3">
                  <c:v>0</c:v>
                </c:pt>
                <c:pt idx="4">
                  <c:v>0</c:v>
                </c:pt>
              </c:numCache>
            </c:numRef>
          </c:val>
          <c:smooth val="0"/>
        </c:ser>
        <c:ser>
          <c:idx val="1"/>
          <c:order val="1"/>
          <c:tx>
            <c:strRef>
              <c:f>GBEA!$D$38</c:f>
              <c:strCache>
                <c:ptCount val="1"/>
                <c:pt idx="0">
                  <c:v>03/07/02</c:v>
                </c:pt>
              </c:strCache>
            </c:strRef>
          </c:tx>
          <c:extLst>
            <c:ext xmlns:c14="http://schemas.microsoft.com/office/drawing/2007/8/2/chart" uri="{6F2FDCE9-48DA-4B69-8628-5D25D57E5C99}">
              <c14:invertSolidFillFmt>
                <c14:spPr>
                  <a:solidFill>
                    <a:srgbClr val="000000"/>
                  </a:solidFill>
                </c14:spPr>
              </c14:invertSolidFillFmt>
            </c:ext>
          </c:extLst>
          <c:cat>
            <c:strRef>
              <c:f>GBEA!$B$39:$B$43</c:f>
              <c:strCache/>
            </c:strRef>
          </c:cat>
          <c:val>
            <c:numRef>
              <c:f>GBEA!$D$39:$D$43</c:f>
              <c:numCache>
                <c:ptCount val="5"/>
                <c:pt idx="0">
                  <c:v>0</c:v>
                </c:pt>
                <c:pt idx="1">
                  <c:v>0</c:v>
                </c:pt>
                <c:pt idx="2">
                  <c:v>0</c:v>
                </c:pt>
                <c:pt idx="3">
                  <c:v>0</c:v>
                </c:pt>
                <c:pt idx="4">
                  <c:v>0</c:v>
                </c:pt>
              </c:numCache>
            </c:numRef>
          </c:val>
          <c:smooth val="0"/>
        </c:ser>
        <c:ser>
          <c:idx val="2"/>
          <c:order val="2"/>
          <c:tx>
            <c:strRef>
              <c:f>GBEA!$E$38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GBEA!$B$39:$B$43</c:f>
              <c:strCache/>
            </c:strRef>
          </c:cat>
          <c:val>
            <c:numRef>
              <c:f>GBEA!$E$39:$E$43</c:f>
              <c:numCache>
                <c:ptCount val="5"/>
                <c:pt idx="0">
                  <c:v>0</c:v>
                </c:pt>
                <c:pt idx="1">
                  <c:v>0</c:v>
                </c:pt>
                <c:pt idx="2">
                  <c:v>0</c:v>
                </c:pt>
                <c:pt idx="3">
                  <c:v>0</c:v>
                </c:pt>
                <c:pt idx="4">
                  <c:v>0</c:v>
                </c:pt>
              </c:numCache>
            </c:numRef>
          </c:val>
          <c:smooth val="0"/>
        </c:ser>
        <c:ser>
          <c:idx val="3"/>
          <c:order val="3"/>
          <c:tx>
            <c:strRef>
              <c:f>GBEA!$F$38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GBEA!$B$39:$B$43</c:f>
              <c:strCache/>
            </c:strRef>
          </c:cat>
          <c:val>
            <c:numRef>
              <c:f>GBEA!$F$39:$F$43</c:f>
              <c:numCache>
                <c:ptCount val="5"/>
                <c:pt idx="0">
                  <c:v>0</c:v>
                </c:pt>
                <c:pt idx="1">
                  <c:v>0</c:v>
                </c:pt>
                <c:pt idx="2">
                  <c:v>0</c:v>
                </c:pt>
                <c:pt idx="3">
                  <c:v>0</c:v>
                </c:pt>
                <c:pt idx="4">
                  <c:v>0</c:v>
                </c:pt>
              </c:numCache>
            </c:numRef>
          </c:val>
          <c:smooth val="0"/>
        </c:ser>
        <c:marker val="1"/>
        <c:axId val="48044973"/>
        <c:axId val="29751574"/>
      </c:lineChart>
      <c:catAx>
        <c:axId val="4804497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751574"/>
        <c:crosses val="autoZero"/>
        <c:auto val="1"/>
        <c:lblOffset val="100"/>
        <c:noMultiLvlLbl val="0"/>
      </c:catAx>
      <c:valAx>
        <c:axId val="29751574"/>
        <c:scaling>
          <c:orientation val="minMax"/>
          <c:max val="1"/>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044973"/>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2"/>
          <c:y val="0.08825"/>
          <c:w val="0.5985"/>
          <c:h val="0.73425"/>
        </c:manualLayout>
      </c:layout>
      <c:radarChart>
        <c:radarStyle val="filled"/>
        <c:varyColors val="0"/>
        <c:ser>
          <c:idx val="0"/>
          <c:order val="0"/>
          <c:tx>
            <c:strRef>
              <c:f>périnatalité!$B$4</c:f>
              <c:strCache>
                <c:ptCount val="1"/>
                <c:pt idx="0">
                  <c:v>niveau à atteindre enur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périnatalité!$C$2:$G$2</c:f>
              <c:strCache/>
            </c:strRef>
          </c:cat>
          <c:val>
            <c:numRef>
              <c:f>périnatalité!$C$4:$G$4</c:f>
              <c:numCache/>
            </c:numRef>
          </c:val>
        </c:ser>
        <c:ser>
          <c:idx val="1"/>
          <c:order val="1"/>
          <c:tx>
            <c:strRef>
              <c:f>périnatalité!$B$5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périnatalité!$C$2:$G$2</c:f>
              <c:strCache/>
            </c:strRef>
          </c:cat>
          <c:val>
            <c:numRef>
              <c:f>périnatalité!$C$5:$G$5</c:f>
              <c:numCache/>
            </c:numRef>
          </c:val>
        </c:ser>
        <c:axId val="66437575"/>
        <c:axId val="61067264"/>
      </c:radarChart>
      <c:catAx>
        <c:axId val="66437575"/>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067264"/>
        <c:crosses val="autoZero"/>
        <c:auto val="1"/>
        <c:lblOffset val="100"/>
        <c:noMultiLvlLbl val="0"/>
      </c:catAx>
      <c:valAx>
        <c:axId val="61067264"/>
        <c:scaling>
          <c:orientation val="minMax"/>
          <c:max val="1"/>
          <c:min val="0"/>
        </c:scaling>
        <c:axPos val="l"/>
        <c:majorGridlines/>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66437575"/>
        <c:crossesAt val="1"/>
        <c:crossBetween val="between"/>
        <c:dispUnits/>
        <c:majorUnit val="0.2"/>
      </c:valAx>
      <c:spPr>
        <a:noFill/>
        <a:ln>
          <a:noFill/>
        </a:ln>
      </c:spPr>
    </c:plotArea>
    <c:legend>
      <c:legendPos val="b"/>
      <c:layout>
        <c:manualLayout>
          <c:xMode val="edge"/>
          <c:yMode val="edge"/>
          <c:x val="0.1535"/>
          <c:y val="0.94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objectif</c:v>
          </c:tx>
          <c:extLst>
            <c:ext xmlns:c14="http://schemas.microsoft.com/office/drawing/2007/8/2/chart" uri="{6F2FDCE9-48DA-4B69-8628-5D25D57E5C99}">
              <c14:invertSolidFillFmt>
                <c14:spPr>
                  <a:solidFill>
                    <a:srgbClr val="000000"/>
                  </a:solidFill>
                </c14:spPr>
              </c14:invertSolidFillFmt>
            </c:ext>
          </c:extLst>
          <c:cat>
            <c:strRef>
              <c:f>périnatalité!$B$39:$B$43</c:f>
              <c:strCache/>
            </c:strRef>
          </c:cat>
          <c:val>
            <c:numRef>
              <c:f>périnatalité!$C$39:$C$43</c:f>
              <c:numCache>
                <c:ptCount val="5"/>
                <c:pt idx="0">
                  <c:v>0</c:v>
                </c:pt>
                <c:pt idx="1">
                  <c:v>0</c:v>
                </c:pt>
                <c:pt idx="2">
                  <c:v>0</c:v>
                </c:pt>
                <c:pt idx="3">
                  <c:v>0</c:v>
                </c:pt>
                <c:pt idx="4">
                  <c:v>0</c:v>
                </c:pt>
              </c:numCache>
            </c:numRef>
          </c:val>
          <c:smooth val="0"/>
        </c:ser>
        <c:ser>
          <c:idx val="1"/>
          <c:order val="1"/>
          <c:tx>
            <c:strRef>
              <c:f>périnatalité!$D$38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périnatalité!$B$39:$B$43</c:f>
              <c:strCache/>
            </c:strRef>
          </c:cat>
          <c:val>
            <c:numRef>
              <c:f>périnatalité!$D$39:$D$43</c:f>
              <c:numCache>
                <c:ptCount val="5"/>
                <c:pt idx="0">
                  <c:v>0</c:v>
                </c:pt>
                <c:pt idx="1">
                  <c:v>0</c:v>
                </c:pt>
                <c:pt idx="2">
                  <c:v>0</c:v>
                </c:pt>
                <c:pt idx="3">
                  <c:v>0</c:v>
                </c:pt>
                <c:pt idx="4">
                  <c:v>0</c:v>
                </c:pt>
              </c:numCache>
            </c:numRef>
          </c:val>
          <c:smooth val="0"/>
        </c:ser>
        <c:ser>
          <c:idx val="2"/>
          <c:order val="2"/>
          <c:tx>
            <c:strRef>
              <c:f>périnatalité!$E$38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périnatalité!$B$39:$B$43</c:f>
              <c:strCache/>
            </c:strRef>
          </c:cat>
          <c:val>
            <c:numRef>
              <c:f>périnatalité!$E$39:$E$43</c:f>
              <c:numCache>
                <c:ptCount val="5"/>
                <c:pt idx="0">
                  <c:v>0</c:v>
                </c:pt>
                <c:pt idx="1">
                  <c:v>0</c:v>
                </c:pt>
                <c:pt idx="2">
                  <c:v>0</c:v>
                </c:pt>
                <c:pt idx="3">
                  <c:v>0</c:v>
                </c:pt>
                <c:pt idx="4">
                  <c:v>0</c:v>
                </c:pt>
              </c:numCache>
            </c:numRef>
          </c:val>
          <c:smooth val="0"/>
        </c:ser>
        <c:ser>
          <c:idx val="3"/>
          <c:order val="3"/>
          <c:tx>
            <c:strRef>
              <c:f>périnatalité!$F$38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périnatalité!$B$39:$B$43</c:f>
              <c:strCache/>
            </c:strRef>
          </c:cat>
          <c:val>
            <c:numRef>
              <c:f>périnatalité!$F$39:$F$43</c:f>
              <c:numCache>
                <c:ptCount val="5"/>
                <c:pt idx="0">
                  <c:v>0</c:v>
                </c:pt>
                <c:pt idx="1">
                  <c:v>0</c:v>
                </c:pt>
                <c:pt idx="2">
                  <c:v>0</c:v>
                </c:pt>
                <c:pt idx="3">
                  <c:v>0</c:v>
                </c:pt>
                <c:pt idx="4">
                  <c:v>0</c:v>
                </c:pt>
              </c:numCache>
            </c:numRef>
          </c:val>
          <c:smooth val="0"/>
        </c:ser>
        <c:marker val="1"/>
        <c:axId val="12734465"/>
        <c:axId val="47501322"/>
      </c:lineChart>
      <c:catAx>
        <c:axId val="1273446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501322"/>
        <c:crosses val="autoZero"/>
        <c:auto val="1"/>
        <c:lblOffset val="100"/>
        <c:noMultiLvlLbl val="0"/>
      </c:catAx>
      <c:valAx>
        <c:axId val="47501322"/>
        <c:scaling>
          <c:orientation val="minMax"/>
          <c:max val="1"/>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734465"/>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08425"/>
          <c:w val="0.59675"/>
          <c:h val="0.73725"/>
        </c:manualLayout>
      </c:layout>
      <c:radarChart>
        <c:radarStyle val="filled"/>
        <c:varyColors val="0"/>
        <c:ser>
          <c:idx val="0"/>
          <c:order val="0"/>
          <c:tx>
            <c:strRef>
              <c:f>EURATOM!$B$4</c:f>
              <c:strCache>
                <c:ptCount val="1"/>
                <c:pt idx="0">
                  <c:v>niveau à atteindre enur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EURATOM!$C$2:$G$2</c:f>
              <c:strCache/>
            </c:strRef>
          </c:cat>
          <c:val>
            <c:numRef>
              <c:f>EURATOM!$C$4:$G$4</c:f>
              <c:numCache/>
            </c:numRef>
          </c:val>
        </c:ser>
        <c:ser>
          <c:idx val="1"/>
          <c:order val="1"/>
          <c:tx>
            <c:strRef>
              <c:f>EURATOM!$B$5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EURATOM!$C$2:$G$2</c:f>
              <c:strCache/>
            </c:strRef>
          </c:cat>
          <c:val>
            <c:numRef>
              <c:f>EURATOM!$C$5:$G$5</c:f>
              <c:numCache/>
            </c:numRef>
          </c:val>
        </c:ser>
        <c:axId val="24858715"/>
        <c:axId val="22401844"/>
      </c:radarChart>
      <c:catAx>
        <c:axId val="24858715"/>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401844"/>
        <c:crosses val="autoZero"/>
        <c:auto val="1"/>
        <c:lblOffset val="100"/>
        <c:noMultiLvlLbl val="0"/>
      </c:catAx>
      <c:valAx>
        <c:axId val="22401844"/>
        <c:scaling>
          <c:orientation val="minMax"/>
          <c:max val="1"/>
          <c:min val="0"/>
        </c:scaling>
        <c:axPos val="l"/>
        <c:majorGridlines/>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24858715"/>
        <c:crossesAt val="1"/>
        <c:crossBetween val="between"/>
        <c:dispUnits/>
        <c:majorUnit val="0.2"/>
      </c:valAx>
      <c:spPr>
        <a:noFill/>
        <a:ln>
          <a:noFill/>
        </a:ln>
      </c:spPr>
    </c:plotArea>
    <c:legend>
      <c:legendPos val="b"/>
      <c:layout>
        <c:manualLayout>
          <c:xMode val="edge"/>
          <c:yMode val="edge"/>
          <c:x val="0.1535"/>
          <c:y val="0.94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objectif</c:v>
          </c:tx>
          <c:extLst>
            <c:ext xmlns:c14="http://schemas.microsoft.com/office/drawing/2007/8/2/chart" uri="{6F2FDCE9-48DA-4B69-8628-5D25D57E5C99}">
              <c14:invertSolidFillFmt>
                <c14:spPr>
                  <a:solidFill>
                    <a:srgbClr val="000000"/>
                  </a:solidFill>
                </c14:spPr>
              </c14:invertSolidFillFmt>
            </c:ext>
          </c:extLst>
          <c:cat>
            <c:strRef>
              <c:f>EURATOM!$B$39:$B$43</c:f>
              <c:strCache/>
            </c:strRef>
          </c:cat>
          <c:val>
            <c:numRef>
              <c:f>EURATOM!$C$39:$C$43</c:f>
              <c:numCache>
                <c:ptCount val="5"/>
                <c:pt idx="0">
                  <c:v>0</c:v>
                </c:pt>
                <c:pt idx="1">
                  <c:v>0</c:v>
                </c:pt>
                <c:pt idx="2">
                  <c:v>0</c:v>
                </c:pt>
                <c:pt idx="3">
                  <c:v>0</c:v>
                </c:pt>
                <c:pt idx="4">
                  <c:v>0</c:v>
                </c:pt>
              </c:numCache>
            </c:numRef>
          </c:val>
          <c:smooth val="0"/>
        </c:ser>
        <c:ser>
          <c:idx val="1"/>
          <c:order val="1"/>
          <c:tx>
            <c:strRef>
              <c:f>EURATOM!$D$38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EURATOM!$B$39:$B$43</c:f>
              <c:strCache/>
            </c:strRef>
          </c:cat>
          <c:val>
            <c:numRef>
              <c:f>EURATOM!$D$39:$D$43</c:f>
              <c:numCache>
                <c:ptCount val="5"/>
                <c:pt idx="0">
                  <c:v>0</c:v>
                </c:pt>
                <c:pt idx="1">
                  <c:v>0</c:v>
                </c:pt>
                <c:pt idx="2">
                  <c:v>0</c:v>
                </c:pt>
                <c:pt idx="3">
                  <c:v>0</c:v>
                </c:pt>
                <c:pt idx="4">
                  <c:v>0</c:v>
                </c:pt>
              </c:numCache>
            </c:numRef>
          </c:val>
          <c:smooth val="0"/>
        </c:ser>
        <c:ser>
          <c:idx val="2"/>
          <c:order val="2"/>
          <c:tx>
            <c:strRef>
              <c:f>EURATOM!$E$38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EURATOM!$B$39:$B$43</c:f>
              <c:strCache/>
            </c:strRef>
          </c:cat>
          <c:val>
            <c:numRef>
              <c:f>EURATOM!$E$39:$E$43</c:f>
              <c:numCache>
                <c:ptCount val="5"/>
                <c:pt idx="0">
                  <c:v>0</c:v>
                </c:pt>
                <c:pt idx="1">
                  <c:v>0</c:v>
                </c:pt>
                <c:pt idx="2">
                  <c:v>0</c:v>
                </c:pt>
                <c:pt idx="3">
                  <c:v>0</c:v>
                </c:pt>
                <c:pt idx="4">
                  <c:v>0</c:v>
                </c:pt>
              </c:numCache>
            </c:numRef>
          </c:val>
          <c:smooth val="0"/>
        </c:ser>
        <c:ser>
          <c:idx val="3"/>
          <c:order val="3"/>
          <c:tx>
            <c:strRef>
              <c:f>EURATOM!$F$38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EURATOM!$B$39:$B$43</c:f>
              <c:strCache/>
            </c:strRef>
          </c:cat>
          <c:val>
            <c:numRef>
              <c:f>EURATOM!$F$39:$F$43</c:f>
              <c:numCache>
                <c:ptCount val="5"/>
                <c:pt idx="0">
                  <c:v>0</c:v>
                </c:pt>
                <c:pt idx="1">
                  <c:v>0</c:v>
                </c:pt>
                <c:pt idx="2">
                  <c:v>0</c:v>
                </c:pt>
                <c:pt idx="3">
                  <c:v>0</c:v>
                </c:pt>
                <c:pt idx="4">
                  <c:v>0</c:v>
                </c:pt>
              </c:numCache>
            </c:numRef>
          </c:val>
          <c:smooth val="0"/>
        </c:ser>
        <c:marker val="1"/>
        <c:axId val="290005"/>
        <c:axId val="2610046"/>
      </c:lineChart>
      <c:catAx>
        <c:axId val="29000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10046"/>
        <c:crosses val="autoZero"/>
        <c:auto val="1"/>
        <c:lblOffset val="100"/>
        <c:noMultiLvlLbl val="0"/>
      </c:catAx>
      <c:valAx>
        <c:axId val="2610046"/>
        <c:scaling>
          <c:orientation val="minMax"/>
          <c:max val="1"/>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0005"/>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0865"/>
          <c:w val="0.59675"/>
          <c:h val="0.7375"/>
        </c:manualLayout>
      </c:layout>
      <c:radarChart>
        <c:radarStyle val="filled"/>
        <c:varyColors val="0"/>
        <c:ser>
          <c:idx val="0"/>
          <c:order val="0"/>
          <c:tx>
            <c:strRef>
              <c:f>circulaires!$B$4</c:f>
              <c:strCache>
                <c:ptCount val="1"/>
                <c:pt idx="0">
                  <c:v>niveau à atteindre enur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circulaires!$C$2:$G$2</c:f>
              <c:strCache/>
            </c:strRef>
          </c:cat>
          <c:val>
            <c:numRef>
              <c:f>circulaires!$C$4:$G$4</c:f>
              <c:numCache/>
            </c:numRef>
          </c:val>
        </c:ser>
        <c:ser>
          <c:idx val="1"/>
          <c:order val="1"/>
          <c:tx>
            <c:strRef>
              <c:f>circulaires!$B$5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circulaires!$C$2:$G$2</c:f>
              <c:strCache/>
            </c:strRef>
          </c:cat>
          <c:val>
            <c:numRef>
              <c:f>circulaires!$C$5:$G$5</c:f>
              <c:numCache/>
            </c:numRef>
          </c:val>
        </c:ser>
        <c:axId val="23490415"/>
        <c:axId val="10087144"/>
      </c:radarChart>
      <c:catAx>
        <c:axId val="23490415"/>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087144"/>
        <c:crosses val="autoZero"/>
        <c:auto val="1"/>
        <c:lblOffset val="100"/>
        <c:noMultiLvlLbl val="0"/>
      </c:catAx>
      <c:valAx>
        <c:axId val="10087144"/>
        <c:scaling>
          <c:orientation val="minMax"/>
          <c:max val="1"/>
          <c:min val="0"/>
        </c:scaling>
        <c:axPos val="l"/>
        <c:majorGridlines/>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23490415"/>
        <c:crossesAt val="1"/>
        <c:crossBetween val="between"/>
        <c:dispUnits/>
        <c:majorUnit val="0.2"/>
      </c:valAx>
      <c:spPr>
        <a:noFill/>
        <a:ln>
          <a:noFill/>
        </a:ln>
      </c:spPr>
    </c:plotArea>
    <c:legend>
      <c:legendPos val="b"/>
      <c:layout>
        <c:manualLayout>
          <c:xMode val="edge"/>
          <c:yMode val="edge"/>
          <c:x val="0.1535"/>
          <c:y val="0.94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évaluation par exigence réglementaire</a:t>
            </a:r>
          </a:p>
        </c:rich>
      </c:tx>
      <c:layout>
        <c:manualLayout>
          <c:xMode val="factor"/>
          <c:yMode val="factor"/>
          <c:x val="0.002"/>
          <c:y val="-0.01825"/>
        </c:manualLayout>
      </c:layout>
      <c:spPr>
        <a:noFill/>
        <a:ln w="3175">
          <a:solidFill/>
        </a:ln>
      </c:spPr>
    </c:title>
    <c:plotArea>
      <c:layout>
        <c:manualLayout>
          <c:xMode val="edge"/>
          <c:yMode val="edge"/>
          <c:x val="0.272"/>
          <c:y val="0.16175"/>
          <c:w val="0.4615"/>
          <c:h val="0.72825"/>
        </c:manualLayout>
      </c:layout>
      <c:radarChart>
        <c:radarStyle val="filled"/>
        <c:varyColors val="0"/>
        <c:ser>
          <c:idx val="0"/>
          <c:order val="0"/>
          <c:tx>
            <c:v>évaluation des exigences</c:v>
          </c:tx>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800" b="0" i="0" u="none" baseline="0">
                    <a:latin typeface="Arial"/>
                    <a:ea typeface="Arial"/>
                    <a:cs typeface="Arial"/>
                  </a:defRPr>
                </a:pPr>
              </a:p>
            </c:txPr>
            <c:showLegendKey val="0"/>
            <c:showVal val="1"/>
            <c:showBubbleSize val="0"/>
            <c:showCatName val="0"/>
            <c:showSerName val="0"/>
            <c:showPercent val="0"/>
          </c:dLbls>
          <c:cat>
            <c:strRef>
              <c:f>résultat!$D$29:$L$29</c:f>
              <c:strCache>
                <c:ptCount val="9"/>
                <c:pt idx="0">
                  <c:v>Décret 2001-1154 du 5/12/2001</c:v>
                </c:pt>
                <c:pt idx="1">
                  <c:v>anesthésie
Arrêté du 03/10/1995 </c:v>
                </c:pt>
                <c:pt idx="2">
                  <c:v>GBEA
Arrêté du 26/11/1999 </c:v>
                </c:pt>
                <c:pt idx="3">
                  <c:v>périnatalité
Arrêté du 25/4/2000 </c:v>
                </c:pt>
                <c:pt idx="4">
                  <c:v>Directive Européenne 97/43
Euratom du 30/6/1997</c:v>
                </c:pt>
                <c:pt idx="5">
                  <c:v>circulaires</c:v>
                </c:pt>
                <c:pt idx="6">
                  <c:v>Directive Européenne CEE 93/42 
du 14/6/93</c:v>
                </c:pt>
                <c:pt idx="7">
                  <c:v>matériovigilance
Le décret 96-32 du 15 janvier 1996</c:v>
                </c:pt>
                <c:pt idx="8">
                  <c:v>accréditation</c:v>
                </c:pt>
              </c:strCache>
            </c:strRef>
          </c:cat>
          <c:val>
            <c:numRef>
              <c:f>résultat!$D$32:$L$32</c:f>
              <c:numCache>
                <c:ptCount val="9"/>
                <c:pt idx="0">
                  <c:v>0</c:v>
                </c:pt>
                <c:pt idx="1">
                  <c:v>0</c:v>
                </c:pt>
                <c:pt idx="2">
                  <c:v>0</c:v>
                </c:pt>
                <c:pt idx="3">
                  <c:v>0</c:v>
                </c:pt>
                <c:pt idx="4">
                  <c:v>0</c:v>
                </c:pt>
                <c:pt idx="5">
                  <c:v>0</c:v>
                </c:pt>
                <c:pt idx="6">
                  <c:v>0</c:v>
                </c:pt>
                <c:pt idx="7">
                  <c:v>0</c:v>
                </c:pt>
                <c:pt idx="8">
                  <c:v>0</c:v>
                </c:pt>
              </c:numCache>
            </c:numRef>
          </c:val>
        </c:ser>
        <c:axId val="34439787"/>
        <c:axId val="41522628"/>
      </c:radarChart>
      <c:catAx>
        <c:axId val="34439787"/>
        <c:scaling>
          <c:orientation val="minMax"/>
        </c:scaling>
        <c:axPos val="b"/>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41522628"/>
        <c:crosses val="autoZero"/>
        <c:auto val="1"/>
        <c:lblOffset val="100"/>
        <c:noMultiLvlLbl val="0"/>
      </c:catAx>
      <c:valAx>
        <c:axId val="41522628"/>
        <c:scaling>
          <c:orientation val="minMax"/>
          <c:max val="1"/>
          <c:min val="0"/>
        </c:scaling>
        <c:axPos val="l"/>
        <c:majorGridlines/>
        <c:delete val="0"/>
        <c:numFmt formatCode="General" sourceLinked="1"/>
        <c:majorTickMark val="cross"/>
        <c:minorTickMark val="none"/>
        <c:tickLblPos val="none"/>
        <c:spPr>
          <a:ln w="3175">
            <a:solidFill/>
          </a:ln>
        </c:spPr>
        <c:crossAx val="34439787"/>
        <c:crossesAt val="1"/>
        <c:crossBetween val="between"/>
        <c:dispUnits/>
        <c:majorUnit val="0.2"/>
      </c:valAx>
      <c:spPr>
        <a:noFill/>
        <a:ln>
          <a:noFill/>
        </a:ln>
      </c:spPr>
    </c:plotArea>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objectif</c:v>
          </c:tx>
          <c:extLst>
            <c:ext xmlns:c14="http://schemas.microsoft.com/office/drawing/2007/8/2/chart" uri="{6F2FDCE9-48DA-4B69-8628-5D25D57E5C99}">
              <c14:invertSolidFillFmt>
                <c14:spPr>
                  <a:solidFill>
                    <a:srgbClr val="000000"/>
                  </a:solidFill>
                </c14:spPr>
              </c14:invertSolidFillFmt>
            </c:ext>
          </c:extLst>
          <c:cat>
            <c:strRef>
              <c:f>circulaires!$B$39:$B$43</c:f>
              <c:strCache/>
            </c:strRef>
          </c:cat>
          <c:val>
            <c:numRef>
              <c:f>circulaires!$C$39:$C$43</c:f>
              <c:numCache>
                <c:ptCount val="5"/>
                <c:pt idx="0">
                  <c:v>0</c:v>
                </c:pt>
                <c:pt idx="1">
                  <c:v>0</c:v>
                </c:pt>
                <c:pt idx="2">
                  <c:v>0</c:v>
                </c:pt>
                <c:pt idx="3">
                  <c:v>0</c:v>
                </c:pt>
                <c:pt idx="4">
                  <c:v>0</c:v>
                </c:pt>
              </c:numCache>
            </c:numRef>
          </c:val>
          <c:smooth val="0"/>
        </c:ser>
        <c:ser>
          <c:idx val="1"/>
          <c:order val="1"/>
          <c:tx>
            <c:strRef>
              <c:f>circulaires!$D$38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circulaires!$B$39:$B$43</c:f>
              <c:strCache/>
            </c:strRef>
          </c:cat>
          <c:val>
            <c:numRef>
              <c:f>circulaires!$D$39:$D$43</c:f>
              <c:numCache>
                <c:ptCount val="5"/>
                <c:pt idx="0">
                  <c:v>0</c:v>
                </c:pt>
                <c:pt idx="1">
                  <c:v>0</c:v>
                </c:pt>
                <c:pt idx="2">
                  <c:v>0</c:v>
                </c:pt>
                <c:pt idx="3">
                  <c:v>0</c:v>
                </c:pt>
                <c:pt idx="4">
                  <c:v>0</c:v>
                </c:pt>
              </c:numCache>
            </c:numRef>
          </c:val>
          <c:smooth val="0"/>
        </c:ser>
        <c:ser>
          <c:idx val="2"/>
          <c:order val="2"/>
          <c:tx>
            <c:strRef>
              <c:f>circulaires!$E$38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circulaires!$B$39:$B$43</c:f>
              <c:strCache/>
            </c:strRef>
          </c:cat>
          <c:val>
            <c:numRef>
              <c:f>circulaires!$E$39:$E$43</c:f>
              <c:numCache>
                <c:ptCount val="5"/>
                <c:pt idx="0">
                  <c:v>0</c:v>
                </c:pt>
                <c:pt idx="1">
                  <c:v>0</c:v>
                </c:pt>
                <c:pt idx="2">
                  <c:v>0</c:v>
                </c:pt>
                <c:pt idx="3">
                  <c:v>0</c:v>
                </c:pt>
                <c:pt idx="4">
                  <c:v>0</c:v>
                </c:pt>
              </c:numCache>
            </c:numRef>
          </c:val>
          <c:smooth val="0"/>
        </c:ser>
        <c:ser>
          <c:idx val="3"/>
          <c:order val="3"/>
          <c:tx>
            <c:strRef>
              <c:f>circulaires!$F$38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circulaires!$B$39:$B$43</c:f>
              <c:strCache/>
            </c:strRef>
          </c:cat>
          <c:val>
            <c:numRef>
              <c:f>circulaires!$F$39:$F$43</c:f>
              <c:numCache>
                <c:ptCount val="5"/>
                <c:pt idx="0">
                  <c:v>0</c:v>
                </c:pt>
                <c:pt idx="1">
                  <c:v>0</c:v>
                </c:pt>
                <c:pt idx="2">
                  <c:v>0</c:v>
                </c:pt>
                <c:pt idx="3">
                  <c:v>0</c:v>
                </c:pt>
                <c:pt idx="4">
                  <c:v>0</c:v>
                </c:pt>
              </c:numCache>
            </c:numRef>
          </c:val>
          <c:smooth val="0"/>
        </c:ser>
        <c:marker val="1"/>
        <c:axId val="23675433"/>
        <c:axId val="11752306"/>
      </c:lineChart>
      <c:catAx>
        <c:axId val="2367543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752306"/>
        <c:crosses val="autoZero"/>
        <c:auto val="1"/>
        <c:lblOffset val="100"/>
        <c:noMultiLvlLbl val="0"/>
      </c:catAx>
      <c:valAx>
        <c:axId val="11752306"/>
        <c:scaling>
          <c:orientation val="minMax"/>
          <c:max val="1"/>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675433"/>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275"/>
          <c:y val="0.086"/>
          <c:w val="0.59775"/>
          <c:h val="0.7385"/>
        </c:manualLayout>
      </c:layout>
      <c:radarChart>
        <c:radarStyle val="filled"/>
        <c:varyColors val="0"/>
        <c:ser>
          <c:idx val="0"/>
          <c:order val="0"/>
          <c:tx>
            <c:strRef>
              <c:f>'marq CE'!$B$4</c:f>
              <c:strCache>
                <c:ptCount val="1"/>
                <c:pt idx="0">
                  <c:v>niveau à atteindre enur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'marq CE'!$C$2:$G$2</c:f>
              <c:strCache/>
            </c:strRef>
          </c:cat>
          <c:val>
            <c:numRef>
              <c:f>'marq CE'!$C$4:$G$4</c:f>
              <c:numCache/>
            </c:numRef>
          </c:val>
        </c:ser>
        <c:ser>
          <c:idx val="1"/>
          <c:order val="1"/>
          <c:tx>
            <c:strRef>
              <c:f>'marq CE'!$B$5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'marq CE'!$C$2:$G$2</c:f>
              <c:strCache/>
            </c:strRef>
          </c:cat>
          <c:val>
            <c:numRef>
              <c:f>'marq CE'!$C$5:$G$5</c:f>
              <c:numCache/>
            </c:numRef>
          </c:val>
        </c:ser>
        <c:axId val="38661891"/>
        <c:axId val="12412700"/>
      </c:radarChart>
      <c:catAx>
        <c:axId val="38661891"/>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412700"/>
        <c:crosses val="autoZero"/>
        <c:auto val="1"/>
        <c:lblOffset val="100"/>
        <c:noMultiLvlLbl val="0"/>
      </c:catAx>
      <c:valAx>
        <c:axId val="12412700"/>
        <c:scaling>
          <c:orientation val="minMax"/>
          <c:max val="1"/>
          <c:min val="0"/>
        </c:scaling>
        <c:axPos val="l"/>
        <c:majorGridlines/>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38661891"/>
        <c:crossesAt val="1"/>
        <c:crossBetween val="between"/>
        <c:dispUnits/>
        <c:majorUnit val="0.2"/>
      </c:valAx>
      <c:spPr>
        <a:noFill/>
        <a:ln>
          <a:noFill/>
        </a:ln>
      </c:spPr>
    </c:plotArea>
    <c:legend>
      <c:legendPos val="b"/>
      <c:layout>
        <c:manualLayout>
          <c:xMode val="edge"/>
          <c:yMode val="edge"/>
          <c:x val="0.1535"/>
          <c:y val="0.94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objectif</c:v>
          </c:tx>
          <c:extLst>
            <c:ext xmlns:c14="http://schemas.microsoft.com/office/drawing/2007/8/2/chart" uri="{6F2FDCE9-48DA-4B69-8628-5D25D57E5C99}">
              <c14:invertSolidFillFmt>
                <c14:spPr>
                  <a:solidFill>
                    <a:srgbClr val="000000"/>
                  </a:solidFill>
                </c14:spPr>
              </c14:invertSolidFillFmt>
            </c:ext>
          </c:extLst>
          <c:cat>
            <c:strRef>
              <c:f>'marq CE'!$B$39:$B$43</c:f>
              <c:strCache/>
            </c:strRef>
          </c:cat>
          <c:val>
            <c:numRef>
              <c:f>'marq CE'!$C$39:$C$43</c:f>
              <c:numCache>
                <c:ptCount val="5"/>
                <c:pt idx="0">
                  <c:v>0</c:v>
                </c:pt>
                <c:pt idx="1">
                  <c:v>0</c:v>
                </c:pt>
                <c:pt idx="2">
                  <c:v>0</c:v>
                </c:pt>
                <c:pt idx="3">
                  <c:v>0</c:v>
                </c:pt>
                <c:pt idx="4">
                  <c:v>0</c:v>
                </c:pt>
              </c:numCache>
            </c:numRef>
          </c:val>
          <c:smooth val="0"/>
        </c:ser>
        <c:ser>
          <c:idx val="1"/>
          <c:order val="1"/>
          <c:tx>
            <c:strRef>
              <c:f>'marq CE'!$D$38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'marq CE'!$B$39:$B$43</c:f>
              <c:strCache/>
            </c:strRef>
          </c:cat>
          <c:val>
            <c:numRef>
              <c:f>'marq CE'!$D$39:$D$43</c:f>
              <c:numCache>
                <c:ptCount val="5"/>
                <c:pt idx="0">
                  <c:v>0</c:v>
                </c:pt>
                <c:pt idx="1">
                  <c:v>0</c:v>
                </c:pt>
                <c:pt idx="2">
                  <c:v>0</c:v>
                </c:pt>
                <c:pt idx="3">
                  <c:v>0</c:v>
                </c:pt>
                <c:pt idx="4">
                  <c:v>0</c:v>
                </c:pt>
              </c:numCache>
            </c:numRef>
          </c:val>
          <c:smooth val="0"/>
        </c:ser>
        <c:ser>
          <c:idx val="2"/>
          <c:order val="2"/>
          <c:tx>
            <c:strRef>
              <c:f>'marq CE'!$E$38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'marq CE'!$B$39:$B$43</c:f>
              <c:strCache/>
            </c:strRef>
          </c:cat>
          <c:val>
            <c:numRef>
              <c:f>'marq CE'!$E$39:$E$43</c:f>
              <c:numCache>
                <c:ptCount val="5"/>
                <c:pt idx="0">
                  <c:v>0</c:v>
                </c:pt>
                <c:pt idx="1">
                  <c:v>0</c:v>
                </c:pt>
                <c:pt idx="2">
                  <c:v>0</c:v>
                </c:pt>
                <c:pt idx="3">
                  <c:v>0</c:v>
                </c:pt>
                <c:pt idx="4">
                  <c:v>0</c:v>
                </c:pt>
              </c:numCache>
            </c:numRef>
          </c:val>
          <c:smooth val="0"/>
        </c:ser>
        <c:ser>
          <c:idx val="3"/>
          <c:order val="3"/>
          <c:tx>
            <c:strRef>
              <c:f>'marq CE'!$F$38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'marq CE'!$B$39:$B$43</c:f>
              <c:strCache/>
            </c:strRef>
          </c:cat>
          <c:val>
            <c:numRef>
              <c:f>'marq CE'!$F$39:$F$43</c:f>
              <c:numCache>
                <c:ptCount val="5"/>
                <c:pt idx="0">
                  <c:v>0</c:v>
                </c:pt>
                <c:pt idx="1">
                  <c:v>0</c:v>
                </c:pt>
                <c:pt idx="2">
                  <c:v>0</c:v>
                </c:pt>
                <c:pt idx="3">
                  <c:v>0</c:v>
                </c:pt>
                <c:pt idx="4">
                  <c:v>0</c:v>
                </c:pt>
              </c:numCache>
            </c:numRef>
          </c:val>
          <c:smooth val="0"/>
        </c:ser>
        <c:marker val="1"/>
        <c:axId val="44605437"/>
        <c:axId val="65904614"/>
      </c:lineChart>
      <c:catAx>
        <c:axId val="4460543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904614"/>
        <c:crosses val="autoZero"/>
        <c:auto val="1"/>
        <c:lblOffset val="100"/>
        <c:noMultiLvlLbl val="0"/>
      </c:catAx>
      <c:valAx>
        <c:axId val="65904614"/>
        <c:scaling>
          <c:orientation val="minMax"/>
          <c:max val="1"/>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605437"/>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275"/>
          <c:y val="0.0865"/>
          <c:w val="0.59775"/>
          <c:h val="0.73775"/>
        </c:manualLayout>
      </c:layout>
      <c:radarChart>
        <c:radarStyle val="filled"/>
        <c:varyColors val="0"/>
        <c:ser>
          <c:idx val="0"/>
          <c:order val="0"/>
          <c:tx>
            <c:strRef>
              <c:f>matériovigilance!$B$4</c:f>
              <c:strCache>
                <c:ptCount val="1"/>
                <c:pt idx="0">
                  <c:v>niveau à atteindre enur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matériovigilance!$C$2:$G$2</c:f>
              <c:strCache/>
            </c:strRef>
          </c:cat>
          <c:val>
            <c:numRef>
              <c:f>matériovigilance!$C$4:$G$4</c:f>
              <c:numCache/>
            </c:numRef>
          </c:val>
        </c:ser>
        <c:ser>
          <c:idx val="1"/>
          <c:order val="1"/>
          <c:tx>
            <c:strRef>
              <c:f>matériovigilance!$B$5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matériovigilance!$C$2:$G$2</c:f>
              <c:strCache/>
            </c:strRef>
          </c:cat>
          <c:val>
            <c:numRef>
              <c:f>matériovigilance!$C$5:$G$5</c:f>
              <c:numCache/>
            </c:numRef>
          </c:val>
        </c:ser>
        <c:axId val="56270615"/>
        <c:axId val="36673488"/>
      </c:radarChart>
      <c:catAx>
        <c:axId val="56270615"/>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673488"/>
        <c:crosses val="autoZero"/>
        <c:auto val="1"/>
        <c:lblOffset val="100"/>
        <c:noMultiLvlLbl val="0"/>
      </c:catAx>
      <c:valAx>
        <c:axId val="36673488"/>
        <c:scaling>
          <c:orientation val="minMax"/>
          <c:max val="1"/>
          <c:min val="0"/>
        </c:scaling>
        <c:axPos val="l"/>
        <c:majorGridlines/>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56270615"/>
        <c:crossesAt val="1"/>
        <c:crossBetween val="between"/>
        <c:dispUnits/>
        <c:majorUnit val="0.2"/>
      </c:valAx>
      <c:spPr>
        <a:noFill/>
        <a:ln>
          <a:noFill/>
        </a:ln>
      </c:spPr>
    </c:plotArea>
    <c:legend>
      <c:legendPos val="b"/>
      <c:layout>
        <c:manualLayout>
          <c:xMode val="edge"/>
          <c:yMode val="edge"/>
          <c:x val="0.1535"/>
          <c:y val="0.94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objectif</c:v>
          </c:tx>
          <c:extLst>
            <c:ext xmlns:c14="http://schemas.microsoft.com/office/drawing/2007/8/2/chart" uri="{6F2FDCE9-48DA-4B69-8628-5D25D57E5C99}">
              <c14:invertSolidFillFmt>
                <c14:spPr>
                  <a:solidFill>
                    <a:srgbClr val="000000"/>
                  </a:solidFill>
                </c14:spPr>
              </c14:invertSolidFillFmt>
            </c:ext>
          </c:extLst>
          <c:cat>
            <c:strRef>
              <c:f>matériovigilance!$B$39:$B$43</c:f>
              <c:strCache/>
            </c:strRef>
          </c:cat>
          <c:val>
            <c:numRef>
              <c:f>matériovigilance!$C$39:$C$43</c:f>
              <c:numCache>
                <c:ptCount val="5"/>
                <c:pt idx="0">
                  <c:v>0</c:v>
                </c:pt>
                <c:pt idx="1">
                  <c:v>0</c:v>
                </c:pt>
                <c:pt idx="2">
                  <c:v>0</c:v>
                </c:pt>
                <c:pt idx="3">
                  <c:v>0</c:v>
                </c:pt>
                <c:pt idx="4">
                  <c:v>0</c:v>
                </c:pt>
              </c:numCache>
            </c:numRef>
          </c:val>
          <c:smooth val="0"/>
        </c:ser>
        <c:ser>
          <c:idx val="1"/>
          <c:order val="1"/>
          <c:tx>
            <c:strRef>
              <c:f>matériovigilance!$D$38</c:f>
              <c:strCache>
                <c:ptCount val="1"/>
                <c:pt idx="0">
                  <c:v>02/07/02</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strRef>
          </c:cat>
          <c:val>
            <c:numRef>
              <c:f>matériovigilance!$D$39:$D$43</c:f>
              <c:numCache>
                <c:ptCount val="5"/>
                <c:pt idx="0">
                  <c:v>0</c:v>
                </c:pt>
                <c:pt idx="1">
                  <c:v>0</c:v>
                </c:pt>
                <c:pt idx="2">
                  <c:v>0</c:v>
                </c:pt>
                <c:pt idx="3">
                  <c:v>0</c:v>
                </c:pt>
                <c:pt idx="4">
                  <c:v>0</c:v>
                </c:pt>
              </c:numCache>
            </c:numRef>
          </c:val>
          <c:smooth val="0"/>
        </c:ser>
        <c:ser>
          <c:idx val="2"/>
          <c:order val="2"/>
          <c:tx>
            <c:strRef>
              <c:f>matériovigilance!$E$38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strRef>
          </c:cat>
          <c:val>
            <c:numRef>
              <c:f>matériovigilance!$E$39:$E$43</c:f>
              <c:numCache>
                <c:ptCount val="5"/>
                <c:pt idx="0">
                  <c:v>0</c:v>
                </c:pt>
                <c:pt idx="1">
                  <c:v>0</c:v>
                </c:pt>
                <c:pt idx="2">
                  <c:v>0</c:v>
                </c:pt>
                <c:pt idx="3">
                  <c:v>0</c:v>
                </c:pt>
                <c:pt idx="4">
                  <c:v>0</c:v>
                </c:pt>
              </c:numCache>
            </c:numRef>
          </c:val>
          <c:smooth val="0"/>
        </c:ser>
        <c:ser>
          <c:idx val="3"/>
          <c:order val="3"/>
          <c:tx>
            <c:strRef>
              <c:f>matériovigilance!$F$38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strRef>
          </c:cat>
          <c:val>
            <c:numRef>
              <c:f>matériovigilance!$F$39:$F$43</c:f>
              <c:numCache>
                <c:ptCount val="5"/>
                <c:pt idx="0">
                  <c:v>0</c:v>
                </c:pt>
                <c:pt idx="1">
                  <c:v>0</c:v>
                </c:pt>
                <c:pt idx="2">
                  <c:v>0</c:v>
                </c:pt>
                <c:pt idx="3">
                  <c:v>0</c:v>
                </c:pt>
                <c:pt idx="4">
                  <c:v>0</c:v>
                </c:pt>
              </c:numCache>
            </c:numRef>
          </c:val>
          <c:smooth val="0"/>
        </c:ser>
        <c:marker val="1"/>
        <c:axId val="61625937"/>
        <c:axId val="17762522"/>
      </c:lineChart>
      <c:catAx>
        <c:axId val="6162593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762522"/>
        <c:crosses val="autoZero"/>
        <c:auto val="1"/>
        <c:lblOffset val="100"/>
        <c:noMultiLvlLbl val="0"/>
      </c:catAx>
      <c:valAx>
        <c:axId val="17762522"/>
        <c:scaling>
          <c:orientation val="minMax"/>
          <c:max val="1"/>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625937"/>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675"/>
          <c:y val="0.0865"/>
          <c:w val="0.58375"/>
          <c:h val="0.7375"/>
        </c:manualLayout>
      </c:layout>
      <c:radarChart>
        <c:radarStyle val="filled"/>
        <c:varyColors val="0"/>
        <c:ser>
          <c:idx val="0"/>
          <c:order val="0"/>
          <c:tx>
            <c:strRef>
              <c:f>accréditation!$B$4</c:f>
              <c:strCache>
                <c:ptCount val="1"/>
                <c:pt idx="0">
                  <c:v>niveau à atteindre en %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accréditation!$C$2:$G$2</c:f>
              <c:strCache/>
            </c:strRef>
          </c:cat>
          <c:val>
            <c:numRef>
              <c:f>accréditation!$C$4:$G$4</c:f>
              <c:numCache/>
            </c:numRef>
          </c:val>
        </c:ser>
        <c:ser>
          <c:idx val="1"/>
          <c:order val="1"/>
          <c:tx>
            <c:strRef>
              <c:f>accréditation!$B$5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accréditation!$C$2:$G$2</c:f>
              <c:strCache/>
            </c:strRef>
          </c:cat>
          <c:val>
            <c:numRef>
              <c:f>accréditation!$C$5:$G$5</c:f>
              <c:numCache/>
            </c:numRef>
          </c:val>
        </c:ser>
        <c:axId val="25644971"/>
        <c:axId val="29478148"/>
      </c:radarChart>
      <c:catAx>
        <c:axId val="25644971"/>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478148"/>
        <c:crosses val="autoZero"/>
        <c:auto val="1"/>
        <c:lblOffset val="100"/>
        <c:noMultiLvlLbl val="0"/>
      </c:catAx>
      <c:valAx>
        <c:axId val="29478148"/>
        <c:scaling>
          <c:orientation val="minMax"/>
          <c:max val="1"/>
          <c:min val="0"/>
        </c:scaling>
        <c:axPos val="l"/>
        <c:majorGridlines/>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25644971"/>
        <c:crossesAt val="1"/>
        <c:crossBetween val="between"/>
        <c:dispUnits/>
        <c:majorUnit val="0.2"/>
      </c:valAx>
      <c:spPr>
        <a:noFill/>
        <a:ln>
          <a:noFill/>
        </a:ln>
      </c:spPr>
    </c:plotArea>
    <c:legend>
      <c:legendPos val="b"/>
      <c:layout>
        <c:manualLayout>
          <c:xMode val="edge"/>
          <c:yMode val="edge"/>
          <c:x val="0.1515"/>
          <c:y val="0.94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objectif</c:v>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matériovigilance!$C$39:$C$43</c:f>
              <c:numCache>
                <c:ptCount val="5"/>
                <c:pt idx="0">
                  <c:v>0.39285714285714285</c:v>
                </c:pt>
                <c:pt idx="1">
                  <c:v>0.13725490196078433</c:v>
                </c:pt>
                <c:pt idx="2">
                  <c:v>0.09302325581395349</c:v>
                </c:pt>
                <c:pt idx="3">
                  <c:v>0.11578947368421053</c:v>
                </c:pt>
                <c:pt idx="4">
                  <c:v>0.12727272727272726</c:v>
                </c:pt>
              </c:numCache>
            </c:numRef>
          </c:val>
          <c:smooth val="0"/>
        </c:ser>
        <c:ser>
          <c:idx val="1"/>
          <c:order val="1"/>
          <c:tx>
            <c:strRef>
              <c:f>matériovigilance!$D$38</c:f>
              <c:strCache>
                <c:ptCount val="1"/>
                <c:pt idx="0">
                  <c:v>02/07/02</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matériovigilance!$D$39:$D$43</c:f>
              <c:numCache>
                <c:ptCount val="5"/>
                <c:pt idx="0">
                  <c:v>0.37142857142857144</c:v>
                </c:pt>
                <c:pt idx="1">
                  <c:v>0.12352941176470587</c:v>
                </c:pt>
                <c:pt idx="2">
                  <c:v>0.09636363636363636</c:v>
                </c:pt>
                <c:pt idx="3">
                  <c:v>0.056976744186046514</c:v>
                </c:pt>
                <c:pt idx="4">
                  <c:v>0.09636363636363636</c:v>
                </c:pt>
              </c:numCache>
            </c:numRef>
          </c:val>
          <c:smooth val="0"/>
        </c:ser>
        <c:ser>
          <c:idx val="2"/>
          <c:order val="2"/>
          <c:tx>
            <c:strRef>
              <c:f>matériovigilance!$E$38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matériovigilance!$E$39:$E$43</c:f>
              <c:numCache>
                <c:ptCount val="5"/>
              </c:numCache>
            </c:numRef>
          </c:val>
          <c:smooth val="0"/>
        </c:ser>
        <c:ser>
          <c:idx val="3"/>
          <c:order val="3"/>
          <c:tx>
            <c:strRef>
              <c:f>matériovigilance!$F$38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matériovigilance!$F$39:$F$43</c:f>
              <c:numCache>
                <c:ptCount val="5"/>
              </c:numCache>
            </c:numRef>
          </c:val>
          <c:smooth val="0"/>
        </c:ser>
        <c:marker val="1"/>
        <c:axId val="63976741"/>
        <c:axId val="38919758"/>
      </c:lineChart>
      <c:catAx>
        <c:axId val="6397674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919758"/>
        <c:crosses val="autoZero"/>
        <c:auto val="1"/>
        <c:lblOffset val="100"/>
        <c:noMultiLvlLbl val="0"/>
      </c:catAx>
      <c:valAx>
        <c:axId val="38919758"/>
        <c:scaling>
          <c:orientation val="minMax"/>
          <c:max val="1"/>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976741"/>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275"/>
          <c:y val="0.0865"/>
          <c:w val="0.59775"/>
          <c:h val="0.73775"/>
        </c:manualLayout>
      </c:layout>
      <c:radarChart>
        <c:radarStyle val="filled"/>
        <c:varyColors val="0"/>
        <c:ser>
          <c:idx val="0"/>
          <c:order val="0"/>
          <c:tx>
            <c:strRef>
              <c:f>'ajout ref1'!$B$4</c:f>
              <c:strCache>
                <c:ptCount val="1"/>
                <c:pt idx="0">
                  <c:v>niveau à atteindre enur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'ajout ref1'!$C$2:$G$2</c:f>
              <c:strCache>
                <c:ptCount val="5"/>
                <c:pt idx="0">
                  <c:v>RSQM</c:v>
                </c:pt>
                <c:pt idx="1">
                  <c:v> NORME DE
MAINTENANCE</c:v>
                </c:pt>
                <c:pt idx="2">
                  <c:v>BONNES PRATIQUES
BIOMEDICALES</c:v>
                </c:pt>
                <c:pt idx="3">
                  <c:v>ISO 17025</c:v>
                </c:pt>
                <c:pt idx="4">
                  <c:v>ISO 9000</c:v>
                </c:pt>
              </c:strCache>
            </c:strRef>
          </c:cat>
          <c:val>
            <c:numRef>
              <c:f>'ajout ref1'!$C$4:$G$4</c:f>
              <c:numCache>
                <c:ptCount val="5"/>
                <c:pt idx="0">
                  <c:v>0</c:v>
                </c:pt>
                <c:pt idx="1">
                  <c:v>0.0196078431372549</c:v>
                </c:pt>
                <c:pt idx="2">
                  <c:v>0</c:v>
                </c:pt>
                <c:pt idx="3">
                  <c:v>0</c:v>
                </c:pt>
                <c:pt idx="4">
                  <c:v>0</c:v>
                </c:pt>
              </c:numCache>
            </c:numRef>
          </c:val>
        </c:ser>
        <c:ser>
          <c:idx val="1"/>
          <c:order val="1"/>
          <c:tx>
            <c:strRef>
              <c:f>'ajout ref1'!$B$5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'ajout ref1'!$C$2:$G$2</c:f>
              <c:strCache>
                <c:ptCount val="5"/>
                <c:pt idx="0">
                  <c:v>RSQM</c:v>
                </c:pt>
                <c:pt idx="1">
                  <c:v> NORME DE
MAINTENANCE</c:v>
                </c:pt>
                <c:pt idx="2">
                  <c:v>BONNES PRATIQUES
BIOMEDICALES</c:v>
                </c:pt>
                <c:pt idx="3">
                  <c:v>ISO 17025</c:v>
                </c:pt>
                <c:pt idx="4">
                  <c:v>ISO 9000</c:v>
                </c:pt>
              </c:strCache>
            </c:strRef>
          </c:cat>
          <c:val>
            <c:numRef>
              <c:f>'ajout ref1'!$C$5:$G$5</c:f>
              <c:numCache>
                <c:ptCount val="5"/>
                <c:pt idx="0">
                  <c:v>0</c:v>
                </c:pt>
                <c:pt idx="1">
                  <c:v>0.0196078431372549</c:v>
                </c:pt>
                <c:pt idx="2">
                  <c:v>0</c:v>
                </c:pt>
                <c:pt idx="3">
                  <c:v>0</c:v>
                </c:pt>
                <c:pt idx="4">
                  <c:v>0</c:v>
                </c:pt>
              </c:numCache>
            </c:numRef>
          </c:val>
        </c:ser>
        <c:axId val="14733503"/>
        <c:axId val="65492664"/>
      </c:radarChart>
      <c:catAx>
        <c:axId val="14733503"/>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492664"/>
        <c:crosses val="autoZero"/>
        <c:auto val="1"/>
        <c:lblOffset val="100"/>
        <c:noMultiLvlLbl val="0"/>
      </c:catAx>
      <c:valAx>
        <c:axId val="65492664"/>
        <c:scaling>
          <c:orientation val="minMax"/>
          <c:max val="1"/>
          <c:min val="0"/>
        </c:scaling>
        <c:axPos val="l"/>
        <c:majorGridlines/>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14733503"/>
        <c:crossesAt val="1"/>
        <c:crossBetween val="between"/>
        <c:dispUnits/>
        <c:majorUnit val="0.2"/>
      </c:valAx>
      <c:spPr>
        <a:noFill/>
        <a:ln>
          <a:noFill/>
        </a:ln>
      </c:spPr>
    </c:plotArea>
    <c:legend>
      <c:legendPos val="b"/>
      <c:layout>
        <c:manualLayout>
          <c:xMode val="edge"/>
          <c:yMode val="edge"/>
          <c:x val="0.1535"/>
          <c:y val="0.94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objectif</c:v>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matériovigilance!$C$39:$C$43</c:f>
              <c:numCache>
                <c:ptCount val="5"/>
                <c:pt idx="0">
                  <c:v>0.39285714285714285</c:v>
                </c:pt>
                <c:pt idx="1">
                  <c:v>0.13725490196078433</c:v>
                </c:pt>
                <c:pt idx="2">
                  <c:v>0.09302325581395349</c:v>
                </c:pt>
                <c:pt idx="3">
                  <c:v>0.11578947368421053</c:v>
                </c:pt>
                <c:pt idx="4">
                  <c:v>0.12727272727272726</c:v>
                </c:pt>
              </c:numCache>
            </c:numRef>
          </c:val>
          <c:smooth val="0"/>
        </c:ser>
        <c:ser>
          <c:idx val="1"/>
          <c:order val="1"/>
          <c:tx>
            <c:strRef>
              <c:f>matériovigilance!$D$38</c:f>
              <c:strCache>
                <c:ptCount val="1"/>
                <c:pt idx="0">
                  <c:v>02/07/02</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matériovigilance!$D$39:$D$43</c:f>
              <c:numCache>
                <c:ptCount val="5"/>
                <c:pt idx="0">
                  <c:v>0.37142857142857144</c:v>
                </c:pt>
                <c:pt idx="1">
                  <c:v>0.12352941176470587</c:v>
                </c:pt>
                <c:pt idx="2">
                  <c:v>0.09636363636363636</c:v>
                </c:pt>
                <c:pt idx="3">
                  <c:v>0.056976744186046514</c:v>
                </c:pt>
                <c:pt idx="4">
                  <c:v>0.09636363636363636</c:v>
                </c:pt>
              </c:numCache>
            </c:numRef>
          </c:val>
          <c:smooth val="0"/>
        </c:ser>
        <c:ser>
          <c:idx val="2"/>
          <c:order val="2"/>
          <c:tx>
            <c:strRef>
              <c:f>matériovigilance!$E$38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matériovigilance!$E$39:$E$43</c:f>
              <c:numCache>
                <c:ptCount val="5"/>
              </c:numCache>
            </c:numRef>
          </c:val>
          <c:smooth val="0"/>
        </c:ser>
        <c:ser>
          <c:idx val="3"/>
          <c:order val="3"/>
          <c:tx>
            <c:strRef>
              <c:f>matériovigilance!$F$38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matériovigilance!$F$39:$F$43</c:f>
              <c:numCache>
                <c:ptCount val="5"/>
              </c:numCache>
            </c:numRef>
          </c:val>
          <c:smooth val="0"/>
        </c:ser>
        <c:marker val="1"/>
        <c:axId val="52563065"/>
        <c:axId val="3305538"/>
      </c:lineChart>
      <c:catAx>
        <c:axId val="5256306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05538"/>
        <c:crosses val="autoZero"/>
        <c:auto val="1"/>
        <c:lblOffset val="100"/>
        <c:noMultiLvlLbl val="0"/>
      </c:catAx>
      <c:valAx>
        <c:axId val="3305538"/>
        <c:scaling>
          <c:orientation val="minMax"/>
          <c:max val="1"/>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563065"/>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275"/>
          <c:y val="0.0865"/>
          <c:w val="0.59775"/>
          <c:h val="0.73775"/>
        </c:manualLayout>
      </c:layout>
      <c:radarChart>
        <c:radarStyle val="filled"/>
        <c:varyColors val="0"/>
        <c:ser>
          <c:idx val="0"/>
          <c:order val="0"/>
          <c:tx>
            <c:strRef>
              <c:f>'ajout ref2'!$B$4</c:f>
              <c:strCache>
                <c:ptCount val="1"/>
                <c:pt idx="0">
                  <c:v>niveau à atteindre enur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'ajout ref2'!$C$2:$G$2</c:f>
              <c:strCache/>
            </c:strRef>
          </c:cat>
          <c:val>
            <c:numRef>
              <c:f>'ajout ref2'!$C$4:$G$4</c:f>
              <c:numCache>
                <c:ptCount val="5"/>
                <c:pt idx="0">
                  <c:v>0</c:v>
                </c:pt>
                <c:pt idx="1">
                  <c:v>0.0196078431372549</c:v>
                </c:pt>
                <c:pt idx="2">
                  <c:v>0</c:v>
                </c:pt>
                <c:pt idx="3">
                  <c:v>0</c:v>
                </c:pt>
                <c:pt idx="4">
                  <c:v>0</c:v>
                </c:pt>
              </c:numCache>
            </c:numRef>
          </c:val>
        </c:ser>
        <c:ser>
          <c:idx val="1"/>
          <c:order val="1"/>
          <c:tx>
            <c:strRef>
              <c:f>'ajout ref2'!$B$5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'ajout ref2'!$C$2:$G$2</c:f>
              <c:strCache/>
            </c:strRef>
          </c:cat>
          <c:val>
            <c:numRef>
              <c:f>'ajout ref2'!$C$5:$G$5</c:f>
              <c:numCache>
                <c:ptCount val="5"/>
                <c:pt idx="0">
                  <c:v>0</c:v>
                </c:pt>
                <c:pt idx="1">
                  <c:v>0.0196078431372549</c:v>
                </c:pt>
                <c:pt idx="2">
                  <c:v>0</c:v>
                </c:pt>
                <c:pt idx="3">
                  <c:v>0</c:v>
                </c:pt>
                <c:pt idx="4">
                  <c:v>0</c:v>
                </c:pt>
              </c:numCache>
            </c:numRef>
          </c:val>
        </c:ser>
        <c:axId val="29749843"/>
        <c:axId val="66421996"/>
      </c:radarChart>
      <c:catAx>
        <c:axId val="29749843"/>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421996"/>
        <c:crosses val="autoZero"/>
        <c:auto val="1"/>
        <c:lblOffset val="100"/>
        <c:noMultiLvlLbl val="0"/>
      </c:catAx>
      <c:valAx>
        <c:axId val="66421996"/>
        <c:scaling>
          <c:orientation val="minMax"/>
          <c:max val="1"/>
          <c:min val="0"/>
        </c:scaling>
        <c:axPos val="l"/>
        <c:majorGridlines/>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29749843"/>
        <c:crossesAt val="1"/>
        <c:crossBetween val="between"/>
        <c:dispUnits/>
        <c:majorUnit val="0.2"/>
      </c:valAx>
      <c:spPr>
        <a:noFill/>
        <a:ln>
          <a:noFill/>
        </a:ln>
      </c:spPr>
    </c:plotArea>
    <c:legend>
      <c:legendPos val="b"/>
      <c:layout>
        <c:manualLayout>
          <c:xMode val="edge"/>
          <c:yMode val="edge"/>
          <c:x val="0.1535"/>
          <c:y val="0.94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évolution!$B$7</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évolution!$A$8:$A$12</c:f>
              <c:strCache/>
            </c:strRef>
          </c:cat>
          <c:val>
            <c:numRef>
              <c:f>évolution!$B$8:$B$12</c:f>
              <c:numCache>
                <c:ptCount val="5"/>
                <c:pt idx="0">
                  <c:v>0</c:v>
                </c:pt>
                <c:pt idx="1">
                  <c:v>0</c:v>
                </c:pt>
                <c:pt idx="2">
                  <c:v>0</c:v>
                </c:pt>
                <c:pt idx="3">
                  <c:v>0</c:v>
                </c:pt>
                <c:pt idx="4">
                  <c:v>0</c:v>
                </c:pt>
              </c:numCache>
            </c:numRef>
          </c:val>
        </c:ser>
        <c:ser>
          <c:idx val="1"/>
          <c:order val="1"/>
          <c:tx>
            <c:strRef>
              <c:f>évolution!$C$7</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évolution!$A$8:$A$12</c:f>
              <c:strCache/>
            </c:strRef>
          </c:cat>
          <c:val>
            <c:numRef>
              <c:f>évolution!$C$8:$C$12</c:f>
              <c:numCache>
                <c:ptCount val="5"/>
                <c:pt idx="0">
                  <c:v>0</c:v>
                </c:pt>
                <c:pt idx="1">
                  <c:v>0</c:v>
                </c:pt>
                <c:pt idx="2">
                  <c:v>0</c:v>
                </c:pt>
                <c:pt idx="3">
                  <c:v>0</c:v>
                </c:pt>
                <c:pt idx="4">
                  <c:v>0</c:v>
                </c:pt>
              </c:numCache>
            </c:numRef>
          </c:val>
        </c:ser>
        <c:ser>
          <c:idx val="2"/>
          <c:order val="2"/>
          <c:tx>
            <c:strRef>
              <c:f>évolution!$D$7</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évolution!$A$8:$A$12</c:f>
              <c:strCache/>
            </c:strRef>
          </c:cat>
          <c:val>
            <c:numRef>
              <c:f>évolution!$D$8:$D$12</c:f>
              <c:numCache>
                <c:ptCount val="5"/>
                <c:pt idx="0">
                  <c:v>0</c:v>
                </c:pt>
                <c:pt idx="1">
                  <c:v>0</c:v>
                </c:pt>
                <c:pt idx="2">
                  <c:v>0</c:v>
                </c:pt>
                <c:pt idx="3">
                  <c:v>0</c:v>
                </c:pt>
                <c:pt idx="4">
                  <c:v>0</c:v>
                </c:pt>
              </c:numCache>
            </c:numRef>
          </c:val>
        </c:ser>
        <c:ser>
          <c:idx val="3"/>
          <c:order val="3"/>
          <c:tx>
            <c:strRef>
              <c:f>évolution!$E$7</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évolution!$A$8:$A$12</c:f>
              <c:strCache/>
            </c:strRef>
          </c:cat>
          <c:val>
            <c:numRef>
              <c:f>évolution!$E$8:$E$12</c:f>
              <c:numCache>
                <c:ptCount val="5"/>
                <c:pt idx="0">
                  <c:v>0</c:v>
                </c:pt>
                <c:pt idx="1">
                  <c:v>0</c:v>
                </c:pt>
                <c:pt idx="2">
                  <c:v>0</c:v>
                </c:pt>
                <c:pt idx="3">
                  <c:v>0</c:v>
                </c:pt>
                <c:pt idx="4">
                  <c:v>0</c:v>
                </c:pt>
              </c:numCache>
            </c:numRef>
          </c:val>
        </c:ser>
        <c:axId val="38159333"/>
        <c:axId val="7889678"/>
      </c:barChart>
      <c:catAx>
        <c:axId val="38159333"/>
        <c:scaling>
          <c:orientation val="minMax"/>
        </c:scaling>
        <c:axPos val="b"/>
        <c:delete val="0"/>
        <c:numFmt formatCode="General" sourceLinked="1"/>
        <c:majorTickMark val="out"/>
        <c:minorTickMark val="none"/>
        <c:tickLblPos val="nextTo"/>
        <c:crossAx val="7889678"/>
        <c:crosses val="autoZero"/>
        <c:auto val="1"/>
        <c:lblOffset val="100"/>
        <c:noMultiLvlLbl val="0"/>
      </c:catAx>
      <c:valAx>
        <c:axId val="7889678"/>
        <c:scaling>
          <c:orientation val="minMax"/>
          <c:max val="1"/>
          <c:min val="0"/>
        </c:scaling>
        <c:axPos val="l"/>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8159333"/>
        <c:crossesAt val="1"/>
        <c:crossBetween val="between"/>
        <c:dispUnits/>
        <c:majorUnit val="0.2"/>
      </c:valAx>
      <c:spPr>
        <a:solidFill>
          <a:srgbClr val="C0C0C0"/>
        </a:solidFill>
        <a:ln w="12700">
          <a:solidFill>
            <a:srgbClr val="808080"/>
          </a:solidFill>
        </a:ln>
      </c:spPr>
    </c:plotArea>
    <c:legend>
      <c:legendPos val="r"/>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objectif</c:v>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matériovigilance!$C$39:$C$43</c:f>
              <c:numCache>
                <c:ptCount val="5"/>
                <c:pt idx="0">
                  <c:v>0.39285714285714285</c:v>
                </c:pt>
                <c:pt idx="1">
                  <c:v>0.13725490196078433</c:v>
                </c:pt>
                <c:pt idx="2">
                  <c:v>0.09302325581395349</c:v>
                </c:pt>
                <c:pt idx="3">
                  <c:v>0.11578947368421053</c:v>
                </c:pt>
                <c:pt idx="4">
                  <c:v>0.12727272727272726</c:v>
                </c:pt>
              </c:numCache>
            </c:numRef>
          </c:val>
          <c:smooth val="0"/>
        </c:ser>
        <c:ser>
          <c:idx val="1"/>
          <c:order val="1"/>
          <c:tx>
            <c:strRef>
              <c:f>matériovigilance!$D$38</c:f>
              <c:strCache>
                <c:ptCount val="1"/>
                <c:pt idx="0">
                  <c:v>02/07/02</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matériovigilance!$D$39:$D$43</c:f>
              <c:numCache>
                <c:ptCount val="5"/>
                <c:pt idx="0">
                  <c:v>0.37142857142857144</c:v>
                </c:pt>
                <c:pt idx="1">
                  <c:v>0.12352941176470587</c:v>
                </c:pt>
                <c:pt idx="2">
                  <c:v>0.09636363636363636</c:v>
                </c:pt>
                <c:pt idx="3">
                  <c:v>0.056976744186046514</c:v>
                </c:pt>
                <c:pt idx="4">
                  <c:v>0.09636363636363636</c:v>
                </c:pt>
              </c:numCache>
            </c:numRef>
          </c:val>
          <c:smooth val="0"/>
        </c:ser>
        <c:ser>
          <c:idx val="2"/>
          <c:order val="2"/>
          <c:tx>
            <c:strRef>
              <c:f>matériovigilance!$E$38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matériovigilance!$E$39:$E$43</c:f>
              <c:numCache>
                <c:ptCount val="5"/>
              </c:numCache>
            </c:numRef>
          </c:val>
          <c:smooth val="0"/>
        </c:ser>
        <c:ser>
          <c:idx val="3"/>
          <c:order val="3"/>
          <c:tx>
            <c:strRef>
              <c:f>matériovigilance!$F$38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matériovigilance!$F$39:$F$43</c:f>
              <c:numCache>
                <c:ptCount val="5"/>
              </c:numCache>
            </c:numRef>
          </c:val>
          <c:smooth val="0"/>
        </c:ser>
        <c:marker val="1"/>
        <c:axId val="60927053"/>
        <c:axId val="11472566"/>
      </c:lineChart>
      <c:catAx>
        <c:axId val="6092705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472566"/>
        <c:crosses val="autoZero"/>
        <c:auto val="1"/>
        <c:lblOffset val="100"/>
        <c:noMultiLvlLbl val="0"/>
      </c:catAx>
      <c:valAx>
        <c:axId val="11472566"/>
        <c:scaling>
          <c:orientation val="minMax"/>
          <c:max val="1"/>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927053"/>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275"/>
          <c:y val="0.0865"/>
          <c:w val="0.59775"/>
          <c:h val="0.73775"/>
        </c:manualLayout>
      </c:layout>
      <c:radarChart>
        <c:radarStyle val="filled"/>
        <c:varyColors val="0"/>
        <c:ser>
          <c:idx val="0"/>
          <c:order val="0"/>
          <c:tx>
            <c:strRef>
              <c:f>'ajout ref3'!$B$4</c:f>
              <c:strCache>
                <c:ptCount val="1"/>
                <c:pt idx="0">
                  <c:v>niveau à atteindre enur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'ajout ref3'!$C$2:$G$2</c:f>
              <c:strCache/>
            </c:strRef>
          </c:cat>
          <c:val>
            <c:numRef>
              <c:f>'ajout ref3'!$C$4:$G$4</c:f>
              <c:numCache>
                <c:ptCount val="5"/>
                <c:pt idx="0">
                  <c:v>0</c:v>
                </c:pt>
                <c:pt idx="1">
                  <c:v>0.0196078431372549</c:v>
                </c:pt>
                <c:pt idx="2">
                  <c:v>0</c:v>
                </c:pt>
                <c:pt idx="3">
                  <c:v>0</c:v>
                </c:pt>
                <c:pt idx="4">
                  <c:v>0</c:v>
                </c:pt>
              </c:numCache>
            </c:numRef>
          </c:val>
        </c:ser>
        <c:ser>
          <c:idx val="1"/>
          <c:order val="1"/>
          <c:tx>
            <c:strRef>
              <c:f>'ajout ref3'!$B$5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'ajout ref3'!$C$2:$G$2</c:f>
              <c:strCache/>
            </c:strRef>
          </c:cat>
          <c:val>
            <c:numRef>
              <c:f>'ajout ref3'!$C$5:$G$5</c:f>
              <c:numCache>
                <c:ptCount val="5"/>
                <c:pt idx="0">
                  <c:v>0</c:v>
                </c:pt>
                <c:pt idx="1">
                  <c:v>0.0196078431372549</c:v>
                </c:pt>
                <c:pt idx="2">
                  <c:v>0</c:v>
                </c:pt>
                <c:pt idx="3">
                  <c:v>0</c:v>
                </c:pt>
                <c:pt idx="4">
                  <c:v>0</c:v>
                </c:pt>
              </c:numCache>
            </c:numRef>
          </c:val>
        </c:ser>
        <c:axId val="36144231"/>
        <c:axId val="56862624"/>
      </c:radarChart>
      <c:catAx>
        <c:axId val="36144231"/>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862624"/>
        <c:crosses val="autoZero"/>
        <c:auto val="1"/>
        <c:lblOffset val="100"/>
        <c:noMultiLvlLbl val="0"/>
      </c:catAx>
      <c:valAx>
        <c:axId val="56862624"/>
        <c:scaling>
          <c:orientation val="minMax"/>
          <c:max val="1"/>
          <c:min val="0"/>
        </c:scaling>
        <c:axPos val="l"/>
        <c:majorGridlines/>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36144231"/>
        <c:crossesAt val="1"/>
        <c:crossBetween val="between"/>
        <c:dispUnits/>
        <c:majorUnit val="0.2"/>
      </c:valAx>
      <c:spPr>
        <a:noFill/>
        <a:ln>
          <a:noFill/>
        </a:ln>
      </c:spPr>
    </c:plotArea>
    <c:legend>
      <c:legendPos val="b"/>
      <c:layout>
        <c:manualLayout>
          <c:xMode val="edge"/>
          <c:yMode val="edge"/>
          <c:x val="0.1535"/>
          <c:y val="0.94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objectif</c:v>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matériovigilance!$C$39:$C$43</c:f>
              <c:numCache>
                <c:ptCount val="5"/>
                <c:pt idx="0">
                  <c:v>0.39285714285714285</c:v>
                </c:pt>
                <c:pt idx="1">
                  <c:v>0.13725490196078433</c:v>
                </c:pt>
                <c:pt idx="2">
                  <c:v>0.09302325581395349</c:v>
                </c:pt>
                <c:pt idx="3">
                  <c:v>0.11578947368421053</c:v>
                </c:pt>
                <c:pt idx="4">
                  <c:v>0.12727272727272726</c:v>
                </c:pt>
              </c:numCache>
            </c:numRef>
          </c:val>
          <c:smooth val="0"/>
        </c:ser>
        <c:ser>
          <c:idx val="1"/>
          <c:order val="1"/>
          <c:tx>
            <c:strRef>
              <c:f>matériovigilance!$D$38</c:f>
              <c:strCache>
                <c:ptCount val="1"/>
                <c:pt idx="0">
                  <c:v>02/07/02</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matériovigilance!$D$39:$D$43</c:f>
              <c:numCache>
                <c:ptCount val="5"/>
                <c:pt idx="0">
                  <c:v>0.37142857142857144</c:v>
                </c:pt>
                <c:pt idx="1">
                  <c:v>0.12352941176470587</c:v>
                </c:pt>
                <c:pt idx="2">
                  <c:v>0.09636363636363636</c:v>
                </c:pt>
                <c:pt idx="3">
                  <c:v>0.056976744186046514</c:v>
                </c:pt>
                <c:pt idx="4">
                  <c:v>0.09636363636363636</c:v>
                </c:pt>
              </c:numCache>
            </c:numRef>
          </c:val>
          <c:smooth val="0"/>
        </c:ser>
        <c:ser>
          <c:idx val="2"/>
          <c:order val="2"/>
          <c:tx>
            <c:strRef>
              <c:f>matériovigilance!$E$38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matériovigilance!$E$39:$E$43</c:f>
              <c:numCache>
                <c:ptCount val="5"/>
              </c:numCache>
            </c:numRef>
          </c:val>
          <c:smooth val="0"/>
        </c:ser>
        <c:ser>
          <c:idx val="3"/>
          <c:order val="3"/>
          <c:tx>
            <c:strRef>
              <c:f>matériovigilance!$F$38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matériovigilance!$B$39:$B$43</c:f>
              <c:strCache>
                <c:ptCount val="5"/>
                <c:pt idx="0">
                  <c:v>RSQM</c:v>
                </c:pt>
                <c:pt idx="1">
                  <c:v> NORME DE
MAINTENANCE</c:v>
                </c:pt>
                <c:pt idx="2">
                  <c:v>ISO 17025</c:v>
                </c:pt>
                <c:pt idx="3">
                  <c:v>ISO 9000</c:v>
                </c:pt>
                <c:pt idx="4">
                  <c:v>BONNES PRATIQUES
BIOMEDICALES</c:v>
                </c:pt>
              </c:strCache>
            </c:strRef>
          </c:cat>
          <c:val>
            <c:numRef>
              <c:f>matériovigilance!$F$39:$F$43</c:f>
              <c:numCache>
                <c:ptCount val="5"/>
              </c:numCache>
            </c:numRef>
          </c:val>
          <c:smooth val="0"/>
        </c:ser>
        <c:marker val="1"/>
        <c:axId val="42001569"/>
        <c:axId val="42469802"/>
      </c:lineChart>
      <c:catAx>
        <c:axId val="4200156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469802"/>
        <c:crosses val="autoZero"/>
        <c:auto val="1"/>
        <c:lblOffset val="100"/>
        <c:noMultiLvlLbl val="0"/>
      </c:catAx>
      <c:valAx>
        <c:axId val="42469802"/>
        <c:scaling>
          <c:orientation val="minMax"/>
          <c:max val="1"/>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001569"/>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évolution!$B$7</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évolution!$A$13:$A$17</c:f>
              <c:strCache/>
            </c:strRef>
          </c:cat>
          <c:val>
            <c:numRef>
              <c:f>évolution!$B$13:$B$17</c:f>
              <c:numCache>
                <c:ptCount val="5"/>
                <c:pt idx="0">
                  <c:v>0</c:v>
                </c:pt>
                <c:pt idx="1">
                  <c:v>0</c:v>
                </c:pt>
                <c:pt idx="2">
                  <c:v>0</c:v>
                </c:pt>
                <c:pt idx="3">
                  <c:v>0</c:v>
                </c:pt>
                <c:pt idx="4">
                  <c:v>0</c:v>
                </c:pt>
              </c:numCache>
            </c:numRef>
          </c:val>
        </c:ser>
        <c:ser>
          <c:idx val="1"/>
          <c:order val="1"/>
          <c:tx>
            <c:strRef>
              <c:f>évolution!$C$7</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évolution!$A$13:$A$17</c:f>
              <c:strCache/>
            </c:strRef>
          </c:cat>
          <c:val>
            <c:numRef>
              <c:f>évolution!$C$13:$C$17</c:f>
              <c:numCache>
                <c:ptCount val="5"/>
                <c:pt idx="0">
                  <c:v>0</c:v>
                </c:pt>
                <c:pt idx="1">
                  <c:v>0</c:v>
                </c:pt>
                <c:pt idx="2">
                  <c:v>0</c:v>
                </c:pt>
                <c:pt idx="3">
                  <c:v>0</c:v>
                </c:pt>
                <c:pt idx="4">
                  <c:v>0</c:v>
                </c:pt>
              </c:numCache>
            </c:numRef>
          </c:val>
        </c:ser>
        <c:ser>
          <c:idx val="2"/>
          <c:order val="2"/>
          <c:tx>
            <c:strRef>
              <c:f>évolution!$D$7</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évolution!$A$13:$A$17</c:f>
              <c:strCache/>
            </c:strRef>
          </c:cat>
          <c:val>
            <c:numRef>
              <c:f>évolution!$D$13:$D$17</c:f>
              <c:numCache>
                <c:ptCount val="5"/>
                <c:pt idx="0">
                  <c:v>0</c:v>
                </c:pt>
                <c:pt idx="1">
                  <c:v>0</c:v>
                </c:pt>
                <c:pt idx="2">
                  <c:v>0</c:v>
                </c:pt>
                <c:pt idx="3">
                  <c:v>0</c:v>
                </c:pt>
                <c:pt idx="4">
                  <c:v>0</c:v>
                </c:pt>
              </c:numCache>
            </c:numRef>
          </c:val>
        </c:ser>
        <c:ser>
          <c:idx val="3"/>
          <c:order val="3"/>
          <c:tx>
            <c:strRef>
              <c:f>évolution!$E$7</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évolution!$A$13:$A$17</c:f>
              <c:strCache/>
            </c:strRef>
          </c:cat>
          <c:val>
            <c:numRef>
              <c:f>évolution!$E$13:$E$17</c:f>
              <c:numCache>
                <c:ptCount val="5"/>
                <c:pt idx="0">
                  <c:v>0</c:v>
                </c:pt>
                <c:pt idx="1">
                  <c:v>0</c:v>
                </c:pt>
                <c:pt idx="2">
                  <c:v>0</c:v>
                </c:pt>
                <c:pt idx="3">
                  <c:v>0</c:v>
                </c:pt>
                <c:pt idx="4">
                  <c:v>0</c:v>
                </c:pt>
              </c:numCache>
            </c:numRef>
          </c:val>
        </c:ser>
        <c:axId val="3898239"/>
        <c:axId val="35084152"/>
      </c:barChart>
      <c:catAx>
        <c:axId val="3898239"/>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5084152"/>
        <c:crosses val="autoZero"/>
        <c:auto val="1"/>
        <c:lblOffset val="100"/>
        <c:noMultiLvlLbl val="0"/>
      </c:catAx>
      <c:valAx>
        <c:axId val="35084152"/>
        <c:scaling>
          <c:orientation val="minMax"/>
          <c:max val="1"/>
          <c:min val="0"/>
        </c:scaling>
        <c:axPos val="l"/>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898239"/>
        <c:crossesAt val="1"/>
        <c:crossBetween val="between"/>
        <c:dispUnits/>
        <c:majorUnit val="0.2"/>
      </c:valAx>
      <c:spPr>
        <a:solidFill>
          <a:srgbClr val="C0C0C0"/>
        </a:solidFill>
        <a:ln w="12700">
          <a:solidFill>
            <a:srgbClr val="808080"/>
          </a:solidFill>
        </a:ln>
      </c:spPr>
    </c:plotArea>
    <c:legend>
      <c:legendPos val="r"/>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évolution!$B$7</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évolution!$A$19:$A$27</c:f>
              <c:strCache/>
            </c:strRef>
          </c:cat>
          <c:val>
            <c:numRef>
              <c:f>évolution!$B$19:$B$27</c:f>
              <c:numCache>
                <c:ptCount val="9"/>
                <c:pt idx="0">
                  <c:v>0</c:v>
                </c:pt>
                <c:pt idx="1">
                  <c:v>0</c:v>
                </c:pt>
                <c:pt idx="2">
                  <c:v>0</c:v>
                </c:pt>
                <c:pt idx="3">
                  <c:v>0</c:v>
                </c:pt>
                <c:pt idx="4">
                  <c:v>0</c:v>
                </c:pt>
                <c:pt idx="5">
                  <c:v>0</c:v>
                </c:pt>
                <c:pt idx="6">
                  <c:v>0</c:v>
                </c:pt>
                <c:pt idx="7">
                  <c:v>0</c:v>
                </c:pt>
                <c:pt idx="8">
                  <c:v>0</c:v>
                </c:pt>
              </c:numCache>
            </c:numRef>
          </c:val>
        </c:ser>
        <c:ser>
          <c:idx val="1"/>
          <c:order val="1"/>
          <c:tx>
            <c:strRef>
              <c:f>évolution!$C$7</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évolution!$A$19:$A$27</c:f>
              <c:strCache/>
            </c:strRef>
          </c:cat>
          <c:val>
            <c:numRef>
              <c:f>évolution!$C$19:$C$27</c:f>
              <c:numCache>
                <c:ptCount val="9"/>
                <c:pt idx="0">
                  <c:v>0</c:v>
                </c:pt>
                <c:pt idx="1">
                  <c:v>0</c:v>
                </c:pt>
                <c:pt idx="2">
                  <c:v>0</c:v>
                </c:pt>
                <c:pt idx="3">
                  <c:v>0</c:v>
                </c:pt>
                <c:pt idx="4">
                  <c:v>0</c:v>
                </c:pt>
                <c:pt idx="5">
                  <c:v>0</c:v>
                </c:pt>
                <c:pt idx="6">
                  <c:v>0</c:v>
                </c:pt>
                <c:pt idx="7">
                  <c:v>0</c:v>
                </c:pt>
                <c:pt idx="8">
                  <c:v>0</c:v>
                </c:pt>
              </c:numCache>
            </c:numRef>
          </c:val>
        </c:ser>
        <c:ser>
          <c:idx val="2"/>
          <c:order val="2"/>
          <c:tx>
            <c:strRef>
              <c:f>évolution!$D$7</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évolution!$A$19:$A$27</c:f>
              <c:strCache/>
            </c:strRef>
          </c:cat>
          <c:val>
            <c:numRef>
              <c:f>évolution!$D$19:$D$27</c:f>
              <c:numCache>
                <c:ptCount val="9"/>
                <c:pt idx="0">
                  <c:v>0</c:v>
                </c:pt>
                <c:pt idx="1">
                  <c:v>0</c:v>
                </c:pt>
                <c:pt idx="2">
                  <c:v>0</c:v>
                </c:pt>
                <c:pt idx="3">
                  <c:v>0</c:v>
                </c:pt>
                <c:pt idx="4">
                  <c:v>0</c:v>
                </c:pt>
                <c:pt idx="5">
                  <c:v>0</c:v>
                </c:pt>
                <c:pt idx="6">
                  <c:v>0</c:v>
                </c:pt>
                <c:pt idx="7">
                  <c:v>0</c:v>
                </c:pt>
                <c:pt idx="8">
                  <c:v>0</c:v>
                </c:pt>
              </c:numCache>
            </c:numRef>
          </c:val>
        </c:ser>
        <c:ser>
          <c:idx val="3"/>
          <c:order val="3"/>
          <c:tx>
            <c:strRef>
              <c:f>évolution!$E$7</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évolution!$A$19:$A$27</c:f>
              <c:strCache/>
            </c:strRef>
          </c:cat>
          <c:val>
            <c:numRef>
              <c:f>évolution!$E$19:$E$27</c:f>
              <c:numCache>
                <c:ptCount val="9"/>
                <c:pt idx="0">
                  <c:v>0</c:v>
                </c:pt>
                <c:pt idx="1">
                  <c:v>0</c:v>
                </c:pt>
                <c:pt idx="2">
                  <c:v>0</c:v>
                </c:pt>
                <c:pt idx="3">
                  <c:v>0</c:v>
                </c:pt>
                <c:pt idx="4">
                  <c:v>0</c:v>
                </c:pt>
                <c:pt idx="5">
                  <c:v>0</c:v>
                </c:pt>
                <c:pt idx="6">
                  <c:v>0</c:v>
                </c:pt>
                <c:pt idx="7">
                  <c:v>0</c:v>
                </c:pt>
                <c:pt idx="8">
                  <c:v>0</c:v>
                </c:pt>
              </c:numCache>
            </c:numRef>
          </c:val>
        </c:ser>
        <c:axId val="47321913"/>
        <c:axId val="23244034"/>
      </c:barChart>
      <c:catAx>
        <c:axId val="47321913"/>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3244034"/>
        <c:crosses val="autoZero"/>
        <c:auto val="1"/>
        <c:lblOffset val="100"/>
        <c:noMultiLvlLbl val="0"/>
      </c:catAx>
      <c:valAx>
        <c:axId val="23244034"/>
        <c:scaling>
          <c:orientation val="minMax"/>
          <c:max val="1"/>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7321913"/>
        <c:crossesAt val="1"/>
        <c:crossBetween val="between"/>
        <c:dispUnits/>
        <c:majorUnit val="0.2"/>
      </c:valAx>
      <c:spPr>
        <a:solidFill>
          <a:srgbClr val="C0C0C0"/>
        </a:solidFill>
        <a:ln w="12700">
          <a:solidFill>
            <a:srgbClr val="808080"/>
          </a:solidFill>
        </a:ln>
      </c:spPr>
    </c:plotArea>
    <c:legend>
      <c:legendPos val="r"/>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275"/>
          <c:y val="0.0855"/>
          <c:w val="0.5765"/>
          <c:h val="0.7305"/>
        </c:manualLayout>
      </c:layout>
      <c:radarChart>
        <c:radarStyle val="filled"/>
        <c:varyColors val="0"/>
        <c:ser>
          <c:idx val="0"/>
          <c:order val="0"/>
          <c:tx>
            <c:strRef>
              <c:f>'décret maint'!$B$4</c:f>
              <c:strCache>
                <c:ptCount val="1"/>
                <c:pt idx="0">
                  <c:v>niveau à atteindre pour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'décret maint'!$C$2:$G$2</c:f>
              <c:strCache/>
            </c:strRef>
          </c:cat>
          <c:val>
            <c:numRef>
              <c:f>'décret maint'!$C$4:$G$4</c:f>
              <c:numCache/>
            </c:numRef>
          </c:val>
        </c:ser>
        <c:ser>
          <c:idx val="1"/>
          <c:order val="1"/>
          <c:tx>
            <c:strRef>
              <c:f>'décret maint'!$B$5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'décret maint'!$C$2:$G$2</c:f>
              <c:strCache/>
            </c:strRef>
          </c:cat>
          <c:val>
            <c:numRef>
              <c:f>'décret maint'!$C$5:$G$5</c:f>
              <c:numCache/>
            </c:numRef>
          </c:val>
        </c:ser>
        <c:axId val="7869715"/>
        <c:axId val="3718572"/>
      </c:radarChart>
      <c:catAx>
        <c:axId val="7869715"/>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18572"/>
        <c:crosses val="autoZero"/>
        <c:auto val="1"/>
        <c:lblOffset val="100"/>
        <c:noMultiLvlLbl val="0"/>
      </c:catAx>
      <c:valAx>
        <c:axId val="3718572"/>
        <c:scaling>
          <c:orientation val="minMax"/>
          <c:max val="1"/>
          <c:min val="0"/>
        </c:scaling>
        <c:axPos val="l"/>
        <c:majorGridlines/>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7869715"/>
        <c:crossesAt val="1"/>
        <c:crossBetween val="between"/>
        <c:dispUnits/>
        <c:majorUnit val="0.2"/>
      </c:valAx>
      <c:spPr>
        <a:noFill/>
        <a:ln>
          <a:noFill/>
        </a:ln>
      </c:spPr>
    </c:plotArea>
    <c:legend>
      <c:legendPos val="b"/>
      <c:layout>
        <c:manualLayout>
          <c:xMode val="edge"/>
          <c:yMode val="edge"/>
          <c:x val="0.051"/>
          <c:y val="0.93275"/>
        </c:manualLayout>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tx>
            <c:strRef>
              <c:f>'décret maint'!#REF!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'décret maint'!#REF!</c:f>
              <c:strCache>
                <c:ptCount val="1"/>
                <c:pt idx="0">
                  <c:v>1</c:v>
                </c:pt>
              </c:strCache>
            </c:strRef>
          </c:cat>
          <c:val>
            <c:numRef>
              <c:f>'décret maint'!#REF!</c:f>
              <c:numCache>
                <c:ptCount val="1"/>
                <c:pt idx="0">
                  <c:v>1</c:v>
                </c:pt>
              </c:numCache>
            </c:numRef>
          </c:val>
        </c:ser>
        <c:ser>
          <c:idx val="1"/>
          <c:order val="1"/>
          <c:tx>
            <c:strRef>
              <c:f>'décret maint'!#REF!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'décret maint'!#REF!</c:f>
              <c:strCache>
                <c:ptCount val="1"/>
                <c:pt idx="0">
                  <c:v>1</c:v>
                </c:pt>
              </c:strCache>
            </c:strRef>
          </c:cat>
          <c:val>
            <c:numRef>
              <c:f>'décret maint'!#REF!</c:f>
              <c:numCache>
                <c:ptCount val="1"/>
                <c:pt idx="0">
                  <c:v>1</c:v>
                </c:pt>
              </c:numCache>
            </c:numRef>
          </c:val>
        </c:ser>
        <c:axId val="33467149"/>
        <c:axId val="32768886"/>
      </c:radarChart>
      <c:catAx>
        <c:axId val="33467149"/>
        <c:scaling>
          <c:orientation val="minMax"/>
        </c:scaling>
        <c:axPos val="b"/>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32768886"/>
        <c:crosses val="autoZero"/>
        <c:auto val="1"/>
        <c:lblOffset val="100"/>
        <c:noMultiLvlLbl val="0"/>
      </c:catAx>
      <c:valAx>
        <c:axId val="32768886"/>
        <c:scaling>
          <c:orientation val="minMax"/>
          <c:max val="1"/>
          <c:min val="0"/>
        </c:scaling>
        <c:axPos val="l"/>
        <c:majorGridlines/>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33467149"/>
        <c:crossesAt val="1"/>
        <c:crossBetween val="between"/>
        <c:dispUnits/>
        <c:majorUnit val="0.2"/>
      </c:valAx>
      <c:spPr>
        <a:noFill/>
        <a:ln>
          <a:noFill/>
        </a:ln>
      </c:spPr>
    </c:plotArea>
    <c:legend>
      <c:legendPos val="b"/>
      <c:layout/>
      <c:overlay val="0"/>
      <c:txPr>
        <a:bodyPr vert="horz" rot="0"/>
        <a:lstStyle/>
        <a:p>
          <a:pPr>
            <a:defRPr lang="en-US" cap="none" sz="125"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tx>
            <c:strRef>
              <c:f>'décret maint'!$B$4</c:f>
              <c:strCache>
                <c:ptCount val="1"/>
                <c:pt idx="0">
                  <c:v>niveau à atteindre pour repondre aux exigences</c:v>
                </c:pt>
              </c:strCache>
            </c:strRef>
          </c:tx>
          <c:extLst>
            <c:ext xmlns:c14="http://schemas.microsoft.com/office/drawing/2007/8/2/chart" uri="{6F2FDCE9-48DA-4B69-8628-5D25D57E5C99}">
              <c14:invertSolidFillFmt>
                <c14:spPr>
                  <a:solidFill>
                    <a:srgbClr val="000000"/>
                  </a:solidFill>
                </c14:spPr>
              </c14:invertSolidFillFmt>
            </c:ext>
          </c:extLst>
          <c:cat>
            <c:strRef>
              <c:f>'décret maint'!$C$2:$G$2</c:f>
              <c:strCache/>
            </c:strRef>
          </c:cat>
          <c:val>
            <c:numRef>
              <c:f>'décret maint'!#REF!</c:f>
              <c:numCache>
                <c:ptCount val="1"/>
                <c:pt idx="0">
                  <c:v>1</c:v>
                </c:pt>
              </c:numCache>
            </c:numRef>
          </c:val>
        </c:ser>
        <c:ser>
          <c:idx val="1"/>
          <c:order val="1"/>
          <c:tx>
            <c:strRef>
              <c:f>'décret maint'!$B$5</c:f>
              <c:strCache>
                <c:ptCount val="1"/>
                <c:pt idx="0">
                  <c:v>évaluation</c:v>
                </c:pt>
              </c:strCache>
            </c:strRef>
          </c:tx>
          <c:extLst>
            <c:ext xmlns:c14="http://schemas.microsoft.com/office/drawing/2007/8/2/chart" uri="{6F2FDCE9-48DA-4B69-8628-5D25D57E5C99}">
              <c14:invertSolidFillFmt>
                <c14:spPr>
                  <a:solidFill>
                    <a:srgbClr val="000000"/>
                  </a:solidFill>
                </c14:spPr>
              </c14:invertSolidFillFmt>
            </c:ext>
          </c:extLst>
          <c:cat>
            <c:strRef>
              <c:f>'décret maint'!$C$2:$G$2</c:f>
              <c:strCache/>
            </c:strRef>
          </c:cat>
          <c:val>
            <c:numRef>
              <c:f>'décret maint'!#REF!</c:f>
              <c:numCache>
                <c:ptCount val="1"/>
                <c:pt idx="0">
                  <c:v>1</c:v>
                </c:pt>
              </c:numCache>
            </c:numRef>
          </c:val>
        </c:ser>
        <c:axId val="26484519"/>
        <c:axId val="37034080"/>
      </c:radarChart>
      <c:catAx>
        <c:axId val="26484519"/>
        <c:scaling>
          <c:orientation val="minMax"/>
        </c:scaling>
        <c:axPos val="b"/>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37034080"/>
        <c:crosses val="autoZero"/>
        <c:auto val="1"/>
        <c:lblOffset val="100"/>
        <c:noMultiLvlLbl val="0"/>
      </c:catAx>
      <c:valAx>
        <c:axId val="37034080"/>
        <c:scaling>
          <c:orientation val="minMax"/>
          <c:max val="1"/>
          <c:min val="0"/>
        </c:scaling>
        <c:axPos val="l"/>
        <c:majorGridlines/>
        <c:delete val="0"/>
        <c:numFmt formatCode="General" sourceLinked="1"/>
        <c:majorTickMark val="in"/>
        <c:minorTickMark val="none"/>
        <c:tickLblPos val="nextTo"/>
        <c:txPr>
          <a:bodyPr/>
          <a:lstStyle/>
          <a:p>
            <a:pPr>
              <a:defRPr lang="en-US" cap="none" sz="100" b="0" i="0" u="none" baseline="0">
                <a:latin typeface="Arial"/>
                <a:ea typeface="Arial"/>
                <a:cs typeface="Arial"/>
              </a:defRPr>
            </a:pPr>
          </a:p>
        </c:txPr>
        <c:crossAx val="26484519"/>
        <c:crossesAt val="1"/>
        <c:crossBetween val="between"/>
        <c:dispUnits/>
        <c:majorUnit val="0.2"/>
      </c:valAx>
      <c:spPr>
        <a:noFill/>
        <a:ln>
          <a:noFill/>
        </a:ln>
      </c:spPr>
    </c:plotArea>
    <c:legend>
      <c:legendPos val="b"/>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 Id="rId8"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 Id="rId8" Type="http://schemas.openxmlformats.org/officeDocument/2006/relationships/chart" Target="/xl/charts/chart2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33</xdr:row>
      <xdr:rowOff>180975</xdr:rowOff>
    </xdr:from>
    <xdr:to>
      <xdr:col>5</xdr:col>
      <xdr:colOff>609600</xdr:colOff>
      <xdr:row>35</xdr:row>
      <xdr:rowOff>28575</xdr:rowOff>
    </xdr:to>
    <xdr:sp>
      <xdr:nvSpPr>
        <xdr:cNvPr id="1" name="TextBox 110"/>
        <xdr:cNvSpPr txBox="1">
          <a:spLocks noChangeArrowheads="1"/>
        </xdr:cNvSpPr>
      </xdr:nvSpPr>
      <xdr:spPr>
        <a:xfrm>
          <a:off x="2057400" y="7305675"/>
          <a:ext cx="3886200" cy="342900"/>
        </a:xfrm>
        <a:prstGeom prst="rect">
          <a:avLst/>
        </a:prstGeom>
        <a:solidFill>
          <a:srgbClr val="A6CAF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avant de lancer l'une de ces applications, veuillez vous reporter à la feuille "ajout ER" qui définit les modalités pour réaliser ces fonctions.</a:t>
          </a:r>
        </a:p>
      </xdr:txBody>
    </xdr:sp>
    <xdr:clientData/>
  </xdr:twoCellAnchor>
  <xdr:twoCellAnchor>
    <xdr:from>
      <xdr:col>3</xdr:col>
      <xdr:colOff>514350</xdr:colOff>
      <xdr:row>32</xdr:row>
      <xdr:rowOff>19050</xdr:rowOff>
    </xdr:from>
    <xdr:to>
      <xdr:col>3</xdr:col>
      <xdr:colOff>733425</xdr:colOff>
      <xdr:row>33</xdr:row>
      <xdr:rowOff>171450</xdr:rowOff>
    </xdr:to>
    <xdr:sp>
      <xdr:nvSpPr>
        <xdr:cNvPr id="2" name="AutoShape 111"/>
        <xdr:cNvSpPr>
          <a:spLocks/>
        </xdr:cNvSpPr>
      </xdr:nvSpPr>
      <xdr:spPr>
        <a:xfrm>
          <a:off x="3867150" y="6981825"/>
          <a:ext cx="219075" cy="314325"/>
        </a:xfrm>
        <a:prstGeom prst="upArrow">
          <a:avLst/>
        </a:prstGeom>
        <a:solidFill>
          <a:srgbClr val="DD080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76200</xdr:rowOff>
    </xdr:from>
    <xdr:to>
      <xdr:col>5</xdr:col>
      <xdr:colOff>733425</xdr:colOff>
      <xdr:row>28</xdr:row>
      <xdr:rowOff>85725</xdr:rowOff>
    </xdr:to>
    <xdr:graphicFrame>
      <xdr:nvGraphicFramePr>
        <xdr:cNvPr id="1" name="Chart 1"/>
        <xdr:cNvGraphicFramePr/>
      </xdr:nvGraphicFramePr>
      <xdr:xfrm>
        <a:off x="161925" y="1666875"/>
        <a:ext cx="4676775" cy="37147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44</xdr:row>
      <xdr:rowOff>0</xdr:rowOff>
    </xdr:from>
    <xdr:to>
      <xdr:col>6</xdr:col>
      <xdr:colOff>704850</xdr:colOff>
      <xdr:row>65</xdr:row>
      <xdr:rowOff>228600</xdr:rowOff>
    </xdr:to>
    <xdr:graphicFrame>
      <xdr:nvGraphicFramePr>
        <xdr:cNvPr id="2" name="Chart 7"/>
        <xdr:cNvGraphicFramePr/>
      </xdr:nvGraphicFramePr>
      <xdr:xfrm>
        <a:off x="219075" y="8848725"/>
        <a:ext cx="5362575" cy="37719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76200</xdr:rowOff>
    </xdr:from>
    <xdr:to>
      <xdr:col>5</xdr:col>
      <xdr:colOff>733425</xdr:colOff>
      <xdr:row>28</xdr:row>
      <xdr:rowOff>85725</xdr:rowOff>
    </xdr:to>
    <xdr:graphicFrame>
      <xdr:nvGraphicFramePr>
        <xdr:cNvPr id="1" name="Chart 1"/>
        <xdr:cNvGraphicFramePr/>
      </xdr:nvGraphicFramePr>
      <xdr:xfrm>
        <a:off x="161925" y="1666875"/>
        <a:ext cx="4676775" cy="37147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44</xdr:row>
      <xdr:rowOff>0</xdr:rowOff>
    </xdr:from>
    <xdr:to>
      <xdr:col>6</xdr:col>
      <xdr:colOff>704850</xdr:colOff>
      <xdr:row>65</xdr:row>
      <xdr:rowOff>228600</xdr:rowOff>
    </xdr:to>
    <xdr:graphicFrame>
      <xdr:nvGraphicFramePr>
        <xdr:cNvPr id="2" name="Chart 7"/>
        <xdr:cNvGraphicFramePr/>
      </xdr:nvGraphicFramePr>
      <xdr:xfrm>
        <a:off x="219075" y="8848725"/>
        <a:ext cx="5362575" cy="37719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66675</xdr:rowOff>
    </xdr:from>
    <xdr:to>
      <xdr:col>5</xdr:col>
      <xdr:colOff>742950</xdr:colOff>
      <xdr:row>28</xdr:row>
      <xdr:rowOff>76200</xdr:rowOff>
    </xdr:to>
    <xdr:graphicFrame>
      <xdr:nvGraphicFramePr>
        <xdr:cNvPr id="1" name="Chart 1"/>
        <xdr:cNvGraphicFramePr/>
      </xdr:nvGraphicFramePr>
      <xdr:xfrm>
        <a:off x="171450" y="1657350"/>
        <a:ext cx="4676775" cy="37147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44</xdr:row>
      <xdr:rowOff>0</xdr:rowOff>
    </xdr:from>
    <xdr:to>
      <xdr:col>6</xdr:col>
      <xdr:colOff>704850</xdr:colOff>
      <xdr:row>65</xdr:row>
      <xdr:rowOff>228600</xdr:rowOff>
    </xdr:to>
    <xdr:graphicFrame>
      <xdr:nvGraphicFramePr>
        <xdr:cNvPr id="2" name="Chart 7"/>
        <xdr:cNvGraphicFramePr/>
      </xdr:nvGraphicFramePr>
      <xdr:xfrm>
        <a:off x="219075" y="8848725"/>
        <a:ext cx="5362575" cy="37719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76200</xdr:rowOff>
    </xdr:from>
    <xdr:to>
      <xdr:col>5</xdr:col>
      <xdr:colOff>733425</xdr:colOff>
      <xdr:row>28</xdr:row>
      <xdr:rowOff>85725</xdr:rowOff>
    </xdr:to>
    <xdr:graphicFrame>
      <xdr:nvGraphicFramePr>
        <xdr:cNvPr id="1" name="Chart 1"/>
        <xdr:cNvGraphicFramePr/>
      </xdr:nvGraphicFramePr>
      <xdr:xfrm>
        <a:off x="161925" y="1666875"/>
        <a:ext cx="4676775" cy="37147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44</xdr:row>
      <xdr:rowOff>0</xdr:rowOff>
    </xdr:from>
    <xdr:to>
      <xdr:col>6</xdr:col>
      <xdr:colOff>704850</xdr:colOff>
      <xdr:row>65</xdr:row>
      <xdr:rowOff>228600</xdr:rowOff>
    </xdr:to>
    <xdr:graphicFrame>
      <xdr:nvGraphicFramePr>
        <xdr:cNvPr id="2" name="Chart 7"/>
        <xdr:cNvGraphicFramePr/>
      </xdr:nvGraphicFramePr>
      <xdr:xfrm>
        <a:off x="219075" y="8848725"/>
        <a:ext cx="5362575" cy="37719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76200</xdr:rowOff>
    </xdr:from>
    <xdr:to>
      <xdr:col>5</xdr:col>
      <xdr:colOff>733425</xdr:colOff>
      <xdr:row>28</xdr:row>
      <xdr:rowOff>85725</xdr:rowOff>
    </xdr:to>
    <xdr:graphicFrame>
      <xdr:nvGraphicFramePr>
        <xdr:cNvPr id="1" name="Chart 1"/>
        <xdr:cNvGraphicFramePr/>
      </xdr:nvGraphicFramePr>
      <xdr:xfrm>
        <a:off x="161925" y="1666875"/>
        <a:ext cx="4676775" cy="37147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44</xdr:row>
      <xdr:rowOff>0</xdr:rowOff>
    </xdr:from>
    <xdr:to>
      <xdr:col>6</xdr:col>
      <xdr:colOff>704850</xdr:colOff>
      <xdr:row>65</xdr:row>
      <xdr:rowOff>228600</xdr:rowOff>
    </xdr:to>
    <xdr:graphicFrame>
      <xdr:nvGraphicFramePr>
        <xdr:cNvPr id="2" name="Chart 7"/>
        <xdr:cNvGraphicFramePr/>
      </xdr:nvGraphicFramePr>
      <xdr:xfrm>
        <a:off x="219075" y="8848725"/>
        <a:ext cx="5362575" cy="377190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76200</xdr:rowOff>
    </xdr:from>
    <xdr:to>
      <xdr:col>5</xdr:col>
      <xdr:colOff>733425</xdr:colOff>
      <xdr:row>28</xdr:row>
      <xdr:rowOff>85725</xdr:rowOff>
    </xdr:to>
    <xdr:graphicFrame>
      <xdr:nvGraphicFramePr>
        <xdr:cNvPr id="1" name="Chart 1"/>
        <xdr:cNvGraphicFramePr/>
      </xdr:nvGraphicFramePr>
      <xdr:xfrm>
        <a:off x="161925" y="1666875"/>
        <a:ext cx="4676775" cy="37147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44</xdr:row>
      <xdr:rowOff>0</xdr:rowOff>
    </xdr:from>
    <xdr:to>
      <xdr:col>6</xdr:col>
      <xdr:colOff>704850</xdr:colOff>
      <xdr:row>65</xdr:row>
      <xdr:rowOff>228600</xdr:rowOff>
    </xdr:to>
    <xdr:graphicFrame>
      <xdr:nvGraphicFramePr>
        <xdr:cNvPr id="2" name="Chart 7"/>
        <xdr:cNvGraphicFramePr/>
      </xdr:nvGraphicFramePr>
      <xdr:xfrm>
        <a:off x="219075" y="8848725"/>
        <a:ext cx="5362575" cy="3771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5</xdr:col>
      <xdr:colOff>571500</xdr:colOff>
      <xdr:row>25</xdr:row>
      <xdr:rowOff>228600</xdr:rowOff>
    </xdr:to>
    <xdr:graphicFrame>
      <xdr:nvGraphicFramePr>
        <xdr:cNvPr id="1" name="Chart 1"/>
        <xdr:cNvGraphicFramePr/>
      </xdr:nvGraphicFramePr>
      <xdr:xfrm>
        <a:off x="47625" y="1762125"/>
        <a:ext cx="4333875" cy="3133725"/>
      </xdr:xfrm>
      <a:graphic>
        <a:graphicData uri="http://schemas.openxmlformats.org/drawingml/2006/chart">
          <c:chart xmlns:c="http://schemas.openxmlformats.org/drawingml/2006/chart" r:id="rId1"/>
        </a:graphicData>
      </a:graphic>
    </xdr:graphicFrame>
    <xdr:clientData/>
  </xdr:twoCellAnchor>
  <xdr:twoCellAnchor>
    <xdr:from>
      <xdr:col>5</xdr:col>
      <xdr:colOff>752475</xdr:colOff>
      <xdr:row>7</xdr:row>
      <xdr:rowOff>0</xdr:rowOff>
    </xdr:from>
    <xdr:to>
      <xdr:col>11</xdr:col>
      <xdr:colOff>676275</xdr:colOff>
      <xdr:row>25</xdr:row>
      <xdr:rowOff>219075</xdr:rowOff>
    </xdr:to>
    <xdr:graphicFrame>
      <xdr:nvGraphicFramePr>
        <xdr:cNvPr id="2" name="Chart 2"/>
        <xdr:cNvGraphicFramePr/>
      </xdr:nvGraphicFramePr>
      <xdr:xfrm>
        <a:off x="4562475" y="1752600"/>
        <a:ext cx="4533900" cy="3133725"/>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32</xdr:row>
      <xdr:rowOff>95250</xdr:rowOff>
    </xdr:from>
    <xdr:to>
      <xdr:col>11</xdr:col>
      <xdr:colOff>133350</xdr:colOff>
      <xdr:row>59</xdr:row>
      <xdr:rowOff>133350</xdr:rowOff>
    </xdr:to>
    <xdr:graphicFrame>
      <xdr:nvGraphicFramePr>
        <xdr:cNvPr id="3" name="Chart 4"/>
        <xdr:cNvGraphicFramePr/>
      </xdr:nvGraphicFramePr>
      <xdr:xfrm>
        <a:off x="1104900" y="7029450"/>
        <a:ext cx="7448550" cy="44100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9525</xdr:rowOff>
    </xdr:from>
    <xdr:to>
      <xdr:col>7</xdr:col>
      <xdr:colOff>0</xdr:colOff>
      <xdr:row>49</xdr:row>
      <xdr:rowOff>133350</xdr:rowOff>
    </xdr:to>
    <xdr:graphicFrame>
      <xdr:nvGraphicFramePr>
        <xdr:cNvPr id="1" name="Chart 1"/>
        <xdr:cNvGraphicFramePr/>
      </xdr:nvGraphicFramePr>
      <xdr:xfrm>
        <a:off x="0" y="6296025"/>
        <a:ext cx="568642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49</xdr:row>
      <xdr:rowOff>133350</xdr:rowOff>
    </xdr:from>
    <xdr:to>
      <xdr:col>7</xdr:col>
      <xdr:colOff>0</xdr:colOff>
      <xdr:row>67</xdr:row>
      <xdr:rowOff>152400</xdr:rowOff>
    </xdr:to>
    <xdr:graphicFrame>
      <xdr:nvGraphicFramePr>
        <xdr:cNvPr id="2" name="Chart 2"/>
        <xdr:cNvGraphicFramePr/>
      </xdr:nvGraphicFramePr>
      <xdr:xfrm>
        <a:off x="0" y="9172575"/>
        <a:ext cx="5686425" cy="29337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68</xdr:row>
      <xdr:rowOff>0</xdr:rowOff>
    </xdr:from>
    <xdr:to>
      <xdr:col>7</xdr:col>
      <xdr:colOff>0</xdr:colOff>
      <xdr:row>85</xdr:row>
      <xdr:rowOff>0</xdr:rowOff>
    </xdr:to>
    <xdr:graphicFrame>
      <xdr:nvGraphicFramePr>
        <xdr:cNvPr id="3" name="Chart 3"/>
        <xdr:cNvGraphicFramePr/>
      </xdr:nvGraphicFramePr>
      <xdr:xfrm>
        <a:off x="9525" y="12115800"/>
        <a:ext cx="5676900" cy="27527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6</xdr:row>
      <xdr:rowOff>66675</xdr:rowOff>
    </xdr:from>
    <xdr:to>
      <xdr:col>6</xdr:col>
      <xdr:colOff>47625</xdr:colOff>
      <xdr:row>28</xdr:row>
      <xdr:rowOff>123825</xdr:rowOff>
    </xdr:to>
    <xdr:graphicFrame>
      <xdr:nvGraphicFramePr>
        <xdr:cNvPr id="1" name="Chart 3"/>
        <xdr:cNvGraphicFramePr/>
      </xdr:nvGraphicFramePr>
      <xdr:xfrm>
        <a:off x="180975" y="1657350"/>
        <a:ext cx="4743450" cy="3762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76200</xdr:rowOff>
    </xdr:from>
    <xdr:to>
      <xdr:col>0</xdr:col>
      <xdr:colOff>0</xdr:colOff>
      <xdr:row>62</xdr:row>
      <xdr:rowOff>85725</xdr:rowOff>
    </xdr:to>
    <xdr:graphicFrame>
      <xdr:nvGraphicFramePr>
        <xdr:cNvPr id="2" name="Chart 4"/>
        <xdr:cNvGraphicFramePr/>
      </xdr:nvGraphicFramePr>
      <xdr:xfrm>
        <a:off x="0" y="7962900"/>
        <a:ext cx="0" cy="38100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66675</xdr:rowOff>
    </xdr:from>
    <xdr:to>
      <xdr:col>0</xdr:col>
      <xdr:colOff>0</xdr:colOff>
      <xdr:row>62</xdr:row>
      <xdr:rowOff>123825</xdr:rowOff>
    </xdr:to>
    <xdr:graphicFrame>
      <xdr:nvGraphicFramePr>
        <xdr:cNvPr id="3" name="Chart 5"/>
        <xdr:cNvGraphicFramePr/>
      </xdr:nvGraphicFramePr>
      <xdr:xfrm>
        <a:off x="0" y="7953375"/>
        <a:ext cx="0" cy="3857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70</xdr:row>
      <xdr:rowOff>76200</xdr:rowOff>
    </xdr:from>
    <xdr:to>
      <xdr:col>0</xdr:col>
      <xdr:colOff>0</xdr:colOff>
      <xdr:row>92</xdr:row>
      <xdr:rowOff>85725</xdr:rowOff>
    </xdr:to>
    <xdr:graphicFrame>
      <xdr:nvGraphicFramePr>
        <xdr:cNvPr id="4" name="Chart 6"/>
        <xdr:cNvGraphicFramePr/>
      </xdr:nvGraphicFramePr>
      <xdr:xfrm>
        <a:off x="0" y="13554075"/>
        <a:ext cx="0" cy="3714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70</xdr:row>
      <xdr:rowOff>66675</xdr:rowOff>
    </xdr:from>
    <xdr:to>
      <xdr:col>0</xdr:col>
      <xdr:colOff>0</xdr:colOff>
      <xdr:row>92</xdr:row>
      <xdr:rowOff>123825</xdr:rowOff>
    </xdr:to>
    <xdr:graphicFrame>
      <xdr:nvGraphicFramePr>
        <xdr:cNvPr id="5" name="Chart 7"/>
        <xdr:cNvGraphicFramePr/>
      </xdr:nvGraphicFramePr>
      <xdr:xfrm>
        <a:off x="0" y="13544550"/>
        <a:ext cx="0" cy="3762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100</xdr:row>
      <xdr:rowOff>76200</xdr:rowOff>
    </xdr:from>
    <xdr:to>
      <xdr:col>0</xdr:col>
      <xdr:colOff>0</xdr:colOff>
      <xdr:row>122</xdr:row>
      <xdr:rowOff>85725</xdr:rowOff>
    </xdr:to>
    <xdr:graphicFrame>
      <xdr:nvGraphicFramePr>
        <xdr:cNvPr id="6" name="Chart 8"/>
        <xdr:cNvGraphicFramePr/>
      </xdr:nvGraphicFramePr>
      <xdr:xfrm>
        <a:off x="0" y="19050000"/>
        <a:ext cx="0" cy="37147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100</xdr:row>
      <xdr:rowOff>66675</xdr:rowOff>
    </xdr:from>
    <xdr:to>
      <xdr:col>0</xdr:col>
      <xdr:colOff>0</xdr:colOff>
      <xdr:row>122</xdr:row>
      <xdr:rowOff>123825</xdr:rowOff>
    </xdr:to>
    <xdr:graphicFrame>
      <xdr:nvGraphicFramePr>
        <xdr:cNvPr id="7" name="Chart 9"/>
        <xdr:cNvGraphicFramePr/>
      </xdr:nvGraphicFramePr>
      <xdr:xfrm>
        <a:off x="0" y="19040475"/>
        <a:ext cx="0" cy="3762375"/>
      </xdr:xfrm>
      <a:graphic>
        <a:graphicData uri="http://schemas.openxmlformats.org/drawingml/2006/chart">
          <c:chart xmlns:c="http://schemas.openxmlformats.org/drawingml/2006/chart" r:id="rId7"/>
        </a:graphicData>
      </a:graphic>
    </xdr:graphicFrame>
    <xdr:clientData/>
  </xdr:twoCellAnchor>
  <xdr:twoCellAnchor>
    <xdr:from>
      <xdr:col>0</xdr:col>
      <xdr:colOff>123825</xdr:colOff>
      <xdr:row>43</xdr:row>
      <xdr:rowOff>76200</xdr:rowOff>
    </xdr:from>
    <xdr:to>
      <xdr:col>6</xdr:col>
      <xdr:colOff>600075</xdr:colOff>
      <xdr:row>65</xdr:row>
      <xdr:rowOff>133350</xdr:rowOff>
    </xdr:to>
    <xdr:graphicFrame>
      <xdr:nvGraphicFramePr>
        <xdr:cNvPr id="8" name="Chart 10"/>
        <xdr:cNvGraphicFramePr/>
      </xdr:nvGraphicFramePr>
      <xdr:xfrm>
        <a:off x="123825" y="8543925"/>
        <a:ext cx="5353050" cy="3762375"/>
      </xdr:xfrm>
      <a:graphic>
        <a:graphicData uri="http://schemas.openxmlformats.org/drawingml/2006/chart">
          <c:chart xmlns:c="http://schemas.openxmlformats.org/drawingml/2006/chart" r:id="rId8"/>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76200</xdr:rowOff>
    </xdr:from>
    <xdr:to>
      <xdr:col>5</xdr:col>
      <xdr:colOff>733425</xdr:colOff>
      <xdr:row>28</xdr:row>
      <xdr:rowOff>85725</xdr:rowOff>
    </xdr:to>
    <xdr:graphicFrame>
      <xdr:nvGraphicFramePr>
        <xdr:cNvPr id="1" name="Chart 1"/>
        <xdr:cNvGraphicFramePr/>
      </xdr:nvGraphicFramePr>
      <xdr:xfrm>
        <a:off x="161925" y="1666875"/>
        <a:ext cx="4676775" cy="3714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76200</xdr:rowOff>
    </xdr:from>
    <xdr:to>
      <xdr:col>0</xdr:col>
      <xdr:colOff>0</xdr:colOff>
      <xdr:row>62</xdr:row>
      <xdr:rowOff>85725</xdr:rowOff>
    </xdr:to>
    <xdr:graphicFrame>
      <xdr:nvGraphicFramePr>
        <xdr:cNvPr id="2" name="Chart 3"/>
        <xdr:cNvGraphicFramePr/>
      </xdr:nvGraphicFramePr>
      <xdr:xfrm>
        <a:off x="0" y="8153400"/>
        <a:ext cx="0" cy="3838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66675</xdr:rowOff>
    </xdr:from>
    <xdr:to>
      <xdr:col>0</xdr:col>
      <xdr:colOff>0</xdr:colOff>
      <xdr:row>62</xdr:row>
      <xdr:rowOff>123825</xdr:rowOff>
    </xdr:to>
    <xdr:graphicFrame>
      <xdr:nvGraphicFramePr>
        <xdr:cNvPr id="3" name="Chart 4"/>
        <xdr:cNvGraphicFramePr/>
      </xdr:nvGraphicFramePr>
      <xdr:xfrm>
        <a:off x="0" y="8143875"/>
        <a:ext cx="0" cy="38862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70</xdr:row>
      <xdr:rowOff>76200</xdr:rowOff>
    </xdr:from>
    <xdr:to>
      <xdr:col>0</xdr:col>
      <xdr:colOff>0</xdr:colOff>
      <xdr:row>92</xdr:row>
      <xdr:rowOff>85725</xdr:rowOff>
    </xdr:to>
    <xdr:graphicFrame>
      <xdr:nvGraphicFramePr>
        <xdr:cNvPr id="4" name="Chart 5"/>
        <xdr:cNvGraphicFramePr/>
      </xdr:nvGraphicFramePr>
      <xdr:xfrm>
        <a:off x="0" y="13773150"/>
        <a:ext cx="0" cy="3714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70</xdr:row>
      <xdr:rowOff>66675</xdr:rowOff>
    </xdr:from>
    <xdr:to>
      <xdr:col>0</xdr:col>
      <xdr:colOff>0</xdr:colOff>
      <xdr:row>92</xdr:row>
      <xdr:rowOff>123825</xdr:rowOff>
    </xdr:to>
    <xdr:graphicFrame>
      <xdr:nvGraphicFramePr>
        <xdr:cNvPr id="5" name="Chart 6"/>
        <xdr:cNvGraphicFramePr/>
      </xdr:nvGraphicFramePr>
      <xdr:xfrm>
        <a:off x="0" y="13763625"/>
        <a:ext cx="0" cy="3762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100</xdr:row>
      <xdr:rowOff>76200</xdr:rowOff>
    </xdr:from>
    <xdr:to>
      <xdr:col>0</xdr:col>
      <xdr:colOff>0</xdr:colOff>
      <xdr:row>122</xdr:row>
      <xdr:rowOff>85725</xdr:rowOff>
    </xdr:to>
    <xdr:graphicFrame>
      <xdr:nvGraphicFramePr>
        <xdr:cNvPr id="6" name="Chart 7"/>
        <xdr:cNvGraphicFramePr/>
      </xdr:nvGraphicFramePr>
      <xdr:xfrm>
        <a:off x="0" y="19269075"/>
        <a:ext cx="0" cy="37147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100</xdr:row>
      <xdr:rowOff>66675</xdr:rowOff>
    </xdr:from>
    <xdr:to>
      <xdr:col>0</xdr:col>
      <xdr:colOff>0</xdr:colOff>
      <xdr:row>122</xdr:row>
      <xdr:rowOff>123825</xdr:rowOff>
    </xdr:to>
    <xdr:graphicFrame>
      <xdr:nvGraphicFramePr>
        <xdr:cNvPr id="7" name="Chart 8"/>
        <xdr:cNvGraphicFramePr/>
      </xdr:nvGraphicFramePr>
      <xdr:xfrm>
        <a:off x="0" y="19259550"/>
        <a:ext cx="0" cy="3762375"/>
      </xdr:xfrm>
      <a:graphic>
        <a:graphicData uri="http://schemas.openxmlformats.org/drawingml/2006/chart">
          <c:chart xmlns:c="http://schemas.openxmlformats.org/drawingml/2006/chart" r:id="rId7"/>
        </a:graphicData>
      </a:graphic>
    </xdr:graphicFrame>
    <xdr:clientData/>
  </xdr:twoCellAnchor>
  <xdr:twoCellAnchor>
    <xdr:from>
      <xdr:col>0</xdr:col>
      <xdr:colOff>47625</xdr:colOff>
      <xdr:row>43</xdr:row>
      <xdr:rowOff>85725</xdr:rowOff>
    </xdr:from>
    <xdr:to>
      <xdr:col>6</xdr:col>
      <xdr:colOff>533400</xdr:colOff>
      <xdr:row>65</xdr:row>
      <xdr:rowOff>152400</xdr:rowOff>
    </xdr:to>
    <xdr:graphicFrame>
      <xdr:nvGraphicFramePr>
        <xdr:cNvPr id="8" name="Chart 14"/>
        <xdr:cNvGraphicFramePr/>
      </xdr:nvGraphicFramePr>
      <xdr:xfrm>
        <a:off x="47625" y="8772525"/>
        <a:ext cx="5362575" cy="3771900"/>
      </xdr:xfrm>
      <a:graphic>
        <a:graphicData uri="http://schemas.openxmlformats.org/drawingml/2006/chart">
          <c:chart xmlns:c="http://schemas.openxmlformats.org/drawingml/2006/chart" r:id="rId8"/>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76200</xdr:rowOff>
    </xdr:from>
    <xdr:to>
      <xdr:col>5</xdr:col>
      <xdr:colOff>733425</xdr:colOff>
      <xdr:row>28</xdr:row>
      <xdr:rowOff>85725</xdr:rowOff>
    </xdr:to>
    <xdr:graphicFrame>
      <xdr:nvGraphicFramePr>
        <xdr:cNvPr id="1" name="Chart 1"/>
        <xdr:cNvGraphicFramePr/>
      </xdr:nvGraphicFramePr>
      <xdr:xfrm>
        <a:off x="161925" y="1762125"/>
        <a:ext cx="4762500" cy="37147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44</xdr:row>
      <xdr:rowOff>0</xdr:rowOff>
    </xdr:from>
    <xdr:to>
      <xdr:col>6</xdr:col>
      <xdr:colOff>704850</xdr:colOff>
      <xdr:row>65</xdr:row>
      <xdr:rowOff>228600</xdr:rowOff>
    </xdr:to>
    <xdr:graphicFrame>
      <xdr:nvGraphicFramePr>
        <xdr:cNvPr id="2" name="Chart 7"/>
        <xdr:cNvGraphicFramePr/>
      </xdr:nvGraphicFramePr>
      <xdr:xfrm>
        <a:off x="219075" y="8943975"/>
        <a:ext cx="5448300" cy="37719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76200</xdr:rowOff>
    </xdr:from>
    <xdr:to>
      <xdr:col>5</xdr:col>
      <xdr:colOff>733425</xdr:colOff>
      <xdr:row>28</xdr:row>
      <xdr:rowOff>85725</xdr:rowOff>
    </xdr:to>
    <xdr:graphicFrame>
      <xdr:nvGraphicFramePr>
        <xdr:cNvPr id="1" name="Chart 1"/>
        <xdr:cNvGraphicFramePr/>
      </xdr:nvGraphicFramePr>
      <xdr:xfrm>
        <a:off x="161925" y="1666875"/>
        <a:ext cx="4676775" cy="37147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44</xdr:row>
      <xdr:rowOff>0</xdr:rowOff>
    </xdr:from>
    <xdr:to>
      <xdr:col>6</xdr:col>
      <xdr:colOff>704850</xdr:colOff>
      <xdr:row>65</xdr:row>
      <xdr:rowOff>228600</xdr:rowOff>
    </xdr:to>
    <xdr:graphicFrame>
      <xdr:nvGraphicFramePr>
        <xdr:cNvPr id="2" name="Chart 7"/>
        <xdr:cNvGraphicFramePr/>
      </xdr:nvGraphicFramePr>
      <xdr:xfrm>
        <a:off x="219075" y="8848725"/>
        <a:ext cx="5362575" cy="37719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76200</xdr:rowOff>
    </xdr:from>
    <xdr:to>
      <xdr:col>5</xdr:col>
      <xdr:colOff>733425</xdr:colOff>
      <xdr:row>28</xdr:row>
      <xdr:rowOff>85725</xdr:rowOff>
    </xdr:to>
    <xdr:graphicFrame>
      <xdr:nvGraphicFramePr>
        <xdr:cNvPr id="1" name="Chart 1"/>
        <xdr:cNvGraphicFramePr/>
      </xdr:nvGraphicFramePr>
      <xdr:xfrm>
        <a:off x="161925" y="1666875"/>
        <a:ext cx="4676775" cy="37147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44</xdr:row>
      <xdr:rowOff>0</xdr:rowOff>
    </xdr:from>
    <xdr:to>
      <xdr:col>6</xdr:col>
      <xdr:colOff>704850</xdr:colOff>
      <xdr:row>65</xdr:row>
      <xdr:rowOff>228600</xdr:rowOff>
    </xdr:to>
    <xdr:graphicFrame>
      <xdr:nvGraphicFramePr>
        <xdr:cNvPr id="2" name="Chart 7"/>
        <xdr:cNvGraphicFramePr/>
      </xdr:nvGraphicFramePr>
      <xdr:xfrm>
        <a:off x="219075" y="8848725"/>
        <a:ext cx="5362575" cy="37719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76200</xdr:rowOff>
    </xdr:from>
    <xdr:to>
      <xdr:col>5</xdr:col>
      <xdr:colOff>733425</xdr:colOff>
      <xdr:row>28</xdr:row>
      <xdr:rowOff>85725</xdr:rowOff>
    </xdr:to>
    <xdr:graphicFrame>
      <xdr:nvGraphicFramePr>
        <xdr:cNvPr id="1" name="Chart 1"/>
        <xdr:cNvGraphicFramePr/>
      </xdr:nvGraphicFramePr>
      <xdr:xfrm>
        <a:off x="161925" y="1666875"/>
        <a:ext cx="4676775" cy="37147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44</xdr:row>
      <xdr:rowOff>0</xdr:rowOff>
    </xdr:from>
    <xdr:to>
      <xdr:col>6</xdr:col>
      <xdr:colOff>704850</xdr:colOff>
      <xdr:row>65</xdr:row>
      <xdr:rowOff>228600</xdr:rowOff>
    </xdr:to>
    <xdr:graphicFrame>
      <xdr:nvGraphicFramePr>
        <xdr:cNvPr id="2" name="Chart 7"/>
        <xdr:cNvGraphicFramePr/>
      </xdr:nvGraphicFramePr>
      <xdr:xfrm>
        <a:off x="219075" y="8848725"/>
        <a:ext cx="5362575" cy="3771900"/>
      </xdr:xfrm>
      <a:graphic>
        <a:graphicData uri="http://schemas.openxmlformats.org/drawingml/2006/chart">
          <c:chart xmlns:c="http://schemas.openxmlformats.org/drawingml/2006/chart" r:id="rId2"/>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W179" sheet="questionnaire"/>
  </cacheSource>
  <cacheFields count="23">
    <cacheField name="num?ro">
      <sharedItems containsSemiMixedTypes="0" containsString="0" containsMixedTypes="0" containsNumber="1" containsInteger="1"/>
    </cacheField>
    <cacheField name="affirmation">
      <sharedItems containsMixedTypes="0"/>
    </cacheField>
    <cacheField name="Vraie">
      <sharedItems containsString="0" containsBlank="1" count="1">
        <m/>
      </sharedItems>
    </cacheField>
    <cacheField name="Plut?t Vraie">
      <sharedItems containsString="0" containsBlank="1" count="1">
        <m/>
      </sharedItems>
    </cacheField>
    <cacheField name="Plut?t Fausse">
      <sharedItems containsString="0" containsBlank="1" count="1">
        <m/>
      </sharedItems>
    </cacheField>
    <cacheField name="Fausse">
      <sharedItems containsString="0" containsBlank="1" count="1">
        <m/>
      </sharedItems>
    </cacheField>
    <cacheField name="remarques">
      <sharedItems containsString="0" containsBlank="1" count="1">
        <m/>
      </sharedItems>
    </cacheField>
    <cacheField name="valeur">
      <sharedItems containsSemiMixedTypes="0" containsString="0" containsMixedTypes="0" containsNumber="1" containsInteger="1" count="1">
        <n v="1"/>
      </sharedItems>
    </cacheField>
    <cacheField name="?val">
      <sharedItems containsSemiMixedTypes="0" containsString="0" containsMixedTypes="0" containsNumber="1" containsInteger="1" count="1">
        <n v="0"/>
      </sharedItems>
    </cacheField>
    <cacheField name="domaine">
      <sharedItems containsMixedTypes="0" count="5">
        <s v="O"/>
        <s v="F"/>
        <s v="T"/>
        <s v="M"/>
        <s v="C"/>
      </sharedItems>
    </cacheField>
    <cacheField name="RSQM">
      <sharedItems containsBlank="1" containsMixedTypes="0" count="6">
        <m/>
        <s v="4.3.1"/>
        <s v="4.2.2"/>
        <s v="4.3.2"/>
        <s v="4.3.3"/>
        <s v="4.3.4"/>
      </sharedItems>
    </cacheField>
    <cacheField name="maint">
      <sharedItems containsBlank="1" containsMixedTypes="0" count="2">
        <m/>
        <s v="maint"/>
      </sharedItems>
    </cacheField>
    <cacheField name="ISO 9000">
      <sharedItems containsBlank="1" containsMixedTypes="1" containsNumber="1" containsInteger="1" count="40">
        <n v="1"/>
        <s v="2; 5.2 et 7.2"/>
        <s v="5.1"/>
        <n v="4"/>
        <s v="5.5"/>
        <s v="7.5.1"/>
        <m/>
        <s v="5.5 et 6"/>
        <n v="6"/>
        <s v="8.2.2"/>
        <s v="5.1 ; 5.4 et 6"/>
        <s v="5.4 et 6"/>
        <s v="5.1, 5.2 et 5.4"/>
        <s v="5.2 et 7.2"/>
        <s v="5.3"/>
        <s v="5.4"/>
        <s v="5.1 ; 5.3 ; 5.4 et 7.1"/>
        <s v="5.6"/>
        <s v="7.1"/>
        <s v="7.2"/>
        <s v="7.4"/>
        <s v=" 6 et 7.5.1"/>
        <s v="7.1 et 7.5.1"/>
        <s v="7.5.2"/>
        <s v="7.5.3"/>
        <s v="7.5.4 et 7.5.3"/>
        <s v="7.5.4"/>
        <s v="7.1 et 7.6"/>
        <s v="7.6"/>
        <s v="5.5 ; 8.1 et 8.4"/>
        <s v="8.1"/>
        <s v="8.2.1"/>
        <s v="8.2.2 et 8.5.2/3"/>
        <s v="8.2.4"/>
        <s v="8.3"/>
        <s v="8.4"/>
        <s v="8.5.1"/>
        <s v="8.5.2/3"/>
        <s v="7.5.3 et 7.5.4"/>
        <n v="2"/>
      </sharedItems>
    </cacheField>
    <cacheField name="ISO 17025">
      <sharedItems containsBlank="1" containsMixedTypes="0" count="37">
        <s v="4.1.3"/>
        <s v="4.1; 4.3 et 4.4"/>
        <s v="4.2.2"/>
        <s v="4.2.3 ; 4.3 et 4.12"/>
        <s v="4.1.4, 4.2.4 et 5.2"/>
        <m/>
        <s v="4.1.5 et 4.2.4"/>
        <s v="5.2"/>
        <s v="4.13"/>
        <s v="4.12"/>
        <s v="4.1.5"/>
        <s v="4.4 et 4.7"/>
        <s v="4.4"/>
        <s v="4.2.3"/>
        <s v="4.3"/>
        <s v="4.14"/>
        <s v="5.10"/>
        <s v="4.6"/>
        <s v="4.5"/>
        <s v="5.8"/>
        <s v="5.5 et 5.6"/>
        <s v="5.4"/>
        <s v="4.9 et 4.13"/>
        <s v="4.9"/>
        <s v="5.9"/>
        <s v="4.8 et 4.9"/>
        <s v="4.1.1"/>
        <s v="4.5 et 5.10"/>
        <s v="5.3"/>
        <s v="5.5"/>
        <s v="5.8 et 5.10"/>
        <s v="4.1 et 4.4"/>
        <s v="4.1.4 et 4.2.4"/>
        <s v="4.2.4"/>
        <s v="4.7"/>
        <s v="4.8"/>
        <s v="5.6"/>
      </sharedItems>
    </cacheField>
    <cacheField name="bonnes pratiques">
      <sharedItems containsBlank="1" containsMixedTypes="0" count="31">
        <s v="F-01"/>
        <m/>
        <s v="F-02"/>
        <s v="O-02-2-2"/>
        <s v="O-03-2"/>
        <s v="O-02-2-1"/>
        <s v="O-03-5"/>
        <s v="F-03"/>
        <s v="O-01"/>
        <s v="O-O6-1"/>
        <s v="O-03-6"/>
        <s v="O-03-7"/>
        <s v="O-06-4-1"/>
        <s v="O-06-4-2"/>
        <s v="O-06-2"/>
        <s v="O-02&#10;O-06-2"/>
        <s v="O-06-3"/>
        <s v="O-06-5"/>
        <s v="O-05-4"/>
        <s v="O-04-2"/>
        <s v="O-02"/>
        <s v="O-05-3"/>
        <s v="O-05-2"/>
        <s v="F-04"/>
        <s v="O-06-4-4"/>
        <s v="O-05-1"/>
        <s v="O-04-3"/>
        <s v="O-01&#10;O-06-4"/>
        <s v="O-O6-2"/>
        <s v="O-06-4"/>
        <s v="O-06-4-2&#10;O-06-4-3"/>
      </sharedItems>
    </cacheField>
    <cacheField name="d?cret maint">
      <sharedItems containsString="0" containsBlank="1" containsMixedTypes="0" containsNumber="1" containsInteger="1" count="2">
        <n v="1"/>
        <m/>
      </sharedItems>
    </cacheField>
    <cacheField name="anesth?sie">
      <sharedItems containsString="0" containsBlank="1" containsMixedTypes="0" containsNumber="1" containsInteger="1" count="3">
        <n v="1"/>
        <m/>
        <n v="50"/>
      </sharedItems>
    </cacheField>
    <cacheField name="GBEA">
      <sharedItems containsString="0" containsBlank="1" containsMixedTypes="0" containsNumber="1" containsInteger="1" count="2">
        <n v="1"/>
        <m/>
      </sharedItems>
    </cacheField>
    <cacheField name="p?rinat">
      <sharedItems containsString="0" containsBlank="1" containsMixedTypes="0" containsNumber="1" containsInteger="1" count="2">
        <n v="1"/>
        <m/>
      </sharedItems>
    </cacheField>
    <cacheField name="EURATOM">
      <sharedItems containsString="0" containsBlank="1" containsMixedTypes="0" containsNumber="1" containsInteger="1" count="2">
        <n v="1"/>
        <m/>
      </sharedItems>
    </cacheField>
    <cacheField name="circulaires">
      <sharedItems containsString="0" containsBlank="1" containsMixedTypes="0" containsNumber="1" containsInteger="1" count="2">
        <m/>
        <n v="1"/>
      </sharedItems>
    </cacheField>
    <cacheField name="marquage CE">
      <sharedItems containsString="0" containsBlank="1" containsMixedTypes="0" containsNumber="1" containsInteger="1" count="2">
        <m/>
        <n v="1"/>
      </sharedItems>
    </cacheField>
    <cacheField name="mat?rio">
      <sharedItems containsString="0" containsBlank="1" containsMixedTypes="0" containsNumber="1" containsInteger="1" count="2">
        <m/>
        <n v="1"/>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AA179" sheet="questionnaire"/>
  </cacheSource>
  <cacheFields count="27">
    <cacheField name="num?ro">
      <sharedItems containsSemiMixedTypes="0" containsString="0" containsMixedTypes="0" containsNumber="1" containsInteger="1"/>
    </cacheField>
    <cacheField name="affirmation">
      <sharedItems containsMixedTypes="0"/>
    </cacheField>
    <cacheField name="Vraie">
      <sharedItems containsString="0" containsBlank="1" count="1">
        <m/>
      </sharedItems>
    </cacheField>
    <cacheField name="Plut?t Vraie">
      <sharedItems containsString="0" containsBlank="1" count="1">
        <m/>
      </sharedItems>
    </cacheField>
    <cacheField name="Plut?t Fausse">
      <sharedItems containsString="0" containsBlank="1" count="1">
        <m/>
      </sharedItems>
    </cacheField>
    <cacheField name="Fausse">
      <sharedItems containsString="0" containsBlank="1" count="1">
        <m/>
      </sharedItems>
    </cacheField>
    <cacheField name="remarques">
      <sharedItems containsString="0" containsBlank="1" count="1">
        <m/>
      </sharedItems>
    </cacheField>
    <cacheField name="valeur">
      <sharedItems containsSemiMixedTypes="0" containsString="0" containsMixedTypes="0" containsNumber="1" containsInteger="1" count="1">
        <n v="1"/>
      </sharedItems>
    </cacheField>
    <cacheField name="?val">
      <sharedItems containsSemiMixedTypes="0" containsString="0" containsMixedTypes="0" containsNumber="1" containsInteger="1" count="1">
        <n v="0"/>
      </sharedItems>
    </cacheField>
    <cacheField name="domaine">
      <sharedItems containsMixedTypes="0" count="5">
        <s v="O"/>
        <s v="F"/>
        <s v="T"/>
        <s v="M"/>
        <s v="C"/>
      </sharedItems>
    </cacheField>
    <cacheField name="RSQM">
      <sharedItems containsBlank="1" containsMixedTypes="0" count="6">
        <m/>
        <s v="4.3.1"/>
        <s v="4.2.2"/>
        <s v="4.3.2"/>
        <s v="4.3.3"/>
        <s v="4.3.4"/>
      </sharedItems>
    </cacheField>
    <cacheField name="maint">
      <sharedItems containsBlank="1" containsMixedTypes="0" count="2">
        <m/>
        <s v="maint"/>
      </sharedItems>
    </cacheField>
    <cacheField name="ISO 9000">
      <sharedItems containsBlank="1" containsMixedTypes="1" containsNumber="1" containsInteger="1" count="39">
        <n v="1"/>
        <s v="2; 5.2 et 7.2"/>
        <s v="5.1"/>
        <n v="4"/>
        <s v="5.5"/>
        <s v="7.5.1"/>
        <m/>
        <s v="5.5 et 6"/>
        <n v="6"/>
        <s v="8.2.2"/>
        <s v="5.1 ; 5.4 et 6"/>
        <s v="5.4 et 6"/>
        <s v="5.1, 5.2 et 5.4"/>
        <s v="5.2 et 7.2"/>
        <s v="5.3"/>
        <s v="5.4"/>
        <s v="5.1 ; 5.3 ; 5.4 et 7.1"/>
        <s v="5.6"/>
        <s v="7.1"/>
        <s v="7.2"/>
        <s v="7.4"/>
        <s v=" 6 et 7.5.1"/>
        <s v="7.1 et 7.5.1"/>
        <s v="7.5.2"/>
        <s v="7.5.3"/>
        <s v="7.5.4 et 7.5.3"/>
        <s v="7.5.4"/>
        <s v="7.1 et 7.6"/>
        <s v="7.6"/>
        <s v="5.5 ; 8.1 et 8.4"/>
        <s v="8.1"/>
        <s v="8.2.1"/>
        <s v="8.2.2 et 8.5.2/3"/>
        <s v="8.2.4"/>
        <s v="8.3"/>
        <s v="8.4"/>
        <s v="8.5.1"/>
        <s v="8.5.2/3"/>
        <s v="7.5.3 et 7.5.4"/>
      </sharedItems>
    </cacheField>
    <cacheField name="ISO 17025">
      <sharedItems containsBlank="1" containsMixedTypes="0" count="31">
        <s v="4.1.3"/>
        <s v="4.1; 4.3 et 4.4"/>
        <s v="4.2.2"/>
        <s v="4.2.3 ; 4.3 et 4.12"/>
        <s v="4.1.4, 4.2.4 et 5.2"/>
        <m/>
        <s v="4.1.5 et 4.2.4"/>
        <s v="5.2"/>
        <s v="4.13"/>
        <s v="4.12"/>
        <s v="4.1.5"/>
        <s v="4.4 et 4.7"/>
        <s v="4.4"/>
        <s v="4.2.3"/>
        <s v="4.3"/>
        <s v="4.14"/>
        <s v="5.10"/>
        <s v="4.6"/>
        <s v="4.5"/>
        <s v="5.8"/>
        <s v="5.5 et 5.6"/>
        <s v="5.4"/>
        <s v="4.9 et 4.13"/>
        <s v="4.9"/>
        <s v="5.9"/>
        <s v="4.8 et 4.9"/>
        <s v="4.1.1"/>
        <s v="4.5 et 5.10"/>
        <s v="5.3"/>
        <s v="5.5"/>
        <s v="5.8 et 5.10"/>
      </sharedItems>
    </cacheField>
    <cacheField name="bonnes pratiques">
      <sharedItems containsBlank="1" containsMixedTypes="0" count="31">
        <s v="F-01"/>
        <m/>
        <s v="F-02"/>
        <s v="O-02-2-2"/>
        <s v="O-03-2"/>
        <s v="O-02-2-1"/>
        <s v="O-03-5"/>
        <s v="F-03"/>
        <s v="O-01"/>
        <s v="O-O6-1"/>
        <s v="O-03-6"/>
        <s v="O-03-7"/>
        <s v="O-06-4-1"/>
        <s v="O-06-4-2"/>
        <s v="O-06-2"/>
        <s v="O-02&#10;O-06-2"/>
        <s v="O-06-3"/>
        <s v="O-06-5"/>
        <s v="O-05-4"/>
        <s v="O-04-2"/>
        <s v="O-02"/>
        <s v="O-05-3"/>
        <s v="O-05-2"/>
        <s v="F-04"/>
        <s v="O-06-4-4"/>
        <s v="O-05-1"/>
        <s v="O-04-3"/>
        <s v="O-01&#10;O-06-4"/>
        <s v="O-O6-2"/>
        <s v="O-06-4"/>
        <s v="O-06-4-2&#10;O-06-4-3"/>
      </sharedItems>
    </cacheField>
    <cacheField name="d?cret maint">
      <sharedItems containsString="0" containsBlank="1" containsMixedTypes="0" containsNumber="1" containsInteger="1" count="2">
        <n v="1"/>
        <m/>
      </sharedItems>
    </cacheField>
    <cacheField name="anesth?sie">
      <sharedItems containsString="0" containsBlank="1" containsMixedTypes="0" containsNumber="1" containsInteger="1" count="2">
        <n v="1"/>
        <m/>
      </sharedItems>
    </cacheField>
    <cacheField name="GBEA">
      <sharedItems containsString="0" containsBlank="1" containsMixedTypes="0" containsNumber="1" containsInteger="1" count="2">
        <n v="1"/>
        <m/>
      </sharedItems>
    </cacheField>
    <cacheField name="p?rinat">
      <sharedItems containsString="0" containsBlank="1" containsMixedTypes="0" containsNumber="1" containsInteger="1" count="2">
        <n v="1"/>
        <m/>
      </sharedItems>
    </cacheField>
    <cacheField name="EURATOM">
      <sharedItems containsString="0" containsBlank="1" containsMixedTypes="0" containsNumber="1" containsInteger="1" count="2">
        <n v="1"/>
        <m/>
      </sharedItems>
    </cacheField>
    <cacheField name="circulaires">
      <sharedItems containsString="0" containsBlank="1" containsMixedTypes="0" containsNumber="1" containsInteger="1" count="2">
        <m/>
        <n v="1"/>
      </sharedItems>
    </cacheField>
    <cacheField name="marquage CE">
      <sharedItems containsString="0" containsBlank="1" containsMixedTypes="0" containsNumber="1" containsInteger="1" count="2">
        <m/>
        <n v="1"/>
      </sharedItems>
    </cacheField>
    <cacheField name="mat?rio">
      <sharedItems containsString="0" containsBlank="1" containsMixedTypes="0" containsNumber="1" containsInteger="1" count="2">
        <m/>
        <n v="1"/>
      </sharedItems>
    </cacheField>
    <cacheField name="accr?ditation">
      <sharedItems containsString="0" containsBlank="1" containsMixedTypes="0" containsNumber="1" containsInteger="1" count="2">
        <m/>
        <n v="1"/>
      </sharedItems>
    </cacheField>
    <cacheField name="1e exigence r?glementaire">
      <sharedItems containsString="0" containsBlank="1" containsMixedTypes="0" containsNumber="1" containsInteger="1" count="2">
        <m/>
        <n v="1"/>
      </sharedItems>
    </cacheField>
    <cacheField name="2e exigence r?glementaire">
      <sharedItems containsString="0" containsBlank="1" containsMixedTypes="0" containsNumber="1" containsInteger="1" count="2">
        <m/>
        <n v="1"/>
      </sharedItems>
    </cacheField>
    <cacheField name="3e exigence r?glementaire">
      <sharedItems containsString="0" containsBlank="1" containsMixedTypes="0" containsNumber="1" containsInteger="1" count="2">
        <m/>
        <n v="1"/>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36"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C109:AE125"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8">
        <item m="1" x="31"/>
        <item x="26"/>
        <item x="0"/>
        <item m="1" x="32"/>
        <item x="10"/>
        <item x="9"/>
        <item x="8"/>
        <item x="15"/>
        <item x="2"/>
        <item x="13"/>
        <item m="1" x="33"/>
        <item x="14"/>
        <item x="12"/>
        <item x="18"/>
        <item x="27"/>
        <item x="17"/>
        <item m="1" x="34"/>
        <item m="1" x="35"/>
        <item x="23"/>
        <item x="16"/>
        <item x="7"/>
        <item x="28"/>
        <item x="21"/>
        <item x="29"/>
        <item m="1" x="36"/>
        <item x="19"/>
        <item x="30"/>
        <item x="24"/>
        <item h="1" x="5"/>
        <item x="1"/>
        <item x="3"/>
        <item x="4"/>
        <item x="6"/>
        <item x="11"/>
        <item x="20"/>
        <item x="22"/>
        <item x="2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s>
  <rowFields count="2">
    <field x="13"/>
    <field x="-2"/>
  </rowFields>
  <rowItems count="16">
    <i>
      <x v="8"/>
      <x/>
    </i>
    <i i="1" r="1">
      <x v="1"/>
    </i>
    <i>
      <x v="11"/>
      <x/>
    </i>
    <i i="1" r="1">
      <x v="1"/>
    </i>
    <i>
      <x v="18"/>
      <x/>
    </i>
    <i i="1" r="1">
      <x v="1"/>
    </i>
    <i>
      <x v="19"/>
      <x/>
    </i>
    <i i="1" r="1">
      <x v="1"/>
    </i>
    <i>
      <x v="25"/>
      <x/>
    </i>
    <i i="1" r="1">
      <x v="1"/>
    </i>
    <i>
      <x v="30"/>
      <x/>
    </i>
    <i i="1" r="1">
      <x v="1"/>
    </i>
    <i>
      <x v="31"/>
      <x/>
    </i>
    <i i="1" r="1">
      <x v="1"/>
    </i>
    <i t="grand">
      <x/>
    </i>
    <i t="grand" i="1">
      <x/>
    </i>
  </rowItems>
  <colItems count="1">
    <i/>
  </colItems>
  <pageFields count="1">
    <pageField fld="22"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10.xml><?xml version="1.0" encoding="utf-8"?>
<pivotTableDefinition xmlns="http://schemas.openxmlformats.org/spreadsheetml/2006/main" name="Tableau croisé dynamique27"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Q109:S153"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8">
        <item m="1" x="31"/>
        <item x="26"/>
        <item x="0"/>
        <item m="1" x="32"/>
        <item x="10"/>
        <item x="9"/>
        <item x="8"/>
        <item x="15"/>
        <item x="2"/>
        <item x="13"/>
        <item m="1" x="33"/>
        <item x="14"/>
        <item x="12"/>
        <item x="18"/>
        <item x="27"/>
        <item x="17"/>
        <item m="1" x="34"/>
        <item m="1" x="35"/>
        <item x="23"/>
        <item x="16"/>
        <item x="7"/>
        <item x="28"/>
        <item x="21"/>
        <item x="29"/>
        <item m="1" x="36"/>
        <item x="19"/>
        <item x="30"/>
        <item x="24"/>
        <item h="1" x="5"/>
        <item x="1"/>
        <item x="3"/>
        <item x="4"/>
        <item x="6"/>
        <item x="11"/>
        <item x="20"/>
        <item x="22"/>
        <item x="2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s>
  <rowFields count="2">
    <field x="13"/>
    <field x="-2"/>
  </rowFields>
  <rowItems count="44">
    <i>
      <x v="2"/>
      <x/>
    </i>
    <i i="1" r="1">
      <x v="1"/>
    </i>
    <i>
      <x v="5"/>
      <x/>
    </i>
    <i i="1" r="1">
      <x v="1"/>
    </i>
    <i>
      <x v="8"/>
      <x/>
    </i>
    <i i="1" r="1">
      <x v="1"/>
    </i>
    <i>
      <x v="9"/>
      <x/>
    </i>
    <i i="1" r="1">
      <x v="1"/>
    </i>
    <i>
      <x v="11"/>
      <x/>
    </i>
    <i i="1" r="1">
      <x v="1"/>
    </i>
    <i>
      <x v="12"/>
      <x/>
    </i>
    <i i="1" r="1">
      <x v="1"/>
    </i>
    <i>
      <x v="13"/>
      <x/>
    </i>
    <i i="1" r="1">
      <x v="1"/>
    </i>
    <i>
      <x v="14"/>
      <x/>
    </i>
    <i i="1" r="1">
      <x v="1"/>
    </i>
    <i>
      <x v="15"/>
      <x/>
    </i>
    <i i="1" r="1">
      <x v="1"/>
    </i>
    <i>
      <x v="18"/>
      <x/>
    </i>
    <i i="1" r="1">
      <x v="1"/>
    </i>
    <i>
      <x v="19"/>
      <x/>
    </i>
    <i i="1" r="1">
      <x v="1"/>
    </i>
    <i>
      <x v="21"/>
      <x/>
    </i>
    <i i="1" r="1">
      <x v="1"/>
    </i>
    <i>
      <x v="22"/>
      <x/>
    </i>
    <i i="1" r="1">
      <x v="1"/>
    </i>
    <i>
      <x v="23"/>
      <x/>
    </i>
    <i i="1" r="1">
      <x v="1"/>
    </i>
    <i>
      <x v="25"/>
      <x/>
    </i>
    <i i="1" r="1">
      <x v="1"/>
    </i>
    <i>
      <x v="26"/>
      <x/>
    </i>
    <i i="1" r="1">
      <x v="1"/>
    </i>
    <i>
      <x v="27"/>
      <x/>
    </i>
    <i i="1" r="1">
      <x v="1"/>
    </i>
    <i>
      <x v="29"/>
      <x/>
    </i>
    <i i="1" r="1">
      <x v="1"/>
    </i>
    <i>
      <x v="30"/>
      <x/>
    </i>
    <i i="1" r="1">
      <x v="1"/>
    </i>
    <i>
      <x v="31"/>
      <x/>
    </i>
    <i i="1" r="1">
      <x v="1"/>
    </i>
    <i>
      <x v="34"/>
      <x/>
    </i>
    <i i="1" r="1">
      <x v="1"/>
    </i>
    <i t="grand">
      <x/>
    </i>
    <i t="grand" i="1">
      <x/>
    </i>
  </rowItems>
  <colItems count="1">
    <i/>
  </colItems>
  <pageFields count="1">
    <pageField fld="19"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Tableau croisé dynamique26"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U28:W44"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axis="axisRow" compact="0" outline="0" subtotalTop="0" showAll="0">
      <items count="41">
        <item x="0"/>
        <item m="1" x="39"/>
        <item x="3"/>
        <item x="8"/>
        <item x="21"/>
        <item x="2"/>
        <item x="13"/>
        <item x="14"/>
        <item x="15"/>
        <item x="11"/>
        <item x="4"/>
        <item x="17"/>
        <item x="18"/>
        <item x="22"/>
        <item x="27"/>
        <item x="19"/>
        <item x="20"/>
        <item x="5"/>
        <item x="23"/>
        <item x="24"/>
        <item x="38"/>
        <item x="26"/>
        <item x="25"/>
        <item x="28"/>
        <item x="30"/>
        <item x="31"/>
        <item x="9"/>
        <item x="33"/>
        <item x="34"/>
        <item x="35"/>
        <item x="36"/>
        <item x="37"/>
        <item h="1" x="6"/>
        <item x="1"/>
        <item x="7"/>
        <item x="10"/>
        <item x="12"/>
        <item x="16"/>
        <item x="29"/>
        <item x="3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s>
  <rowFields count="2">
    <field x="12"/>
    <field x="-2"/>
  </rowFields>
  <rowItems count="16">
    <i>
      <x v="2"/>
      <x/>
    </i>
    <i i="1" r="1">
      <x v="1"/>
    </i>
    <i>
      <x v="9"/>
      <x/>
    </i>
    <i i="1" r="1">
      <x v="1"/>
    </i>
    <i>
      <x v="10"/>
      <x/>
    </i>
    <i i="1" r="1">
      <x v="1"/>
    </i>
    <i>
      <x v="14"/>
      <x/>
    </i>
    <i i="1" r="1">
      <x v="1"/>
    </i>
    <i>
      <x v="17"/>
      <x/>
    </i>
    <i i="1" r="1">
      <x v="1"/>
    </i>
    <i>
      <x v="18"/>
      <x/>
    </i>
    <i i="1" r="1">
      <x v="1"/>
    </i>
    <i>
      <x v="27"/>
      <x/>
    </i>
    <i i="1" r="1">
      <x v="1"/>
    </i>
    <i t="grand">
      <x/>
    </i>
    <i t="grand" i="1">
      <x/>
    </i>
  </rowItems>
  <colItems count="1">
    <i/>
  </colItems>
  <pageFields count="1">
    <pageField fld="20"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12.xml><?xml version="1.0" encoding="utf-8"?>
<pivotTableDefinition xmlns="http://schemas.openxmlformats.org/spreadsheetml/2006/main" name="Tableau croisé dynamique25"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U11:W17"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axis="axisRow" compact="0" outline="0" subtotalTop="0" showAll="0">
      <items count="7">
        <item x="2"/>
        <item x="1"/>
        <item x="3"/>
        <item x="4"/>
        <item x="5"/>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s>
  <rowFields count="2">
    <field x="10"/>
    <field x="-2"/>
  </rowFields>
  <rowItems count="6">
    <i>
      <x v="1"/>
      <x/>
    </i>
    <i i="1" r="1">
      <x v="1"/>
    </i>
    <i>
      <x v="4"/>
      <x/>
    </i>
    <i i="1" r="1">
      <x v="1"/>
    </i>
    <i t="grand">
      <x/>
    </i>
    <i t="grand" i="1">
      <x/>
    </i>
  </rowItems>
  <colItems count="1">
    <i/>
  </colItems>
  <pageFields count="1">
    <pageField fld="20"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13.xml><?xml version="1.0" encoding="utf-8"?>
<pivotTableDefinition xmlns="http://schemas.openxmlformats.org/spreadsheetml/2006/main" name="Tableau croisé dynamique24"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U3:W7"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axis="axisRow" compact="0" outline="0" subtotalTop="0" showAll="0">
      <items count="3">
        <item x="1"/>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s>
  <rowFields count="2">
    <field x="11"/>
    <field x="-2"/>
  </rowFields>
  <rowItems count="4">
    <i>
      <x/>
      <x/>
    </i>
    <i i="1" r="1">
      <x v="1"/>
    </i>
    <i t="grand">
      <x/>
    </i>
    <i t="grand" i="1">
      <x/>
    </i>
  </rowItems>
  <colItems count="1">
    <i/>
  </colItems>
  <pageFields count="1">
    <pageField fld="20"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14.xml><?xml version="1.0" encoding="utf-8"?>
<pivotTableDefinition xmlns="http://schemas.openxmlformats.org/spreadsheetml/2006/main" name="Tableau croisé dynamique23"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Q28:S64"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axis="axisRow" compact="0" outline="0" subtotalTop="0" showAll="0">
      <items count="41">
        <item x="0"/>
        <item m="1" x="39"/>
        <item x="3"/>
        <item x="8"/>
        <item x="21"/>
        <item x="2"/>
        <item x="13"/>
        <item x="14"/>
        <item x="15"/>
        <item x="11"/>
        <item x="4"/>
        <item x="17"/>
        <item x="18"/>
        <item x="22"/>
        <item x="27"/>
        <item x="19"/>
        <item x="20"/>
        <item x="5"/>
        <item x="23"/>
        <item x="24"/>
        <item x="38"/>
        <item x="26"/>
        <item x="25"/>
        <item x="28"/>
        <item x="30"/>
        <item x="31"/>
        <item x="9"/>
        <item x="33"/>
        <item x="34"/>
        <item x="35"/>
        <item x="36"/>
        <item x="37"/>
        <item h="1" x="6"/>
        <item x="1"/>
        <item x="7"/>
        <item x="10"/>
        <item x="12"/>
        <item x="16"/>
        <item x="29"/>
        <item x="3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s>
  <rowFields count="2">
    <field x="12"/>
    <field x="-2"/>
  </rowFields>
  <rowItems count="36">
    <i>
      <x/>
      <x/>
    </i>
    <i i="1" r="1">
      <x v="1"/>
    </i>
    <i>
      <x v="2"/>
      <x/>
    </i>
    <i i="1" r="1">
      <x v="1"/>
    </i>
    <i>
      <x v="3"/>
      <x/>
    </i>
    <i i="1" r="1">
      <x v="1"/>
    </i>
    <i>
      <x v="9"/>
      <x/>
    </i>
    <i i="1" r="1">
      <x v="1"/>
    </i>
    <i>
      <x v="10"/>
      <x/>
    </i>
    <i i="1" r="1">
      <x v="1"/>
    </i>
    <i>
      <x v="14"/>
      <x/>
    </i>
    <i i="1" r="1">
      <x v="1"/>
    </i>
    <i>
      <x v="15"/>
      <x/>
    </i>
    <i i="1" r="1">
      <x v="1"/>
    </i>
    <i>
      <x v="16"/>
      <x/>
    </i>
    <i i="1" r="1">
      <x v="1"/>
    </i>
    <i>
      <x v="17"/>
      <x/>
    </i>
    <i i="1" r="1">
      <x v="1"/>
    </i>
    <i>
      <x v="18"/>
      <x/>
    </i>
    <i i="1" r="1">
      <x v="1"/>
    </i>
    <i>
      <x v="20"/>
      <x/>
    </i>
    <i i="1" r="1">
      <x v="1"/>
    </i>
    <i>
      <x v="21"/>
      <x/>
    </i>
    <i i="1" r="1">
      <x v="1"/>
    </i>
    <i>
      <x v="22"/>
      <x/>
    </i>
    <i i="1" r="1">
      <x v="1"/>
    </i>
    <i>
      <x v="23"/>
      <x/>
    </i>
    <i i="1" r="1">
      <x v="1"/>
    </i>
    <i>
      <x v="27"/>
      <x/>
    </i>
    <i i="1" r="1">
      <x v="1"/>
    </i>
    <i>
      <x v="28"/>
      <x/>
    </i>
    <i i="1" r="1">
      <x v="1"/>
    </i>
    <i>
      <x v="33"/>
      <x/>
    </i>
    <i i="1" r="1">
      <x v="1"/>
    </i>
    <i t="grand">
      <x/>
    </i>
    <i t="grand" i="1">
      <x/>
    </i>
  </rowItems>
  <colItems count="1">
    <i/>
  </colItems>
  <pageFields count="1">
    <pageField fld="19"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15.xml><?xml version="1.0" encoding="utf-8"?>
<pivotTableDefinition xmlns="http://schemas.openxmlformats.org/spreadsheetml/2006/main" name="Tableau croisé dynamique22"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Q11:S23"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axis="axisRow" compact="0" outline="0" subtotalTop="0" showAll="0">
      <items count="7">
        <item x="2"/>
        <item x="1"/>
        <item x="3"/>
        <item x="4"/>
        <item x="5"/>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s>
  <rowFields count="2">
    <field x="10"/>
    <field x="-2"/>
  </rowFields>
  <rowItems count="12">
    <i>
      <x/>
      <x/>
    </i>
    <i i="1" r="1">
      <x v="1"/>
    </i>
    <i>
      <x v="1"/>
      <x/>
    </i>
    <i i="1" r="1">
      <x v="1"/>
    </i>
    <i>
      <x v="2"/>
      <x/>
    </i>
    <i i="1" r="1">
      <x v="1"/>
    </i>
    <i>
      <x v="3"/>
      <x/>
    </i>
    <i i="1" r="1">
      <x v="1"/>
    </i>
    <i>
      <x v="4"/>
      <x/>
    </i>
    <i i="1" r="1">
      <x v="1"/>
    </i>
    <i t="grand">
      <x/>
    </i>
    <i t="grand" i="1">
      <x/>
    </i>
  </rowItems>
  <colItems count="1">
    <i/>
  </colItems>
  <pageFields count="1">
    <pageField fld="19"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16.xml><?xml version="1.0" encoding="utf-8"?>
<pivotTableDefinition xmlns="http://schemas.openxmlformats.org/spreadsheetml/2006/main" name="Tableau croisé dynamique21"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Q3:S7"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axis="axisRow" compact="0" outline="0" subtotalTop="0" showAll="0">
      <items count="3">
        <item x="1"/>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s>
  <rowFields count="2">
    <field x="11"/>
    <field x="-2"/>
  </rowFields>
  <rowItems count="4">
    <i>
      <x/>
      <x/>
    </i>
    <i i="1" r="1">
      <x v="1"/>
    </i>
    <i t="grand">
      <x/>
    </i>
    <i t="grand" i="1">
      <x/>
    </i>
  </rowItems>
  <colItems count="1">
    <i/>
  </colItems>
  <pageFields count="1">
    <pageField fld="19"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17.xml><?xml version="1.0" encoding="utf-8"?>
<pivotTableDefinition xmlns="http://schemas.openxmlformats.org/spreadsheetml/2006/main" name="Tableau croisé dynamique20"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M109:O159"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8">
        <item m="1" x="31"/>
        <item x="26"/>
        <item x="0"/>
        <item m="1" x="32"/>
        <item x="10"/>
        <item x="9"/>
        <item x="8"/>
        <item x="15"/>
        <item x="2"/>
        <item x="13"/>
        <item m="1" x="33"/>
        <item x="14"/>
        <item x="12"/>
        <item x="18"/>
        <item x="27"/>
        <item x="17"/>
        <item m="1" x="34"/>
        <item m="1" x="35"/>
        <item x="23"/>
        <item x="16"/>
        <item x="7"/>
        <item x="28"/>
        <item x="21"/>
        <item x="29"/>
        <item m="1" x="36"/>
        <item x="19"/>
        <item x="30"/>
        <item x="24"/>
        <item h="1" x="5"/>
        <item x="1"/>
        <item x="3"/>
        <item x="4"/>
        <item x="6"/>
        <item x="11"/>
        <item x="20"/>
        <item x="22"/>
        <item x="25"/>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s>
  <rowFields count="2">
    <field x="13"/>
    <field x="-2"/>
  </rowFields>
  <rowItems count="50">
    <i>
      <x v="2"/>
      <x/>
    </i>
    <i i="1" r="1">
      <x v="1"/>
    </i>
    <i>
      <x v="4"/>
      <x/>
    </i>
    <i i="1" r="1">
      <x v="1"/>
    </i>
    <i>
      <x v="5"/>
      <x/>
    </i>
    <i i="1" r="1">
      <x v="1"/>
    </i>
    <i>
      <x v="8"/>
      <x/>
    </i>
    <i i="1" r="1">
      <x v="1"/>
    </i>
    <i>
      <x v="9"/>
      <x/>
    </i>
    <i i="1" r="1">
      <x v="1"/>
    </i>
    <i>
      <x v="11"/>
      <x/>
    </i>
    <i i="1" r="1">
      <x v="1"/>
    </i>
    <i>
      <x v="12"/>
      <x/>
    </i>
    <i i="1" r="1">
      <x v="1"/>
    </i>
    <i>
      <x v="13"/>
      <x/>
    </i>
    <i i="1" r="1">
      <x v="1"/>
    </i>
    <i>
      <x v="14"/>
      <x/>
    </i>
    <i i="1" r="1">
      <x v="1"/>
    </i>
    <i>
      <x v="15"/>
      <x/>
    </i>
    <i i="1" r="1">
      <x v="1"/>
    </i>
    <i>
      <x v="18"/>
      <x/>
    </i>
    <i i="1" r="1">
      <x v="1"/>
    </i>
    <i>
      <x v="19"/>
      <x/>
    </i>
    <i i="1" r="1">
      <x v="1"/>
    </i>
    <i>
      <x v="20"/>
      <x/>
    </i>
    <i i="1" r="1">
      <x v="1"/>
    </i>
    <i>
      <x v="21"/>
      <x/>
    </i>
    <i i="1" r="1">
      <x v="1"/>
    </i>
    <i>
      <x v="22"/>
      <x/>
    </i>
    <i i="1" r="1">
      <x v="1"/>
    </i>
    <i>
      <x v="23"/>
      <x/>
    </i>
    <i i="1" r="1">
      <x v="1"/>
    </i>
    <i>
      <x v="25"/>
      <x/>
    </i>
    <i i="1" r="1">
      <x v="1"/>
    </i>
    <i>
      <x v="26"/>
      <x/>
    </i>
    <i i="1" r="1">
      <x v="1"/>
    </i>
    <i>
      <x v="27"/>
      <x/>
    </i>
    <i i="1" r="1">
      <x v="1"/>
    </i>
    <i>
      <x v="29"/>
      <x/>
    </i>
    <i i="1" r="1">
      <x v="1"/>
    </i>
    <i>
      <x v="30"/>
      <x/>
    </i>
    <i i="1" r="1">
      <x v="1"/>
    </i>
    <i>
      <x v="31"/>
      <x/>
    </i>
    <i i="1" r="1">
      <x v="1"/>
    </i>
    <i>
      <x v="33"/>
      <x/>
    </i>
    <i i="1" r="1">
      <x v="1"/>
    </i>
    <i>
      <x v="34"/>
      <x/>
    </i>
    <i i="1" r="1">
      <x v="1"/>
    </i>
    <i t="grand">
      <x/>
    </i>
    <i t="grand" i="1">
      <x/>
    </i>
  </rowItems>
  <colItems count="1">
    <i/>
  </colItems>
  <pageFields count="1">
    <pageField fld="18"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18.xml><?xml version="1.0" encoding="utf-8"?>
<pivotTableDefinition xmlns="http://schemas.openxmlformats.org/spreadsheetml/2006/main" name="Tableau croisé dynamique19"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M28:O72"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axis="axisRow" compact="0" outline="0" subtotalTop="0" showAll="0">
      <items count="41">
        <item x="0"/>
        <item m="1" x="39"/>
        <item x="3"/>
        <item x="8"/>
        <item x="21"/>
        <item x="2"/>
        <item x="13"/>
        <item x="14"/>
        <item x="15"/>
        <item x="11"/>
        <item x="4"/>
        <item x="17"/>
        <item x="18"/>
        <item x="22"/>
        <item x="27"/>
        <item x="19"/>
        <item x="20"/>
        <item x="5"/>
        <item x="23"/>
        <item x="24"/>
        <item x="38"/>
        <item x="26"/>
        <item x="25"/>
        <item x="28"/>
        <item x="30"/>
        <item x="31"/>
        <item x="9"/>
        <item x="33"/>
        <item x="34"/>
        <item x="35"/>
        <item x="36"/>
        <item x="37"/>
        <item h="1" x="6"/>
        <item x="1"/>
        <item x="7"/>
        <item x="10"/>
        <item x="12"/>
        <item x="16"/>
        <item x="29"/>
        <item x="3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s>
  <rowFields count="2">
    <field x="12"/>
    <field x="-2"/>
  </rowFields>
  <rowItems count="44">
    <i>
      <x/>
      <x/>
    </i>
    <i i="1" r="1">
      <x v="1"/>
    </i>
    <i>
      <x v="2"/>
      <x/>
    </i>
    <i i="1" r="1">
      <x v="1"/>
    </i>
    <i>
      <x v="3"/>
      <x/>
    </i>
    <i i="1" r="1">
      <x v="1"/>
    </i>
    <i>
      <x v="4"/>
      <x/>
    </i>
    <i i="1" r="1">
      <x v="1"/>
    </i>
    <i>
      <x v="9"/>
      <x/>
    </i>
    <i i="1" r="1">
      <x v="1"/>
    </i>
    <i>
      <x v="10"/>
      <x/>
    </i>
    <i i="1" r="1">
      <x v="1"/>
    </i>
    <i>
      <x v="13"/>
      <x/>
    </i>
    <i i="1" r="1">
      <x v="1"/>
    </i>
    <i>
      <x v="14"/>
      <x/>
    </i>
    <i i="1" r="1">
      <x v="1"/>
    </i>
    <i>
      <x v="15"/>
      <x/>
    </i>
    <i i="1" r="1">
      <x v="1"/>
    </i>
    <i>
      <x v="16"/>
      <x/>
    </i>
    <i i="1" r="1">
      <x v="1"/>
    </i>
    <i>
      <x v="17"/>
      <x/>
    </i>
    <i i="1" r="1">
      <x v="1"/>
    </i>
    <i>
      <x v="18"/>
      <x/>
    </i>
    <i i="1" r="1">
      <x v="1"/>
    </i>
    <i>
      <x v="19"/>
      <x/>
    </i>
    <i i="1" r="1">
      <x v="1"/>
    </i>
    <i>
      <x v="20"/>
      <x/>
    </i>
    <i i="1" r="1">
      <x v="1"/>
    </i>
    <i>
      <x v="21"/>
      <x/>
    </i>
    <i i="1" r="1">
      <x v="1"/>
    </i>
    <i>
      <x v="22"/>
      <x/>
    </i>
    <i i="1" r="1">
      <x v="1"/>
    </i>
    <i>
      <x v="23"/>
      <x/>
    </i>
    <i i="1" r="1">
      <x v="1"/>
    </i>
    <i>
      <x v="27"/>
      <x/>
    </i>
    <i i="1" r="1">
      <x v="1"/>
    </i>
    <i>
      <x v="28"/>
      <x/>
    </i>
    <i i="1" r="1">
      <x v="1"/>
    </i>
    <i>
      <x v="33"/>
      <x/>
    </i>
    <i i="1" r="1">
      <x v="1"/>
    </i>
    <i>
      <x v="36"/>
      <x/>
    </i>
    <i i="1" r="1">
      <x v="1"/>
    </i>
    <i t="grand">
      <x/>
    </i>
    <i t="grand" i="1">
      <x/>
    </i>
  </rowItems>
  <colItems count="1">
    <i/>
  </colItems>
  <pageFields count="1">
    <pageField fld="18"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19.xml><?xml version="1.0" encoding="utf-8"?>
<pivotTableDefinition xmlns="http://schemas.openxmlformats.org/spreadsheetml/2006/main" name="Tableau croisé dynamique18"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M11:O23"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axis="axisRow" compact="0" outline="0" subtotalTop="0" showAll="0">
      <items count="7">
        <item x="2"/>
        <item x="1"/>
        <item x="3"/>
        <item x="4"/>
        <item x="5"/>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s>
  <rowFields count="2">
    <field x="10"/>
    <field x="-2"/>
  </rowFields>
  <rowItems count="12">
    <i>
      <x/>
      <x/>
    </i>
    <i i="1" r="1">
      <x v="1"/>
    </i>
    <i>
      <x v="1"/>
      <x/>
    </i>
    <i i="1" r="1">
      <x v="1"/>
    </i>
    <i>
      <x v="2"/>
      <x/>
    </i>
    <i i="1" r="1">
      <x v="1"/>
    </i>
    <i>
      <x v="3"/>
      <x/>
    </i>
    <i i="1" r="1">
      <x v="1"/>
    </i>
    <i>
      <x v="4"/>
      <x/>
    </i>
    <i i="1" r="1">
      <x v="1"/>
    </i>
    <i t="grand">
      <x/>
    </i>
    <i t="grand" i="1">
      <x/>
    </i>
  </rowItems>
  <colItems count="1">
    <i/>
  </colItems>
  <pageFields count="1">
    <pageField fld="18"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eau croisé dynamique35"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C28:AE42"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axis="axisRow" compact="0" outline="0" subtotalTop="0" showAll="0">
      <items count="41">
        <item x="0"/>
        <item m="1" x="39"/>
        <item x="3"/>
        <item x="8"/>
        <item x="21"/>
        <item x="2"/>
        <item x="13"/>
        <item x="14"/>
        <item x="15"/>
        <item x="11"/>
        <item x="4"/>
        <item x="17"/>
        <item x="18"/>
        <item x="22"/>
        <item x="27"/>
        <item x="19"/>
        <item x="20"/>
        <item x="5"/>
        <item x="23"/>
        <item x="24"/>
        <item x="38"/>
        <item x="26"/>
        <item x="25"/>
        <item x="28"/>
        <item x="30"/>
        <item x="31"/>
        <item x="9"/>
        <item x="33"/>
        <item x="34"/>
        <item x="35"/>
        <item x="36"/>
        <item x="37"/>
        <item h="1" x="6"/>
        <item x="1"/>
        <item x="7"/>
        <item x="10"/>
        <item x="12"/>
        <item x="16"/>
        <item x="29"/>
        <item x="3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s>
  <rowFields count="2">
    <field x="12"/>
    <field x="-2"/>
  </rowFields>
  <rowItems count="14">
    <i>
      <x v="2"/>
      <x/>
    </i>
    <i i="1" r="1">
      <x v="1"/>
    </i>
    <i>
      <x v="10"/>
      <x/>
    </i>
    <i i="1" r="1">
      <x v="1"/>
    </i>
    <i>
      <x v="17"/>
      <x/>
    </i>
    <i i="1" r="1">
      <x v="1"/>
    </i>
    <i>
      <x v="18"/>
      <x/>
    </i>
    <i i="1" r="1">
      <x v="1"/>
    </i>
    <i>
      <x v="28"/>
      <x/>
    </i>
    <i i="1" r="1">
      <x v="1"/>
    </i>
    <i>
      <x v="31"/>
      <x/>
    </i>
    <i i="1" r="1">
      <x v="1"/>
    </i>
    <i t="grand">
      <x/>
    </i>
    <i t="grand" i="1">
      <x/>
    </i>
  </rowItems>
  <colItems count="1">
    <i/>
  </colItems>
  <pageFields count="1">
    <pageField fld="22"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20.xml><?xml version="1.0" encoding="utf-8"?>
<pivotTableDefinition xmlns="http://schemas.openxmlformats.org/spreadsheetml/2006/main" name="Tableau croisé dynamique17"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M3:O7"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axis="axisRow" compact="0" outline="0" subtotalTop="0" showAll="0">
      <items count="3">
        <item x="1"/>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s>
  <rowFields count="2">
    <field x="11"/>
    <field x="-2"/>
  </rowFields>
  <rowItems count="4">
    <i>
      <x/>
      <x/>
    </i>
    <i i="1" r="1">
      <x v="1"/>
    </i>
    <i t="grand">
      <x/>
    </i>
    <i t="grand" i="1">
      <x/>
    </i>
  </rowItems>
  <colItems count="1">
    <i/>
  </colItems>
  <pageFields count="1">
    <pageField fld="18"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21.xml><?xml version="1.0" encoding="utf-8"?>
<pivotTableDefinition xmlns="http://schemas.openxmlformats.org/spreadsheetml/2006/main" name="Tableau croisé dynamique16"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I109:K155"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8">
        <item m="1" x="31"/>
        <item x="26"/>
        <item x="0"/>
        <item m="1" x="32"/>
        <item x="10"/>
        <item x="9"/>
        <item x="8"/>
        <item x="15"/>
        <item x="2"/>
        <item x="13"/>
        <item m="1" x="33"/>
        <item x="14"/>
        <item x="12"/>
        <item x="18"/>
        <item x="27"/>
        <item x="17"/>
        <item m="1" x="34"/>
        <item m="1" x="35"/>
        <item x="23"/>
        <item x="16"/>
        <item x="7"/>
        <item x="28"/>
        <item x="21"/>
        <item x="29"/>
        <item m="1" x="36"/>
        <item x="19"/>
        <item x="30"/>
        <item x="24"/>
        <item h="1" x="5"/>
        <item x="1"/>
        <item x="3"/>
        <item x="4"/>
        <item x="6"/>
        <item x="11"/>
        <item x="20"/>
        <item x="22"/>
        <item x="25"/>
        <item t="default"/>
      </items>
    </pivotField>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3"/>
    <field x="-2"/>
  </rowFields>
  <rowItems count="46">
    <i>
      <x v="2"/>
      <x/>
    </i>
    <i i="1" r="1">
      <x v="1"/>
    </i>
    <i>
      <x v="4"/>
      <x/>
    </i>
    <i i="1" r="1">
      <x v="1"/>
    </i>
    <i>
      <x v="5"/>
      <x/>
    </i>
    <i i="1" r="1">
      <x v="1"/>
    </i>
    <i>
      <x v="8"/>
      <x/>
    </i>
    <i i="1" r="1">
      <x v="1"/>
    </i>
    <i>
      <x v="9"/>
      <x/>
    </i>
    <i i="1" r="1">
      <x v="1"/>
    </i>
    <i>
      <x v="11"/>
      <x/>
    </i>
    <i i="1" r="1">
      <x v="1"/>
    </i>
    <i>
      <x v="12"/>
      <x/>
    </i>
    <i i="1" r="1">
      <x v="1"/>
    </i>
    <i>
      <x v="13"/>
      <x/>
    </i>
    <i i="1" r="1">
      <x v="1"/>
    </i>
    <i>
      <x v="14"/>
      <x/>
    </i>
    <i i="1" r="1">
      <x v="1"/>
    </i>
    <i>
      <x v="15"/>
      <x/>
    </i>
    <i i="1" r="1">
      <x v="1"/>
    </i>
    <i>
      <x v="18"/>
      <x/>
    </i>
    <i i="1" r="1">
      <x v="1"/>
    </i>
    <i>
      <x v="19"/>
      <x/>
    </i>
    <i i="1" r="1">
      <x v="1"/>
    </i>
    <i>
      <x v="20"/>
      <x/>
    </i>
    <i i="1" r="1">
      <x v="1"/>
    </i>
    <i>
      <x v="21"/>
      <x/>
    </i>
    <i i="1" r="1">
      <x v="1"/>
    </i>
    <i>
      <x v="22"/>
      <x/>
    </i>
    <i i="1" r="1">
      <x v="1"/>
    </i>
    <i>
      <x v="23"/>
      <x/>
    </i>
    <i i="1" r="1">
      <x v="1"/>
    </i>
    <i>
      <x v="25"/>
      <x/>
    </i>
    <i i="1" r="1">
      <x v="1"/>
    </i>
    <i>
      <x v="29"/>
      <x/>
    </i>
    <i i="1" r="1">
      <x v="1"/>
    </i>
    <i>
      <x v="30"/>
      <x/>
    </i>
    <i i="1" r="1">
      <x v="1"/>
    </i>
    <i>
      <x v="31"/>
      <x/>
    </i>
    <i i="1" r="1">
      <x v="1"/>
    </i>
    <i>
      <x v="33"/>
      <x/>
    </i>
    <i i="1" r="1">
      <x v="1"/>
    </i>
    <i>
      <x v="34"/>
      <x/>
    </i>
    <i i="1" r="1">
      <x v="1"/>
    </i>
    <i t="grand">
      <x/>
    </i>
    <i t="grand" i="1">
      <x/>
    </i>
  </rowItems>
  <colItems count="1">
    <i/>
  </colItems>
  <pageFields count="1">
    <pageField fld="17"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22.xml><?xml version="1.0" encoding="utf-8"?>
<pivotTableDefinition xmlns="http://schemas.openxmlformats.org/spreadsheetml/2006/main" name="Tableau croisé dynamique15"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I28:K70"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axis="axisRow" compact="0" outline="0" subtotalTop="0" showAll="0">
      <items count="41">
        <item x="0"/>
        <item m="1" x="39"/>
        <item x="3"/>
        <item x="8"/>
        <item x="21"/>
        <item x="2"/>
        <item x="13"/>
        <item x="14"/>
        <item x="15"/>
        <item x="11"/>
        <item x="4"/>
        <item x="17"/>
        <item x="18"/>
        <item x="22"/>
        <item x="27"/>
        <item x="19"/>
        <item x="20"/>
        <item x="5"/>
        <item x="23"/>
        <item x="24"/>
        <item x="38"/>
        <item x="26"/>
        <item x="25"/>
        <item x="28"/>
        <item x="30"/>
        <item x="31"/>
        <item x="9"/>
        <item x="33"/>
        <item x="34"/>
        <item x="35"/>
        <item x="36"/>
        <item x="37"/>
        <item h="1" x="6"/>
        <item x="1"/>
        <item x="7"/>
        <item x="10"/>
        <item x="12"/>
        <item x="16"/>
        <item x="29"/>
        <item x="32"/>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2"/>
    <field x="-2"/>
  </rowFields>
  <rowItems count="42">
    <i>
      <x/>
      <x/>
    </i>
    <i i="1" r="1">
      <x v="1"/>
    </i>
    <i>
      <x v="2"/>
      <x/>
    </i>
    <i i="1" r="1">
      <x v="1"/>
    </i>
    <i>
      <x v="3"/>
      <x/>
    </i>
    <i i="1" r="1">
      <x v="1"/>
    </i>
    <i>
      <x v="4"/>
      <x/>
    </i>
    <i i="1" r="1">
      <x v="1"/>
    </i>
    <i>
      <x v="9"/>
      <x/>
    </i>
    <i i="1" r="1">
      <x v="1"/>
    </i>
    <i>
      <x v="10"/>
      <x/>
    </i>
    <i i="1" r="1">
      <x v="1"/>
    </i>
    <i>
      <x v="13"/>
      <x/>
    </i>
    <i i="1" r="1">
      <x v="1"/>
    </i>
    <i>
      <x v="14"/>
      <x/>
    </i>
    <i i="1" r="1">
      <x v="1"/>
    </i>
    <i>
      <x v="15"/>
      <x/>
    </i>
    <i i="1" r="1">
      <x v="1"/>
    </i>
    <i>
      <x v="16"/>
      <x/>
    </i>
    <i i="1" r="1">
      <x v="1"/>
    </i>
    <i>
      <x v="17"/>
      <x/>
    </i>
    <i i="1" r="1">
      <x v="1"/>
    </i>
    <i>
      <x v="18"/>
      <x/>
    </i>
    <i i="1" r="1">
      <x v="1"/>
    </i>
    <i>
      <x v="19"/>
      <x/>
    </i>
    <i i="1" r="1">
      <x v="1"/>
    </i>
    <i>
      <x v="21"/>
      <x/>
    </i>
    <i i="1" r="1">
      <x v="1"/>
    </i>
    <i>
      <x v="22"/>
      <x/>
    </i>
    <i i="1" r="1">
      <x v="1"/>
    </i>
    <i>
      <x v="23"/>
      <x/>
    </i>
    <i i="1" r="1">
      <x v="1"/>
    </i>
    <i>
      <x v="27"/>
      <x/>
    </i>
    <i i="1" r="1">
      <x v="1"/>
    </i>
    <i>
      <x v="28"/>
      <x/>
    </i>
    <i i="1" r="1">
      <x v="1"/>
    </i>
    <i>
      <x v="33"/>
      <x/>
    </i>
    <i i="1" r="1">
      <x v="1"/>
    </i>
    <i>
      <x v="36"/>
      <x/>
    </i>
    <i i="1" r="1">
      <x v="1"/>
    </i>
    <i t="grand">
      <x/>
    </i>
    <i t="grand" i="1">
      <x/>
    </i>
  </rowItems>
  <colItems count="1">
    <i/>
  </colItems>
  <pageFields count="1">
    <pageField fld="17"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23.xml><?xml version="1.0" encoding="utf-8"?>
<pivotTableDefinition xmlns="http://schemas.openxmlformats.org/spreadsheetml/2006/main" name="Tableau croisé dynamique14"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I11:K23"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axis="axisRow" compact="0" outline="0" subtotalTop="0" showAll="0">
      <items count="7">
        <item x="2"/>
        <item x="1"/>
        <item x="3"/>
        <item x="4"/>
        <item x="5"/>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0"/>
    <field x="-2"/>
  </rowFields>
  <rowItems count="12">
    <i>
      <x/>
      <x/>
    </i>
    <i i="1" r="1">
      <x v="1"/>
    </i>
    <i>
      <x v="1"/>
      <x/>
    </i>
    <i i="1" r="1">
      <x v="1"/>
    </i>
    <i>
      <x v="2"/>
      <x/>
    </i>
    <i i="1" r="1">
      <x v="1"/>
    </i>
    <i>
      <x v="3"/>
      <x/>
    </i>
    <i i="1" r="1">
      <x v="1"/>
    </i>
    <i>
      <x v="4"/>
      <x/>
    </i>
    <i i="1" r="1">
      <x v="1"/>
    </i>
    <i t="grand">
      <x/>
    </i>
    <i t="grand" i="1">
      <x/>
    </i>
  </rowItems>
  <colItems count="1">
    <i/>
  </colItems>
  <pageFields count="1">
    <pageField fld="17"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24.xml><?xml version="1.0" encoding="utf-8"?>
<pivotTableDefinition xmlns="http://schemas.openxmlformats.org/spreadsheetml/2006/main" name="Tableau croisé dynamique7"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I3:K7"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axis="axisRow" compact="0" outline="0" subtotalTop="0" showAll="0">
      <items count="3">
        <item x="1"/>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1"/>
    <field x="-2"/>
  </rowFields>
  <rowItems count="4">
    <i>
      <x/>
      <x/>
    </i>
    <i i="1" r="1">
      <x v="1"/>
    </i>
    <i t="grand">
      <x/>
    </i>
    <i t="grand" i="1">
      <x/>
    </i>
  </rowItems>
  <colItems count="1">
    <i/>
  </colItems>
  <pageFields count="1">
    <pageField fld="17"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25.xml><?xml version="1.0" encoding="utf-8"?>
<pivotTableDefinition xmlns="http://schemas.openxmlformats.org/spreadsheetml/2006/main" name="Tableau croisé dynamique1" cacheId="1" dataOnRows="1" applyNumberFormats="0" applyBorderFormats="0" applyFontFormats="0" applyPatternFormats="0" applyAlignmentFormats="0" applyWidthHeightFormats="0" dataCaption="Donn?es" showMissing="0" preserveFormatting="1" useAutoFormatting="1" itemPrintTitles="1" compactData="0" updatedVersion="2" indent="0" showMemberPropertyTips="1">
  <location ref="E3:G7"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axis="axisRow" compact="0" outline="0" subtotalTop="0" showAll="0">
      <items count="3">
        <item x="1"/>
        <item h="1" x="0"/>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1"/>
    <field x="-2"/>
  </rowFields>
  <rowItems count="4">
    <i>
      <x/>
      <x/>
    </i>
    <i i="1" r="1">
      <x v="1"/>
    </i>
    <i t="grand">
      <x/>
    </i>
    <i t="grand" i="1">
      <x/>
    </i>
  </rowItems>
  <colItems count="1">
    <i/>
  </colItems>
  <pageFields count="1">
    <pageField fld="16"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26.xml><?xml version="1.0" encoding="utf-8"?>
<pivotTableDefinition xmlns="http://schemas.openxmlformats.org/spreadsheetml/2006/main" name="Tableau croisé dynamique2"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E11:G23"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axis="axisRow" compact="0" outline="0" subtotalTop="0" showAll="0" rankBy="0" defaultSubtotal="0">
      <items count="6">
        <item x="2"/>
        <item x="1"/>
        <item x="3"/>
        <item x="4"/>
        <item x="5"/>
        <item h="1" x="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0"/>
    <field x="-2"/>
  </rowFields>
  <rowItems count="12">
    <i>
      <x/>
      <x/>
    </i>
    <i i="1" r="1">
      <x v="1"/>
    </i>
    <i>
      <x v="1"/>
      <x/>
    </i>
    <i i="1" r="1">
      <x v="1"/>
    </i>
    <i>
      <x v="2"/>
      <x/>
    </i>
    <i i="1" r="1">
      <x v="1"/>
    </i>
    <i>
      <x v="3"/>
      <x/>
    </i>
    <i i="1" r="1">
      <x v="1"/>
    </i>
    <i>
      <x v="4"/>
      <x/>
    </i>
    <i i="1" r="1">
      <x v="1"/>
    </i>
    <i t="grand">
      <x/>
    </i>
    <i t="grand" i="1">
      <x/>
    </i>
  </rowItems>
  <colItems count="1">
    <i/>
  </colItems>
  <pageFields count="1">
    <pageField fld="16"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27.xml><?xml version="1.0" encoding="utf-8"?>
<pivotTableDefinition xmlns="http://schemas.openxmlformats.org/spreadsheetml/2006/main" name="Tableau croisé dynamique3"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E28:G74"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axis="axisRow" compact="0" outline="0" subtotalTop="0" showAll="0">
      <items count="41">
        <item x="0"/>
        <item m="1" x="39"/>
        <item x="3"/>
        <item x="8"/>
        <item x="21"/>
        <item x="2"/>
        <item x="13"/>
        <item x="14"/>
        <item x="15"/>
        <item x="11"/>
        <item x="4"/>
        <item x="17"/>
        <item x="18"/>
        <item x="22"/>
        <item x="27"/>
        <item x="19"/>
        <item x="20"/>
        <item x="5"/>
        <item x="23"/>
        <item x="24"/>
        <item x="38"/>
        <item x="26"/>
        <item x="25"/>
        <item x="28"/>
        <item x="30"/>
        <item x="31"/>
        <item x="9"/>
        <item x="33"/>
        <item x="34"/>
        <item x="35"/>
        <item x="36"/>
        <item x="37"/>
        <item h="1" x="6"/>
        <item x="1"/>
        <item x="7"/>
        <item x="10"/>
        <item x="12"/>
        <item x="16"/>
        <item x="29"/>
        <item x="32"/>
        <item t="default"/>
      </items>
    </pivotField>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2"/>
    <field x="-2"/>
  </rowFields>
  <rowItems count="46">
    <i>
      <x/>
      <x/>
    </i>
    <i i="1" r="1">
      <x v="1"/>
    </i>
    <i>
      <x v="2"/>
      <x/>
    </i>
    <i i="1" r="1">
      <x v="1"/>
    </i>
    <i>
      <x v="3"/>
      <x/>
    </i>
    <i i="1" r="1">
      <x v="1"/>
    </i>
    <i>
      <x v="4"/>
      <x/>
    </i>
    <i i="1" r="1">
      <x v="1"/>
    </i>
    <i>
      <x v="9"/>
      <x/>
    </i>
    <i i="1" r="1">
      <x v="1"/>
    </i>
    <i>
      <x v="10"/>
      <x/>
    </i>
    <i i="1" r="1">
      <x v="1"/>
    </i>
    <i>
      <x v="13"/>
      <x/>
    </i>
    <i i="1" r="1">
      <x v="1"/>
    </i>
    <i>
      <x v="14"/>
      <x/>
    </i>
    <i i="1" r="1">
      <x v="1"/>
    </i>
    <i>
      <x v="15"/>
      <x/>
    </i>
    <i i="1" r="1">
      <x v="1"/>
    </i>
    <i>
      <x v="16"/>
      <x/>
    </i>
    <i i="1" r="1">
      <x v="1"/>
    </i>
    <i>
      <x v="17"/>
      <x/>
    </i>
    <i i="1" r="1">
      <x v="1"/>
    </i>
    <i>
      <x v="18"/>
      <x/>
    </i>
    <i i="1" r="1">
      <x v="1"/>
    </i>
    <i>
      <x v="19"/>
      <x/>
    </i>
    <i i="1" r="1">
      <x v="1"/>
    </i>
    <i>
      <x v="20"/>
      <x/>
    </i>
    <i i="1" r="1">
      <x v="1"/>
    </i>
    <i>
      <x v="21"/>
      <x/>
    </i>
    <i i="1" r="1">
      <x v="1"/>
    </i>
    <i>
      <x v="22"/>
      <x/>
    </i>
    <i i="1" r="1">
      <x v="1"/>
    </i>
    <i>
      <x v="23"/>
      <x/>
    </i>
    <i i="1" r="1">
      <x v="1"/>
    </i>
    <i>
      <x v="27"/>
      <x/>
    </i>
    <i i="1" r="1">
      <x v="1"/>
    </i>
    <i>
      <x v="28"/>
      <x/>
    </i>
    <i i="1" r="1">
      <x v="1"/>
    </i>
    <i>
      <x v="31"/>
      <x/>
    </i>
    <i i="1" r="1">
      <x v="1"/>
    </i>
    <i>
      <x v="33"/>
      <x/>
    </i>
    <i i="1" r="1">
      <x v="1"/>
    </i>
    <i>
      <x v="36"/>
      <x/>
    </i>
    <i i="1" r="1">
      <x v="1"/>
    </i>
    <i t="grand">
      <x/>
    </i>
    <i t="grand" i="1">
      <x/>
    </i>
  </rowItems>
  <colItems count="1">
    <i/>
  </colItems>
  <pageFields count="1">
    <pageField fld="16"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28.xml><?xml version="1.0" encoding="utf-8"?>
<pivotTableDefinition xmlns="http://schemas.openxmlformats.org/spreadsheetml/2006/main" name="Tableau croisé dynamique4"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E109:G159"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8">
        <item m="1" x="31"/>
        <item x="26"/>
        <item x="0"/>
        <item m="1" x="32"/>
        <item x="10"/>
        <item x="9"/>
        <item x="8"/>
        <item x="15"/>
        <item x="2"/>
        <item x="13"/>
        <item m="1" x="33"/>
        <item x="14"/>
        <item x="12"/>
        <item x="18"/>
        <item x="27"/>
        <item x="17"/>
        <item m="1" x="34"/>
        <item m="1" x="35"/>
        <item x="23"/>
        <item x="16"/>
        <item x="7"/>
        <item x="28"/>
        <item x="21"/>
        <item x="29"/>
        <item m="1" x="36"/>
        <item x="19"/>
        <item x="30"/>
        <item x="24"/>
        <item h="1" x="5"/>
        <item x="1"/>
        <item x="3"/>
        <item x="4"/>
        <item x="6"/>
        <item x="11"/>
        <item x="20"/>
        <item x="22"/>
        <item x="25"/>
        <item t="default"/>
      </items>
    </pivotField>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3"/>
    <field x="-2"/>
  </rowFields>
  <rowItems count="50">
    <i>
      <x v="2"/>
      <x/>
    </i>
    <i i="1" r="1">
      <x v="1"/>
    </i>
    <i>
      <x v="4"/>
      <x/>
    </i>
    <i i="1" r="1">
      <x v="1"/>
    </i>
    <i>
      <x v="5"/>
      <x/>
    </i>
    <i i="1" r="1">
      <x v="1"/>
    </i>
    <i>
      <x v="8"/>
      <x/>
    </i>
    <i i="1" r="1">
      <x v="1"/>
    </i>
    <i>
      <x v="9"/>
      <x/>
    </i>
    <i i="1" r="1">
      <x v="1"/>
    </i>
    <i>
      <x v="11"/>
      <x/>
    </i>
    <i i="1" r="1">
      <x v="1"/>
    </i>
    <i>
      <x v="12"/>
      <x/>
    </i>
    <i i="1" r="1">
      <x v="1"/>
    </i>
    <i>
      <x v="13"/>
      <x/>
    </i>
    <i i="1" r="1">
      <x v="1"/>
    </i>
    <i>
      <x v="14"/>
      <x/>
    </i>
    <i i="1" r="1">
      <x v="1"/>
    </i>
    <i>
      <x v="15"/>
      <x/>
    </i>
    <i i="1" r="1">
      <x v="1"/>
    </i>
    <i>
      <x v="18"/>
      <x/>
    </i>
    <i i="1" r="1">
      <x v="1"/>
    </i>
    <i>
      <x v="19"/>
      <x/>
    </i>
    <i i="1" r="1">
      <x v="1"/>
    </i>
    <i>
      <x v="20"/>
      <x/>
    </i>
    <i i="1" r="1">
      <x v="1"/>
    </i>
    <i>
      <x v="21"/>
      <x/>
    </i>
    <i i="1" r="1">
      <x v="1"/>
    </i>
    <i>
      <x v="22"/>
      <x/>
    </i>
    <i i="1" r="1">
      <x v="1"/>
    </i>
    <i>
      <x v="23"/>
      <x/>
    </i>
    <i i="1" r="1">
      <x v="1"/>
    </i>
    <i>
      <x v="25"/>
      <x/>
    </i>
    <i i="1" r="1">
      <x v="1"/>
    </i>
    <i>
      <x v="26"/>
      <x/>
    </i>
    <i i="1" r="1">
      <x v="1"/>
    </i>
    <i>
      <x v="27"/>
      <x/>
    </i>
    <i i="1" r="1">
      <x v="1"/>
    </i>
    <i>
      <x v="29"/>
      <x/>
    </i>
    <i i="1" r="1">
      <x v="1"/>
    </i>
    <i>
      <x v="30"/>
      <x/>
    </i>
    <i i="1" r="1">
      <x v="1"/>
    </i>
    <i>
      <x v="31"/>
      <x/>
    </i>
    <i i="1" r="1">
      <x v="1"/>
    </i>
    <i>
      <x v="33"/>
      <x/>
    </i>
    <i i="1" r="1">
      <x v="1"/>
    </i>
    <i>
      <x v="34"/>
      <x/>
    </i>
    <i i="1" r="1">
      <x v="1"/>
    </i>
    <i t="grand">
      <x/>
    </i>
    <i t="grand" i="1">
      <x/>
    </i>
  </rowItems>
  <colItems count="1">
    <i/>
  </colItems>
  <pageFields count="1">
    <pageField fld="16"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29.xml><?xml version="1.0" encoding="utf-8"?>
<pivotTableDefinition xmlns="http://schemas.openxmlformats.org/spreadsheetml/2006/main" name="Tableau croisé dynamique5"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3:C7"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axis="axisRow" compact="0" outline="0" subtotalTop="0" showAll="0">
      <items count="3">
        <item x="1"/>
        <item h="1" x="0"/>
        <item t="default"/>
      </items>
    </pivotField>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1"/>
    <field x="-2"/>
  </rowFields>
  <rowItems count="4">
    <i>
      <x/>
      <x/>
    </i>
    <i i="1" r="1">
      <x v="1"/>
    </i>
    <i t="grand">
      <x/>
    </i>
    <i t="grand" i="1">
      <x/>
    </i>
  </rowItems>
  <colItems count="1">
    <i/>
  </colItems>
  <pageFields count="1">
    <pageField fld="15"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Tableau croisé dynamique34"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C11:AE21"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axis="axisRow" compact="0" outline="0" subtotalTop="0" showAll="0">
      <items count="7">
        <item x="2"/>
        <item x="1"/>
        <item x="3"/>
        <item x="4"/>
        <item x="5"/>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s>
  <rowFields count="2">
    <field x="10"/>
    <field x="-2"/>
  </rowFields>
  <rowItems count="10">
    <i>
      <x/>
      <x/>
    </i>
    <i i="1" r="1">
      <x v="1"/>
    </i>
    <i>
      <x v="1"/>
      <x/>
    </i>
    <i i="1" r="1">
      <x v="1"/>
    </i>
    <i>
      <x v="2"/>
      <x/>
    </i>
    <i i="1" r="1">
      <x v="1"/>
    </i>
    <i>
      <x v="4"/>
      <x/>
    </i>
    <i i="1" r="1">
      <x v="1"/>
    </i>
    <i t="grand">
      <x/>
    </i>
    <i t="grand" i="1">
      <x/>
    </i>
  </rowItems>
  <colItems count="1">
    <i/>
  </colItems>
  <pageFields count="1">
    <pageField fld="22"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30.xml><?xml version="1.0" encoding="utf-8"?>
<pivotTableDefinition xmlns="http://schemas.openxmlformats.org/spreadsheetml/2006/main" name="Tableau croisé dynamique6"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11:C23"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axis="axisRow" compact="0" outline="0" subtotalTop="0" showAll="0">
      <items count="7">
        <item x="2"/>
        <item x="1"/>
        <item x="3"/>
        <item x="4"/>
        <item x="5"/>
        <item h="1" x="0"/>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0"/>
    <field x="-2"/>
  </rowFields>
  <rowItems count="12">
    <i>
      <x/>
      <x/>
    </i>
    <i i="1" r="1">
      <x v="1"/>
    </i>
    <i>
      <x v="1"/>
      <x/>
    </i>
    <i i="1" r="1">
      <x v="1"/>
    </i>
    <i>
      <x v="2"/>
      <x/>
    </i>
    <i i="1" r="1">
      <x v="1"/>
    </i>
    <i>
      <x v="3"/>
      <x/>
    </i>
    <i i="1" r="1">
      <x v="1"/>
    </i>
    <i>
      <x v="4"/>
      <x/>
    </i>
    <i i="1" r="1">
      <x v="1"/>
    </i>
    <i t="grand">
      <x/>
    </i>
    <i t="grand" i="1">
      <x/>
    </i>
  </rowItems>
  <colItems count="1">
    <i/>
  </colItems>
  <pageFields count="1">
    <pageField fld="15"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31.xml><?xml version="1.0" encoding="utf-8"?>
<pivotTableDefinition xmlns="http://schemas.openxmlformats.org/spreadsheetml/2006/main" name="Tableau croisé dynamique8"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28:C98"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axis="axisRow" compact="0" outline="0" subtotalTop="0" showAll="0">
      <items count="41">
        <item x="0"/>
        <item m="1" x="39"/>
        <item x="3"/>
        <item x="8"/>
        <item x="21"/>
        <item x="2"/>
        <item x="13"/>
        <item x="14"/>
        <item x="15"/>
        <item x="11"/>
        <item x="4"/>
        <item x="17"/>
        <item x="18"/>
        <item x="22"/>
        <item x="27"/>
        <item x="19"/>
        <item x="20"/>
        <item x="5"/>
        <item x="23"/>
        <item x="24"/>
        <item x="38"/>
        <item x="26"/>
        <item x="25"/>
        <item x="28"/>
        <item x="30"/>
        <item x="31"/>
        <item x="9"/>
        <item x="33"/>
        <item x="34"/>
        <item x="35"/>
        <item x="36"/>
        <item x="37"/>
        <item h="1" x="6"/>
        <item x="1"/>
        <item x="7"/>
        <item x="10"/>
        <item x="12"/>
        <item x="16"/>
        <item x="29"/>
        <item x="32"/>
        <item t="default"/>
      </items>
    </pivotField>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2"/>
    <field x="-2"/>
  </rowFields>
  <rowItems count="70">
    <i>
      <x/>
      <x/>
    </i>
    <i i="1" r="1">
      <x v="1"/>
    </i>
    <i>
      <x v="2"/>
      <x/>
    </i>
    <i i="1" r="1">
      <x v="1"/>
    </i>
    <i>
      <x v="3"/>
      <x/>
    </i>
    <i i="1" r="1">
      <x v="1"/>
    </i>
    <i>
      <x v="4"/>
      <x/>
    </i>
    <i i="1" r="1">
      <x v="1"/>
    </i>
    <i>
      <x v="7"/>
      <x/>
    </i>
    <i i="1" r="1">
      <x v="1"/>
    </i>
    <i>
      <x v="8"/>
      <x/>
    </i>
    <i i="1" r="1">
      <x v="1"/>
    </i>
    <i>
      <x v="9"/>
      <x/>
    </i>
    <i i="1" r="1">
      <x v="1"/>
    </i>
    <i>
      <x v="10"/>
      <x/>
    </i>
    <i i="1" r="1">
      <x v="1"/>
    </i>
    <i>
      <x v="11"/>
      <x/>
    </i>
    <i i="1" r="1">
      <x v="1"/>
    </i>
    <i>
      <x v="12"/>
      <x/>
    </i>
    <i i="1" r="1">
      <x v="1"/>
    </i>
    <i>
      <x v="13"/>
      <x/>
    </i>
    <i i="1" r="1">
      <x v="1"/>
    </i>
    <i>
      <x v="14"/>
      <x/>
    </i>
    <i i="1" r="1">
      <x v="1"/>
    </i>
    <i>
      <x v="15"/>
      <x/>
    </i>
    <i i="1" r="1">
      <x v="1"/>
    </i>
    <i>
      <x v="16"/>
      <x/>
    </i>
    <i i="1" r="1">
      <x v="1"/>
    </i>
    <i>
      <x v="17"/>
      <x/>
    </i>
    <i i="1" r="1">
      <x v="1"/>
    </i>
    <i>
      <x v="18"/>
      <x/>
    </i>
    <i i="1" r="1">
      <x v="1"/>
    </i>
    <i>
      <x v="19"/>
      <x/>
    </i>
    <i i="1" r="1">
      <x v="1"/>
    </i>
    <i>
      <x v="20"/>
      <x/>
    </i>
    <i i="1" r="1">
      <x v="1"/>
    </i>
    <i>
      <x v="21"/>
      <x/>
    </i>
    <i i="1" r="1">
      <x v="1"/>
    </i>
    <i>
      <x v="22"/>
      <x/>
    </i>
    <i i="1" r="1">
      <x v="1"/>
    </i>
    <i>
      <x v="23"/>
      <x/>
    </i>
    <i i="1" r="1">
      <x v="1"/>
    </i>
    <i>
      <x v="24"/>
      <x/>
    </i>
    <i i="1" r="1">
      <x v="1"/>
    </i>
    <i>
      <x v="25"/>
      <x/>
    </i>
    <i i="1" r="1">
      <x v="1"/>
    </i>
    <i>
      <x v="26"/>
      <x/>
    </i>
    <i i="1" r="1">
      <x v="1"/>
    </i>
    <i>
      <x v="27"/>
      <x/>
    </i>
    <i i="1" r="1">
      <x v="1"/>
    </i>
    <i>
      <x v="28"/>
      <x/>
    </i>
    <i i="1" r="1">
      <x v="1"/>
    </i>
    <i>
      <x v="29"/>
      <x/>
    </i>
    <i i="1" r="1">
      <x v="1"/>
    </i>
    <i>
      <x v="30"/>
      <x/>
    </i>
    <i i="1" r="1">
      <x v="1"/>
    </i>
    <i>
      <x v="31"/>
      <x/>
    </i>
    <i i="1" r="1">
      <x v="1"/>
    </i>
    <i>
      <x v="33"/>
      <x/>
    </i>
    <i i="1" r="1">
      <x v="1"/>
    </i>
    <i>
      <x v="36"/>
      <x/>
    </i>
    <i i="1" r="1">
      <x v="1"/>
    </i>
    <i>
      <x v="37"/>
      <x/>
    </i>
    <i i="1" r="1">
      <x v="1"/>
    </i>
    <i>
      <x v="38"/>
      <x/>
    </i>
    <i i="1" r="1">
      <x v="1"/>
    </i>
    <i>
      <x v="39"/>
      <x/>
    </i>
    <i i="1" r="1">
      <x v="1"/>
    </i>
    <i t="grand">
      <x/>
    </i>
    <i t="grand" i="1">
      <x/>
    </i>
  </rowItems>
  <colItems count="1">
    <i/>
  </colItems>
  <pageFields count="1">
    <pageField fld="15"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32.xml><?xml version="1.0" encoding="utf-8"?>
<pivotTableDefinition xmlns="http://schemas.openxmlformats.org/spreadsheetml/2006/main" name="Tableau croisé dynamique9"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109:C167"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8">
        <item m="1" x="31"/>
        <item x="26"/>
        <item x="0"/>
        <item m="1" x="32"/>
        <item x="10"/>
        <item x="9"/>
        <item x="8"/>
        <item x="15"/>
        <item x="2"/>
        <item x="13"/>
        <item m="1" x="33"/>
        <item x="14"/>
        <item x="12"/>
        <item x="18"/>
        <item x="27"/>
        <item x="17"/>
        <item m="1" x="34"/>
        <item m="1" x="35"/>
        <item x="23"/>
        <item x="16"/>
        <item x="7"/>
        <item x="28"/>
        <item x="21"/>
        <item x="29"/>
        <item m="1" x="36"/>
        <item x="19"/>
        <item x="30"/>
        <item x="24"/>
        <item h="1" x="5"/>
        <item x="1"/>
        <item x="3"/>
        <item x="4"/>
        <item x="6"/>
        <item x="11"/>
        <item x="20"/>
        <item x="22"/>
        <item x="25"/>
        <item t="default"/>
      </items>
    </pivotField>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3"/>
    <field x="-2"/>
  </rowFields>
  <rowItems count="58">
    <i>
      <x v="2"/>
      <x/>
    </i>
    <i i="1" r="1">
      <x v="1"/>
    </i>
    <i>
      <x v="4"/>
      <x/>
    </i>
    <i i="1" r="1">
      <x v="1"/>
    </i>
    <i>
      <x v="5"/>
      <x/>
    </i>
    <i i="1" r="1">
      <x v="1"/>
    </i>
    <i>
      <x v="6"/>
      <x/>
    </i>
    <i i="1" r="1">
      <x v="1"/>
    </i>
    <i>
      <x v="7"/>
      <x/>
    </i>
    <i i="1" r="1">
      <x v="1"/>
    </i>
    <i>
      <x v="8"/>
      <x/>
    </i>
    <i i="1" r="1">
      <x v="1"/>
    </i>
    <i>
      <x v="9"/>
      <x/>
    </i>
    <i i="1" r="1">
      <x v="1"/>
    </i>
    <i>
      <x v="11"/>
      <x/>
    </i>
    <i i="1" r="1">
      <x v="1"/>
    </i>
    <i>
      <x v="12"/>
      <x/>
    </i>
    <i i="1" r="1">
      <x v="1"/>
    </i>
    <i>
      <x v="13"/>
      <x/>
    </i>
    <i i="1" r="1">
      <x v="1"/>
    </i>
    <i>
      <x v="14"/>
      <x/>
    </i>
    <i i="1" r="1">
      <x v="1"/>
    </i>
    <i>
      <x v="15"/>
      <x/>
    </i>
    <i i="1" r="1">
      <x v="1"/>
    </i>
    <i>
      <x v="18"/>
      <x/>
    </i>
    <i i="1" r="1">
      <x v="1"/>
    </i>
    <i>
      <x v="19"/>
      <x/>
    </i>
    <i i="1" r="1">
      <x v="1"/>
    </i>
    <i>
      <x v="20"/>
      <x/>
    </i>
    <i i="1" r="1">
      <x v="1"/>
    </i>
    <i>
      <x v="21"/>
      <x/>
    </i>
    <i i="1" r="1">
      <x v="1"/>
    </i>
    <i>
      <x v="22"/>
      <x/>
    </i>
    <i i="1" r="1">
      <x v="1"/>
    </i>
    <i>
      <x v="23"/>
      <x/>
    </i>
    <i i="1" r="1">
      <x v="1"/>
    </i>
    <i>
      <x v="25"/>
      <x/>
    </i>
    <i i="1" r="1">
      <x v="1"/>
    </i>
    <i>
      <x v="26"/>
      <x/>
    </i>
    <i i="1" r="1">
      <x v="1"/>
    </i>
    <i>
      <x v="27"/>
      <x/>
    </i>
    <i i="1" r="1">
      <x v="1"/>
    </i>
    <i>
      <x v="29"/>
      <x/>
    </i>
    <i i="1" r="1">
      <x v="1"/>
    </i>
    <i>
      <x v="30"/>
      <x/>
    </i>
    <i i="1" r="1">
      <x v="1"/>
    </i>
    <i>
      <x v="31"/>
      <x/>
    </i>
    <i i="1" r="1">
      <x v="1"/>
    </i>
    <i>
      <x v="33"/>
      <x/>
    </i>
    <i i="1" r="1">
      <x v="1"/>
    </i>
    <i>
      <x v="34"/>
      <x/>
    </i>
    <i i="1" r="1">
      <x v="1"/>
    </i>
    <i>
      <x v="35"/>
      <x/>
    </i>
    <i i="1" r="1">
      <x v="1"/>
    </i>
    <i>
      <x v="36"/>
      <x/>
    </i>
    <i i="1" r="1">
      <x v="1"/>
    </i>
    <i t="grand">
      <x/>
    </i>
    <i t="grand" i="1">
      <x/>
    </i>
  </rowItems>
  <colItems count="1">
    <i/>
  </colItems>
  <pageFields count="1">
    <pageField fld="15"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33.xml><?xml version="1.0" encoding="utf-8"?>
<pivotTableDefinition xmlns="http://schemas.openxmlformats.org/spreadsheetml/2006/main" name="Tableau croisé dynamique10"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173:C225"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0"/>
        <item x="2"/>
        <item x="7"/>
        <item x="23"/>
        <item x="8"/>
        <item x="27"/>
        <item x="20"/>
        <item x="15"/>
        <item x="5"/>
        <item x="3"/>
        <item x="4"/>
        <item x="6"/>
        <item x="10"/>
        <item x="11"/>
        <item x="19"/>
        <item x="26"/>
        <item x="25"/>
        <item x="22"/>
        <item x="21"/>
        <item x="18"/>
        <item x="14"/>
        <item x="16"/>
        <item x="29"/>
        <item x="12"/>
        <item x="13"/>
        <item x="30"/>
        <item x="24"/>
        <item x="17"/>
        <item x="9"/>
        <item x="28"/>
        <item h="1" x="1"/>
        <item t="default"/>
      </items>
    </pivotField>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4"/>
    <field x="-2"/>
  </rowFields>
  <rowItems count="52">
    <i>
      <x/>
      <x/>
    </i>
    <i i="1" r="1">
      <x v="1"/>
    </i>
    <i>
      <x v="1"/>
      <x/>
    </i>
    <i i="1" r="1">
      <x v="1"/>
    </i>
    <i>
      <x v="2"/>
      <x/>
    </i>
    <i i="1" r="1">
      <x v="1"/>
    </i>
    <i>
      <x v="3"/>
      <x/>
    </i>
    <i i="1" r="1">
      <x v="1"/>
    </i>
    <i>
      <x v="4"/>
      <x/>
    </i>
    <i i="1" r="1">
      <x v="1"/>
    </i>
    <i>
      <x v="5"/>
      <x/>
    </i>
    <i i="1" r="1">
      <x v="1"/>
    </i>
    <i>
      <x v="6"/>
      <x/>
    </i>
    <i i="1" r="1">
      <x v="1"/>
    </i>
    <i>
      <x v="7"/>
      <x/>
    </i>
    <i i="1" r="1">
      <x v="1"/>
    </i>
    <i>
      <x v="8"/>
      <x/>
    </i>
    <i i="1" r="1">
      <x v="1"/>
    </i>
    <i>
      <x v="9"/>
      <x/>
    </i>
    <i i="1" r="1">
      <x v="1"/>
    </i>
    <i>
      <x v="11"/>
      <x/>
    </i>
    <i i="1" r="1">
      <x v="1"/>
    </i>
    <i>
      <x v="14"/>
      <x/>
    </i>
    <i i="1" r="1">
      <x v="1"/>
    </i>
    <i>
      <x v="15"/>
      <x/>
    </i>
    <i i="1" r="1">
      <x v="1"/>
    </i>
    <i>
      <x v="16"/>
      <x/>
    </i>
    <i i="1" r="1">
      <x v="1"/>
    </i>
    <i>
      <x v="18"/>
      <x/>
    </i>
    <i i="1" r="1">
      <x v="1"/>
    </i>
    <i>
      <x v="20"/>
      <x/>
    </i>
    <i i="1" r="1">
      <x v="1"/>
    </i>
    <i>
      <x v="21"/>
      <x/>
    </i>
    <i i="1" r="1">
      <x v="1"/>
    </i>
    <i>
      <x v="22"/>
      <x/>
    </i>
    <i i="1" r="1">
      <x v="1"/>
    </i>
    <i>
      <x v="23"/>
      <x/>
    </i>
    <i i="1" r="1">
      <x v="1"/>
    </i>
    <i>
      <x v="24"/>
      <x/>
    </i>
    <i i="1" r="1">
      <x v="1"/>
    </i>
    <i>
      <x v="25"/>
      <x/>
    </i>
    <i i="1" r="1">
      <x v="1"/>
    </i>
    <i>
      <x v="26"/>
      <x/>
    </i>
    <i i="1" r="1">
      <x v="1"/>
    </i>
    <i>
      <x v="27"/>
      <x/>
    </i>
    <i i="1" r="1">
      <x v="1"/>
    </i>
    <i>
      <x v="28"/>
      <x/>
    </i>
    <i i="1" r="1">
      <x v="1"/>
    </i>
    <i>
      <x v="29"/>
      <x/>
    </i>
    <i i="1" r="1">
      <x v="1"/>
    </i>
    <i t="grand">
      <x/>
    </i>
    <i t="grand" i="1">
      <x/>
    </i>
  </rowItems>
  <colItems count="1">
    <i/>
  </colItems>
  <pageFields count="1">
    <pageField fld="15"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34.xml><?xml version="1.0" encoding="utf-8"?>
<pivotTableDefinition xmlns="http://schemas.openxmlformats.org/spreadsheetml/2006/main" name="Tableau croisé dynamique11"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E173:G219"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0"/>
        <item x="2"/>
        <item x="7"/>
        <item x="23"/>
        <item x="8"/>
        <item x="27"/>
        <item x="20"/>
        <item x="15"/>
        <item x="5"/>
        <item x="3"/>
        <item x="4"/>
        <item x="6"/>
        <item x="10"/>
        <item x="11"/>
        <item x="19"/>
        <item x="26"/>
        <item x="25"/>
        <item x="22"/>
        <item x="21"/>
        <item x="18"/>
        <item x="14"/>
        <item x="16"/>
        <item x="29"/>
        <item x="12"/>
        <item x="13"/>
        <item x="30"/>
        <item x="24"/>
        <item x="17"/>
        <item x="9"/>
        <item x="28"/>
        <item h="1" x="1"/>
        <item t="default"/>
      </items>
    </pivotField>
    <pivotField compact="0" outline="0" subtotalTop="0" showAll="0"/>
    <pivotField axis="axisPage" compact="0" outline="0" subtotalTop="0" showAll="0">
      <items count="4">
        <item x="0"/>
        <item m="1" x="2"/>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4"/>
    <field x="-2"/>
  </rowFields>
  <rowItems count="46">
    <i>
      <x/>
      <x/>
    </i>
    <i i="1" r="1">
      <x v="1"/>
    </i>
    <i>
      <x v="2"/>
      <x/>
    </i>
    <i i="1" r="1">
      <x v="1"/>
    </i>
    <i>
      <x v="4"/>
      <x/>
    </i>
    <i i="1" r="1">
      <x v="1"/>
    </i>
    <i>
      <x v="5"/>
      <x/>
    </i>
    <i i="1" r="1">
      <x v="1"/>
    </i>
    <i>
      <x v="6"/>
      <x/>
    </i>
    <i i="1" r="1">
      <x v="1"/>
    </i>
    <i>
      <x v="7"/>
      <x/>
    </i>
    <i i="1" r="1">
      <x v="1"/>
    </i>
    <i>
      <x v="8"/>
      <x/>
    </i>
    <i i="1" r="1">
      <x v="1"/>
    </i>
    <i>
      <x v="9"/>
      <x/>
    </i>
    <i i="1" r="1">
      <x v="1"/>
    </i>
    <i>
      <x v="11"/>
      <x/>
    </i>
    <i i="1" r="1">
      <x v="1"/>
    </i>
    <i>
      <x v="14"/>
      <x/>
    </i>
    <i i="1" r="1">
      <x v="1"/>
    </i>
    <i>
      <x v="15"/>
      <x/>
    </i>
    <i i="1" r="1">
      <x v="1"/>
    </i>
    <i>
      <x v="16"/>
      <x/>
    </i>
    <i i="1" r="1">
      <x v="1"/>
    </i>
    <i>
      <x v="18"/>
      <x/>
    </i>
    <i i="1" r="1">
      <x v="1"/>
    </i>
    <i>
      <x v="20"/>
      <x/>
    </i>
    <i i="1" r="1">
      <x v="1"/>
    </i>
    <i>
      <x v="21"/>
      <x/>
    </i>
    <i i="1" r="1">
      <x v="1"/>
    </i>
    <i>
      <x v="22"/>
      <x/>
    </i>
    <i i="1" r="1">
      <x v="1"/>
    </i>
    <i>
      <x v="23"/>
      <x/>
    </i>
    <i i="1" r="1">
      <x v="1"/>
    </i>
    <i>
      <x v="24"/>
      <x/>
    </i>
    <i i="1" r="1">
      <x v="1"/>
    </i>
    <i>
      <x v="25"/>
      <x/>
    </i>
    <i i="1" r="1">
      <x v="1"/>
    </i>
    <i>
      <x v="26"/>
      <x/>
    </i>
    <i i="1" r="1">
      <x v="1"/>
    </i>
    <i>
      <x v="27"/>
      <x/>
    </i>
    <i i="1" r="1">
      <x v="1"/>
    </i>
    <i>
      <x v="28"/>
      <x/>
    </i>
    <i i="1" r="1">
      <x v="1"/>
    </i>
    <i t="grand">
      <x/>
    </i>
    <i t="grand" i="1">
      <x/>
    </i>
  </rowItems>
  <colItems count="1">
    <i/>
  </colItems>
  <pageFields count="1">
    <pageField fld="16"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35.xml><?xml version="1.0" encoding="utf-8"?>
<pivotTableDefinition xmlns="http://schemas.openxmlformats.org/spreadsheetml/2006/main" name="Tableau croisé dynamique12"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I173:K219"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0"/>
        <item x="2"/>
        <item x="7"/>
        <item x="23"/>
        <item x="8"/>
        <item x="27"/>
        <item x="20"/>
        <item x="15"/>
        <item x="5"/>
        <item x="3"/>
        <item x="4"/>
        <item x="6"/>
        <item x="10"/>
        <item x="11"/>
        <item x="19"/>
        <item x="26"/>
        <item x="25"/>
        <item x="22"/>
        <item x="21"/>
        <item x="18"/>
        <item x="14"/>
        <item x="16"/>
        <item x="29"/>
        <item x="12"/>
        <item x="13"/>
        <item x="30"/>
        <item x="24"/>
        <item x="17"/>
        <item x="9"/>
        <item x="28"/>
        <item h="1" x="1"/>
        <item t="default"/>
      </items>
    </pivotField>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4"/>
    <field x="-2"/>
  </rowFields>
  <rowItems count="46">
    <i>
      <x/>
      <x/>
    </i>
    <i i="1" r="1">
      <x v="1"/>
    </i>
    <i>
      <x v="2"/>
      <x/>
    </i>
    <i i="1" r="1">
      <x v="1"/>
    </i>
    <i>
      <x v="4"/>
      <x/>
    </i>
    <i i="1" r="1">
      <x v="1"/>
    </i>
    <i>
      <x v="5"/>
      <x/>
    </i>
    <i i="1" r="1">
      <x v="1"/>
    </i>
    <i>
      <x v="6"/>
      <x/>
    </i>
    <i i="1" r="1">
      <x v="1"/>
    </i>
    <i>
      <x v="7"/>
      <x/>
    </i>
    <i i="1" r="1">
      <x v="1"/>
    </i>
    <i>
      <x v="8"/>
      <x/>
    </i>
    <i i="1" r="1">
      <x v="1"/>
    </i>
    <i>
      <x v="9"/>
      <x/>
    </i>
    <i i="1" r="1">
      <x v="1"/>
    </i>
    <i>
      <x v="11"/>
      <x/>
    </i>
    <i i="1" r="1">
      <x v="1"/>
    </i>
    <i>
      <x v="14"/>
      <x/>
    </i>
    <i i="1" r="1">
      <x v="1"/>
    </i>
    <i>
      <x v="15"/>
      <x/>
    </i>
    <i i="1" r="1">
      <x v="1"/>
    </i>
    <i>
      <x v="16"/>
      <x/>
    </i>
    <i i="1" r="1">
      <x v="1"/>
    </i>
    <i>
      <x v="18"/>
      <x/>
    </i>
    <i i="1" r="1">
      <x v="1"/>
    </i>
    <i>
      <x v="20"/>
      <x/>
    </i>
    <i i="1" r="1">
      <x v="1"/>
    </i>
    <i>
      <x v="21"/>
      <x/>
    </i>
    <i i="1" r="1">
      <x v="1"/>
    </i>
    <i>
      <x v="22"/>
      <x/>
    </i>
    <i i="1" r="1">
      <x v="1"/>
    </i>
    <i>
      <x v="23"/>
      <x/>
    </i>
    <i i="1" r="1">
      <x v="1"/>
    </i>
    <i>
      <x v="24"/>
      <x/>
    </i>
    <i i="1" r="1">
      <x v="1"/>
    </i>
    <i>
      <x v="25"/>
      <x/>
    </i>
    <i i="1" r="1">
      <x v="1"/>
    </i>
    <i>
      <x v="26"/>
      <x/>
    </i>
    <i i="1" r="1">
      <x v="1"/>
    </i>
    <i>
      <x v="27"/>
      <x/>
    </i>
    <i i="1" r="1">
      <x v="1"/>
    </i>
    <i>
      <x v="28"/>
      <x/>
    </i>
    <i i="1" r="1">
      <x v="1"/>
    </i>
    <i t="grand">
      <x/>
    </i>
    <i t="grand" i="1">
      <x/>
    </i>
  </rowItems>
  <colItems count="1">
    <i/>
  </colItems>
  <pageFields count="1">
    <pageField fld="17"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36.xml><?xml version="1.0" encoding="utf-8"?>
<pivotTableDefinition xmlns="http://schemas.openxmlformats.org/spreadsheetml/2006/main" name="Tableau croisé dynamique13"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M173:O219"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0"/>
        <item x="2"/>
        <item x="7"/>
        <item x="23"/>
        <item x="8"/>
        <item x="27"/>
        <item x="20"/>
        <item x="15"/>
        <item x="5"/>
        <item x="3"/>
        <item x="4"/>
        <item x="6"/>
        <item x="10"/>
        <item x="11"/>
        <item x="19"/>
        <item x="26"/>
        <item x="25"/>
        <item x="22"/>
        <item x="21"/>
        <item x="18"/>
        <item x="14"/>
        <item x="16"/>
        <item x="29"/>
        <item x="12"/>
        <item x="13"/>
        <item x="30"/>
        <item x="24"/>
        <item x="17"/>
        <item x="9"/>
        <item x="28"/>
        <item h="1" x="1"/>
        <item t="default"/>
      </items>
    </pivotField>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s>
  <rowFields count="2">
    <field x="14"/>
    <field x="-2"/>
  </rowFields>
  <rowItems count="46">
    <i>
      <x/>
      <x/>
    </i>
    <i i="1" r="1">
      <x v="1"/>
    </i>
    <i>
      <x v="2"/>
      <x/>
    </i>
    <i i="1" r="1">
      <x v="1"/>
    </i>
    <i>
      <x v="4"/>
      <x/>
    </i>
    <i i="1" r="1">
      <x v="1"/>
    </i>
    <i>
      <x v="5"/>
      <x/>
    </i>
    <i i="1" r="1">
      <x v="1"/>
    </i>
    <i>
      <x v="6"/>
      <x/>
    </i>
    <i i="1" r="1">
      <x v="1"/>
    </i>
    <i>
      <x v="7"/>
      <x/>
    </i>
    <i i="1" r="1">
      <x v="1"/>
    </i>
    <i>
      <x v="8"/>
      <x/>
    </i>
    <i i="1" r="1">
      <x v="1"/>
    </i>
    <i>
      <x v="9"/>
      <x/>
    </i>
    <i i="1" r="1">
      <x v="1"/>
    </i>
    <i>
      <x v="11"/>
      <x/>
    </i>
    <i i="1" r="1">
      <x v="1"/>
    </i>
    <i>
      <x v="14"/>
      <x/>
    </i>
    <i i="1" r="1">
      <x v="1"/>
    </i>
    <i>
      <x v="15"/>
      <x/>
    </i>
    <i i="1" r="1">
      <x v="1"/>
    </i>
    <i>
      <x v="16"/>
      <x/>
    </i>
    <i i="1" r="1">
      <x v="1"/>
    </i>
    <i>
      <x v="18"/>
      <x/>
    </i>
    <i i="1" r="1">
      <x v="1"/>
    </i>
    <i>
      <x v="20"/>
      <x/>
    </i>
    <i i="1" r="1">
      <x v="1"/>
    </i>
    <i>
      <x v="21"/>
      <x/>
    </i>
    <i i="1" r="1">
      <x v="1"/>
    </i>
    <i>
      <x v="22"/>
      <x/>
    </i>
    <i i="1" r="1">
      <x v="1"/>
    </i>
    <i>
      <x v="23"/>
      <x/>
    </i>
    <i i="1" r="1">
      <x v="1"/>
    </i>
    <i>
      <x v="24"/>
      <x/>
    </i>
    <i i="1" r="1">
      <x v="1"/>
    </i>
    <i>
      <x v="25"/>
      <x/>
    </i>
    <i i="1" r="1">
      <x v="1"/>
    </i>
    <i>
      <x v="26"/>
      <x/>
    </i>
    <i i="1" r="1">
      <x v="1"/>
    </i>
    <i>
      <x v="27"/>
      <x/>
    </i>
    <i i="1" r="1">
      <x v="1"/>
    </i>
    <i>
      <x v="28"/>
      <x/>
    </i>
    <i i="1" r="1">
      <x v="1"/>
    </i>
    <i t="grand">
      <x/>
    </i>
    <i t="grand" i="1">
      <x/>
    </i>
  </rowItems>
  <colItems count="1">
    <i/>
  </colItems>
  <pageFields count="1">
    <pageField fld="18"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37.xml><?xml version="1.0" encoding="utf-8"?>
<pivotTableDefinition xmlns="http://schemas.openxmlformats.org/spreadsheetml/2006/main" name="Tableau croisé dynamique37"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Q173:S215"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0"/>
        <item x="2"/>
        <item x="7"/>
        <item x="23"/>
        <item x="8"/>
        <item x="27"/>
        <item x="20"/>
        <item x="15"/>
        <item x="5"/>
        <item x="3"/>
        <item x="4"/>
        <item x="6"/>
        <item x="10"/>
        <item x="11"/>
        <item x="19"/>
        <item x="26"/>
        <item x="25"/>
        <item x="22"/>
        <item x="21"/>
        <item x="18"/>
        <item x="14"/>
        <item x="16"/>
        <item x="29"/>
        <item x="12"/>
        <item x="13"/>
        <item x="30"/>
        <item x="24"/>
        <item x="17"/>
        <item x="9"/>
        <item x="28"/>
        <item h="1" x="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0"/>
        <item x="1"/>
        <item t="default"/>
      </items>
    </pivotField>
    <pivotField compact="0" outline="0" subtotalTop="0" showAll="0"/>
    <pivotField compact="0" outline="0" subtotalTop="0" showAll="0"/>
    <pivotField compact="0" outline="0" subtotalTop="0" showAll="0"/>
  </pivotFields>
  <rowFields count="2">
    <field x="14"/>
    <field x="-2"/>
  </rowFields>
  <rowItems count="42">
    <i>
      <x/>
      <x/>
    </i>
    <i i="1" r="1">
      <x v="1"/>
    </i>
    <i>
      <x v="4"/>
      <x/>
    </i>
    <i i="1" r="1">
      <x v="1"/>
    </i>
    <i>
      <x v="5"/>
      <x/>
    </i>
    <i i="1" r="1">
      <x v="1"/>
    </i>
    <i>
      <x v="6"/>
      <x/>
    </i>
    <i i="1" r="1">
      <x v="1"/>
    </i>
    <i>
      <x v="7"/>
      <x/>
    </i>
    <i i="1" r="1">
      <x v="1"/>
    </i>
    <i>
      <x v="8"/>
      <x/>
    </i>
    <i i="1" r="1">
      <x v="1"/>
    </i>
    <i>
      <x v="9"/>
      <x/>
    </i>
    <i i="1" r="1">
      <x v="1"/>
    </i>
    <i>
      <x v="11"/>
      <x/>
    </i>
    <i i="1" r="1">
      <x v="1"/>
    </i>
    <i>
      <x v="14"/>
      <x/>
    </i>
    <i i="1" r="1">
      <x v="1"/>
    </i>
    <i>
      <x v="15"/>
      <x/>
    </i>
    <i i="1" r="1">
      <x v="1"/>
    </i>
    <i>
      <x v="16"/>
      <x/>
    </i>
    <i i="1" r="1">
      <x v="1"/>
    </i>
    <i>
      <x v="18"/>
      <x/>
    </i>
    <i i="1" r="1">
      <x v="1"/>
    </i>
    <i>
      <x v="20"/>
      <x/>
    </i>
    <i i="1" r="1">
      <x v="1"/>
    </i>
    <i>
      <x v="21"/>
      <x/>
    </i>
    <i i="1" r="1">
      <x v="1"/>
    </i>
    <i>
      <x v="23"/>
      <x/>
    </i>
    <i i="1" r="1">
      <x v="1"/>
    </i>
    <i>
      <x v="24"/>
      <x/>
    </i>
    <i i="1" r="1">
      <x v="1"/>
    </i>
    <i>
      <x v="25"/>
      <x/>
    </i>
    <i i="1" r="1">
      <x v="1"/>
    </i>
    <i>
      <x v="26"/>
      <x/>
    </i>
    <i i="1" r="1">
      <x v="1"/>
    </i>
    <i>
      <x v="27"/>
      <x/>
    </i>
    <i i="1" r="1">
      <x v="1"/>
    </i>
    <i>
      <x v="28"/>
      <x/>
    </i>
    <i i="1" r="1">
      <x v="1"/>
    </i>
    <i t="grand">
      <x/>
    </i>
    <i t="grand" i="1">
      <x/>
    </i>
  </rowItems>
  <colItems count="1">
    <i/>
  </colItems>
  <pageFields count="1">
    <pageField fld="19"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38.xml><?xml version="1.0" encoding="utf-8"?>
<pivotTableDefinition xmlns="http://schemas.openxmlformats.org/spreadsheetml/2006/main" name="Tableau croisé dynamique38"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U173:W189"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0"/>
        <item x="2"/>
        <item x="7"/>
        <item x="23"/>
        <item x="8"/>
        <item x="27"/>
        <item x="20"/>
        <item x="15"/>
        <item x="5"/>
        <item x="3"/>
        <item x="4"/>
        <item x="6"/>
        <item x="10"/>
        <item x="11"/>
        <item x="19"/>
        <item x="26"/>
        <item x="25"/>
        <item x="22"/>
        <item x="21"/>
        <item x="18"/>
        <item x="14"/>
        <item x="16"/>
        <item x="29"/>
        <item x="12"/>
        <item x="13"/>
        <item x="30"/>
        <item x="24"/>
        <item x="17"/>
        <item x="9"/>
        <item x="28"/>
        <item h="1"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s>
  <rowFields count="2">
    <field x="14"/>
    <field x="-2"/>
  </rowFields>
  <rowItems count="16">
    <i>
      <x/>
      <x/>
    </i>
    <i i="1" r="1">
      <x v="1"/>
    </i>
    <i>
      <x v="7"/>
      <x/>
    </i>
    <i i="1" r="1">
      <x v="1"/>
    </i>
    <i>
      <x v="9"/>
      <x/>
    </i>
    <i i="1" r="1">
      <x v="1"/>
    </i>
    <i>
      <x v="18"/>
      <x/>
    </i>
    <i i="1" r="1">
      <x v="1"/>
    </i>
    <i>
      <x v="20"/>
      <x/>
    </i>
    <i i="1" r="1">
      <x v="1"/>
    </i>
    <i>
      <x v="25"/>
      <x/>
    </i>
    <i i="1" r="1">
      <x v="1"/>
    </i>
    <i>
      <x v="26"/>
      <x/>
    </i>
    <i i="1" r="1">
      <x v="1"/>
    </i>
    <i t="grand">
      <x/>
    </i>
    <i t="grand" i="1">
      <x/>
    </i>
  </rowItems>
  <colItems count="1">
    <i/>
  </colItems>
  <pageFields count="1">
    <pageField fld="20"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39.xml><?xml version="1.0" encoding="utf-8"?>
<pivotTableDefinition xmlns="http://schemas.openxmlformats.org/spreadsheetml/2006/main" name="Tableau croisé dynamique39"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Y173:AA187"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0"/>
        <item x="2"/>
        <item x="7"/>
        <item x="23"/>
        <item x="8"/>
        <item x="27"/>
        <item x="20"/>
        <item x="15"/>
        <item x="5"/>
        <item x="3"/>
        <item x="4"/>
        <item x="6"/>
        <item x="10"/>
        <item x="11"/>
        <item x="19"/>
        <item x="26"/>
        <item x="25"/>
        <item x="22"/>
        <item x="21"/>
        <item x="18"/>
        <item x="14"/>
        <item x="16"/>
        <item x="29"/>
        <item x="12"/>
        <item x="13"/>
        <item x="30"/>
        <item x="24"/>
        <item x="17"/>
        <item x="9"/>
        <item x="28"/>
        <item h="1"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s>
  <rowFields count="2">
    <field x="14"/>
    <field x="-2"/>
  </rowFields>
  <rowItems count="14">
    <i>
      <x/>
      <x/>
    </i>
    <i i="1" r="1">
      <x v="1"/>
    </i>
    <i>
      <x v="7"/>
      <x/>
    </i>
    <i i="1" r="1">
      <x v="1"/>
    </i>
    <i>
      <x v="9"/>
      <x/>
    </i>
    <i i="1" r="1">
      <x v="1"/>
    </i>
    <i>
      <x v="14"/>
      <x/>
    </i>
    <i i="1" r="1">
      <x v="1"/>
    </i>
    <i>
      <x v="20"/>
      <x/>
    </i>
    <i i="1" r="1">
      <x v="1"/>
    </i>
    <i>
      <x v="23"/>
      <x/>
    </i>
    <i i="1" r="1">
      <x v="1"/>
    </i>
    <i t="grand">
      <x/>
    </i>
    <i t="grand" i="1">
      <x/>
    </i>
  </rowItems>
  <colItems count="1">
    <i/>
  </colItems>
  <pageFields count="1">
    <pageField fld="21"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Tableau croisé dynamique33"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C3:AE7"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axis="axisRow" compact="0" outline="0" subtotalTop="0" showAll="0">
      <items count="3">
        <item x="1"/>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s>
  <rowFields count="2">
    <field x="11"/>
    <field x="-2"/>
  </rowFields>
  <rowItems count="4">
    <i>
      <x/>
      <x/>
    </i>
    <i i="1" r="1">
      <x v="1"/>
    </i>
    <i t="grand">
      <x/>
    </i>
    <i t="grand" i="1">
      <x/>
    </i>
  </rowItems>
  <colItems count="1">
    <i/>
  </colItems>
  <pageFields count="1">
    <pageField fld="22"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40.xml><?xml version="1.0" encoding="utf-8"?>
<pivotTableDefinition xmlns="http://schemas.openxmlformats.org/spreadsheetml/2006/main" name="Tableau croisé dynamique40"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C173:AE191"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0"/>
        <item x="2"/>
        <item x="7"/>
        <item x="23"/>
        <item x="8"/>
        <item x="27"/>
        <item x="20"/>
        <item x="15"/>
        <item x="5"/>
        <item x="3"/>
        <item x="4"/>
        <item x="6"/>
        <item x="10"/>
        <item x="11"/>
        <item x="19"/>
        <item x="26"/>
        <item x="25"/>
        <item x="22"/>
        <item x="21"/>
        <item x="18"/>
        <item x="14"/>
        <item x="16"/>
        <item x="29"/>
        <item x="12"/>
        <item x="13"/>
        <item x="30"/>
        <item x="24"/>
        <item x="17"/>
        <item x="9"/>
        <item x="28"/>
        <item h="1"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s>
  <rowFields count="2">
    <field x="14"/>
    <field x="-2"/>
  </rowFields>
  <rowItems count="18">
    <i>
      <x/>
      <x/>
    </i>
    <i i="1" r="1">
      <x v="1"/>
    </i>
    <i>
      <x v="5"/>
      <x/>
    </i>
    <i i="1" r="1">
      <x v="1"/>
    </i>
    <i>
      <x v="6"/>
      <x/>
    </i>
    <i i="1" r="1">
      <x v="1"/>
    </i>
    <i>
      <x v="9"/>
      <x/>
    </i>
    <i i="1" r="1">
      <x v="1"/>
    </i>
    <i>
      <x v="20"/>
      <x/>
    </i>
    <i i="1" r="1">
      <x v="1"/>
    </i>
    <i>
      <x v="22"/>
      <x/>
    </i>
    <i i="1" r="1">
      <x v="1"/>
    </i>
    <i>
      <x v="23"/>
      <x/>
    </i>
    <i i="1" r="1">
      <x v="1"/>
    </i>
    <i>
      <x v="25"/>
      <x/>
    </i>
    <i i="1" r="1">
      <x v="1"/>
    </i>
    <i t="grand">
      <x/>
    </i>
    <i t="grand" i="1">
      <x/>
    </i>
  </rowItems>
  <colItems count="1">
    <i/>
  </colItems>
  <pageFields count="1">
    <pageField fld="22"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41.xml><?xml version="1.0" encoding="utf-8"?>
<pivotTableDefinition xmlns="http://schemas.openxmlformats.org/spreadsheetml/2006/main" name="Tableau croisé dynamique41"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G3:AI7"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axis="axisRow" compact="0" outline="0" subtotalTop="0" showAll="0">
      <items count="3">
        <item x="1"/>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 compact="0" outline="0" subtotalTop="0" showAll="0"/>
  </pivotFields>
  <rowFields count="2">
    <field x="11"/>
    <field x="-2"/>
  </rowFields>
  <rowItems count="4">
    <i>
      <x/>
      <x/>
    </i>
    <i i="1" r="1">
      <x v="1"/>
    </i>
    <i t="grand">
      <x/>
    </i>
    <i t="grand" i="1">
      <x/>
    </i>
  </rowItems>
  <colItems count="1">
    <i/>
  </colItems>
  <pageFields count="1">
    <pageField fld="23"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42.xml><?xml version="1.0" encoding="utf-8"?>
<pivotTableDefinition xmlns="http://schemas.openxmlformats.org/spreadsheetml/2006/main" name="Tableau croisé dynamique42"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G11:AI23"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axis="axisRow" compact="0" outline="0" subtotalTop="0" showAll="0">
      <items count="7">
        <item x="2"/>
        <item x="1"/>
        <item x="3"/>
        <item x="4"/>
        <item x="5"/>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 compact="0" outline="0" subtotalTop="0" showAll="0"/>
  </pivotFields>
  <rowFields count="2">
    <field x="10"/>
    <field x="-2"/>
  </rowFields>
  <rowItems count="12">
    <i>
      <x/>
      <x/>
    </i>
    <i i="1" r="1">
      <x v="1"/>
    </i>
    <i>
      <x v="1"/>
      <x/>
    </i>
    <i i="1" r="1">
      <x v="1"/>
    </i>
    <i>
      <x v="2"/>
      <x/>
    </i>
    <i i="1" r="1">
      <x v="1"/>
    </i>
    <i>
      <x v="3"/>
      <x/>
    </i>
    <i i="1" r="1">
      <x v="1"/>
    </i>
    <i>
      <x v="4"/>
      <x/>
    </i>
    <i i="1" r="1">
      <x v="1"/>
    </i>
    <i t="grand">
      <x/>
    </i>
    <i t="grand" i="1">
      <x/>
    </i>
  </rowItems>
  <colItems count="1">
    <i/>
  </colItems>
  <pageFields count="1">
    <pageField fld="23"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43.xml><?xml version="1.0" encoding="utf-8"?>
<pivotTableDefinition xmlns="http://schemas.openxmlformats.org/spreadsheetml/2006/main" name="Tableau croisé dynamique43"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G28:AI70"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axis="axisRow" compact="0" outline="0" subtotalTop="0" showAll="0">
      <items count="40">
        <item x="0"/>
        <item x="3"/>
        <item x="8"/>
        <item x="21"/>
        <item x="1"/>
        <item x="2"/>
        <item x="16"/>
        <item x="10"/>
        <item x="12"/>
        <item x="13"/>
        <item x="14"/>
        <item x="15"/>
        <item x="11"/>
        <item x="4"/>
        <item x="29"/>
        <item x="7"/>
        <item x="17"/>
        <item x="18"/>
        <item x="22"/>
        <item x="27"/>
        <item x="19"/>
        <item x="20"/>
        <item x="5"/>
        <item x="23"/>
        <item x="24"/>
        <item x="38"/>
        <item x="26"/>
        <item x="25"/>
        <item x="28"/>
        <item x="30"/>
        <item x="31"/>
        <item x="9"/>
        <item x="32"/>
        <item x="33"/>
        <item x="34"/>
        <item x="35"/>
        <item x="36"/>
        <item x="37"/>
        <item h="1" x="6"/>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 compact="0" outline="0" subtotalTop="0" showAll="0"/>
  </pivotFields>
  <rowFields count="2">
    <field x="12"/>
    <field x="-2"/>
  </rowFields>
  <rowItems count="42">
    <i>
      <x v="1"/>
      <x/>
    </i>
    <i i="1" r="1">
      <x v="1"/>
    </i>
    <i>
      <x v="2"/>
      <x/>
    </i>
    <i i="1" r="1">
      <x v="1"/>
    </i>
    <i>
      <x v="3"/>
      <x/>
    </i>
    <i i="1" r="1">
      <x v="1"/>
    </i>
    <i>
      <x v="13"/>
      <x/>
    </i>
    <i i="1" r="1">
      <x v="1"/>
    </i>
    <i>
      <x v="14"/>
      <x/>
    </i>
    <i i="1" r="1">
      <x v="1"/>
    </i>
    <i>
      <x v="17"/>
      <x/>
    </i>
    <i i="1" r="1">
      <x v="1"/>
    </i>
    <i>
      <x v="18"/>
      <x/>
    </i>
    <i i="1" r="1">
      <x v="1"/>
    </i>
    <i>
      <x v="20"/>
      <x/>
    </i>
    <i i="1" r="1">
      <x v="1"/>
    </i>
    <i>
      <x v="21"/>
      <x/>
    </i>
    <i i="1" r="1">
      <x v="1"/>
    </i>
    <i>
      <x v="22"/>
      <x/>
    </i>
    <i i="1" r="1">
      <x v="1"/>
    </i>
    <i>
      <x v="23"/>
      <x/>
    </i>
    <i i="1" r="1">
      <x v="1"/>
    </i>
    <i>
      <x v="24"/>
      <x/>
    </i>
    <i i="1" r="1">
      <x v="1"/>
    </i>
    <i>
      <x v="25"/>
      <x/>
    </i>
    <i i="1" r="1">
      <x v="1"/>
    </i>
    <i>
      <x v="26"/>
      <x/>
    </i>
    <i i="1" r="1">
      <x v="1"/>
    </i>
    <i>
      <x v="27"/>
      <x/>
    </i>
    <i i="1" r="1">
      <x v="1"/>
    </i>
    <i>
      <x v="29"/>
      <x/>
    </i>
    <i i="1" r="1">
      <x v="1"/>
    </i>
    <i>
      <x v="30"/>
      <x/>
    </i>
    <i i="1" r="1">
      <x v="1"/>
    </i>
    <i>
      <x v="34"/>
      <x/>
    </i>
    <i i="1" r="1">
      <x v="1"/>
    </i>
    <i>
      <x v="35"/>
      <x/>
    </i>
    <i i="1" r="1">
      <x v="1"/>
    </i>
    <i>
      <x v="37"/>
      <x/>
    </i>
    <i i="1" r="1">
      <x v="1"/>
    </i>
    <i t="grand">
      <x/>
    </i>
    <i t="grand" i="1">
      <x/>
    </i>
  </rowItems>
  <colItems count="1">
    <i/>
  </colItems>
  <pageFields count="1">
    <pageField fld="23"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44.xml><?xml version="1.0" encoding="utf-8"?>
<pivotTableDefinition xmlns="http://schemas.openxmlformats.org/spreadsheetml/2006/main" name="Tableau croisé dynamique44"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G109:AI151"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26"/>
        <item x="0"/>
        <item x="4"/>
        <item x="10"/>
        <item x="6"/>
        <item x="1"/>
        <item x="9"/>
        <item x="8"/>
        <item x="15"/>
        <item x="2"/>
        <item x="13"/>
        <item x="3"/>
        <item x="14"/>
        <item x="12"/>
        <item x="11"/>
        <item x="18"/>
        <item x="27"/>
        <item x="17"/>
        <item x="25"/>
        <item x="23"/>
        <item x="22"/>
        <item x="16"/>
        <item x="7"/>
        <item x="28"/>
        <item x="21"/>
        <item x="29"/>
        <item x="20"/>
        <item x="19"/>
        <item x="30"/>
        <item x="24"/>
        <item h="1"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 compact="0" outline="0" subtotalTop="0" showAll="0"/>
  </pivotFields>
  <rowFields count="2">
    <field x="13"/>
    <field x="-2"/>
  </rowFields>
  <rowItems count="42">
    <i>
      <x v="2"/>
      <x/>
    </i>
    <i i="1" r="1">
      <x v="1"/>
    </i>
    <i>
      <x v="6"/>
      <x/>
    </i>
    <i i="1" r="1">
      <x v="1"/>
    </i>
    <i>
      <x v="8"/>
      <x/>
    </i>
    <i i="1" r="1">
      <x v="1"/>
    </i>
    <i>
      <x v="9"/>
      <x/>
    </i>
    <i i="1" r="1">
      <x v="1"/>
    </i>
    <i>
      <x v="10"/>
      <x/>
    </i>
    <i i="1" r="1">
      <x v="1"/>
    </i>
    <i>
      <x v="11"/>
      <x/>
    </i>
    <i i="1" r="1">
      <x v="1"/>
    </i>
    <i>
      <x v="12"/>
      <x/>
    </i>
    <i i="1" r="1">
      <x v="1"/>
    </i>
    <i>
      <x v="13"/>
      <x/>
    </i>
    <i i="1" r="1">
      <x v="1"/>
    </i>
    <i>
      <x v="15"/>
      <x/>
    </i>
    <i i="1" r="1">
      <x v="1"/>
    </i>
    <i>
      <x v="16"/>
      <x/>
    </i>
    <i i="1" r="1">
      <x v="1"/>
    </i>
    <i>
      <x v="18"/>
      <x/>
    </i>
    <i i="1" r="1">
      <x v="1"/>
    </i>
    <i>
      <x v="19"/>
      <x/>
    </i>
    <i i="1" r="1">
      <x v="1"/>
    </i>
    <i>
      <x v="21"/>
      <x/>
    </i>
    <i i="1" r="1">
      <x v="1"/>
    </i>
    <i>
      <x v="22"/>
      <x/>
    </i>
    <i i="1" r="1">
      <x v="1"/>
    </i>
    <i>
      <x v="23"/>
      <x/>
    </i>
    <i i="1" r="1">
      <x v="1"/>
    </i>
    <i>
      <x v="24"/>
      <x/>
    </i>
    <i i="1" r="1">
      <x v="1"/>
    </i>
    <i>
      <x v="26"/>
      <x/>
    </i>
    <i i="1" r="1">
      <x v="1"/>
    </i>
    <i>
      <x v="27"/>
      <x/>
    </i>
    <i i="1" r="1">
      <x v="1"/>
    </i>
    <i>
      <x v="28"/>
      <x/>
    </i>
    <i i="1" r="1">
      <x v="1"/>
    </i>
    <i>
      <x v="29"/>
      <x/>
    </i>
    <i i="1" r="1">
      <x v="1"/>
    </i>
    <i t="grand">
      <x/>
    </i>
    <i t="grand" i="1">
      <x/>
    </i>
  </rowItems>
  <colItems count="1">
    <i/>
  </colItems>
  <pageFields count="1">
    <pageField fld="23"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45.xml><?xml version="1.0" encoding="utf-8"?>
<pivotTableDefinition xmlns="http://schemas.openxmlformats.org/spreadsheetml/2006/main" name="Tableau croisé dynamique45"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G174:AI224"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0"/>
        <item x="2"/>
        <item x="7"/>
        <item x="23"/>
        <item x="8"/>
        <item x="27"/>
        <item x="20"/>
        <item x="15"/>
        <item x="5"/>
        <item x="3"/>
        <item x="4"/>
        <item x="6"/>
        <item x="10"/>
        <item x="11"/>
        <item x="19"/>
        <item x="26"/>
        <item x="25"/>
        <item x="22"/>
        <item x="21"/>
        <item x="18"/>
        <item x="14"/>
        <item x="16"/>
        <item x="29"/>
        <item x="12"/>
        <item x="13"/>
        <item x="30"/>
        <item x="24"/>
        <item x="17"/>
        <item x="9"/>
        <item x="28"/>
        <item h="1"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 compact="0" outline="0" subtotalTop="0" showAll="0"/>
  </pivotFields>
  <rowFields count="2">
    <field x="14"/>
    <field x="-2"/>
  </rowFields>
  <rowItems count="50">
    <i>
      <x/>
      <x/>
    </i>
    <i i="1" r="1">
      <x v="1"/>
    </i>
    <i>
      <x v="2"/>
      <x/>
    </i>
    <i i="1" r="1">
      <x v="1"/>
    </i>
    <i>
      <x v="3"/>
      <x/>
    </i>
    <i i="1" r="1">
      <x v="1"/>
    </i>
    <i>
      <x v="4"/>
      <x/>
    </i>
    <i i="1" r="1">
      <x v="1"/>
    </i>
    <i>
      <x v="5"/>
      <x/>
    </i>
    <i i="1" r="1">
      <x v="1"/>
    </i>
    <i>
      <x v="6"/>
      <x/>
    </i>
    <i i="1" r="1">
      <x v="1"/>
    </i>
    <i>
      <x v="7"/>
      <x/>
    </i>
    <i i="1" r="1">
      <x v="1"/>
    </i>
    <i>
      <x v="8"/>
      <x/>
    </i>
    <i i="1" r="1">
      <x v="1"/>
    </i>
    <i>
      <x v="9"/>
      <x/>
    </i>
    <i i="1" r="1">
      <x v="1"/>
    </i>
    <i>
      <x v="11"/>
      <x/>
    </i>
    <i i="1" r="1">
      <x v="1"/>
    </i>
    <i>
      <x v="13"/>
      <x/>
    </i>
    <i i="1" r="1">
      <x v="1"/>
    </i>
    <i>
      <x v="14"/>
      <x/>
    </i>
    <i i="1" r="1">
      <x v="1"/>
    </i>
    <i>
      <x v="15"/>
      <x/>
    </i>
    <i i="1" r="1">
      <x v="1"/>
    </i>
    <i>
      <x v="16"/>
      <x/>
    </i>
    <i i="1" r="1">
      <x v="1"/>
    </i>
    <i>
      <x v="17"/>
      <x/>
    </i>
    <i i="1" r="1">
      <x v="1"/>
    </i>
    <i>
      <x v="19"/>
      <x/>
    </i>
    <i i="1" r="1">
      <x v="1"/>
    </i>
    <i>
      <x v="20"/>
      <x/>
    </i>
    <i i="1" r="1">
      <x v="1"/>
    </i>
    <i>
      <x v="21"/>
      <x/>
    </i>
    <i i="1" r="1">
      <x v="1"/>
    </i>
    <i>
      <x v="22"/>
      <x/>
    </i>
    <i i="1" r="1">
      <x v="1"/>
    </i>
    <i>
      <x v="23"/>
      <x/>
    </i>
    <i i="1" r="1">
      <x v="1"/>
    </i>
    <i>
      <x v="24"/>
      <x/>
    </i>
    <i i="1" r="1">
      <x v="1"/>
    </i>
    <i>
      <x v="25"/>
      <x/>
    </i>
    <i i="1" r="1">
      <x v="1"/>
    </i>
    <i>
      <x v="26"/>
      <x/>
    </i>
    <i i="1" r="1">
      <x v="1"/>
    </i>
    <i>
      <x v="27"/>
      <x/>
    </i>
    <i i="1" r="1">
      <x v="1"/>
    </i>
    <i t="grand">
      <x/>
    </i>
    <i t="grand" i="1">
      <x/>
    </i>
  </rowItems>
  <colItems count="1">
    <i/>
  </colItems>
  <pageFields count="1">
    <pageField fld="23"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46.xml><?xml version="1.0" encoding="utf-8"?>
<pivotTableDefinition xmlns="http://schemas.openxmlformats.org/spreadsheetml/2006/main" name="Tableau croisé dynamique46"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K174:AM178"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0"/>
        <item x="2"/>
        <item x="7"/>
        <item x="23"/>
        <item x="8"/>
        <item x="27"/>
        <item x="20"/>
        <item x="15"/>
        <item x="5"/>
        <item x="3"/>
        <item x="4"/>
        <item x="6"/>
        <item x="10"/>
        <item x="11"/>
        <item x="19"/>
        <item x="26"/>
        <item x="25"/>
        <item x="22"/>
        <item x="21"/>
        <item x="18"/>
        <item x="14"/>
        <item x="16"/>
        <item x="29"/>
        <item x="12"/>
        <item x="13"/>
        <item x="30"/>
        <item x="24"/>
        <item x="17"/>
        <item x="9"/>
        <item x="28"/>
        <item h="1"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s>
  <rowFields count="2">
    <field x="14"/>
    <field x="-2"/>
  </rowFields>
  <rowItems count="4">
    <i>
      <x v="20"/>
      <x/>
    </i>
    <i i="1" r="1">
      <x v="1"/>
    </i>
    <i t="grand">
      <x/>
    </i>
    <i t="grand" i="1">
      <x/>
    </i>
  </rowItems>
  <colItems count="1">
    <i/>
  </colItems>
  <pageFields count="1">
    <pageField fld="24"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47.xml><?xml version="1.0" encoding="utf-8"?>
<pivotTableDefinition xmlns="http://schemas.openxmlformats.org/spreadsheetml/2006/main" name="Tableau croisé dynamique47"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K109:AM113"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26"/>
        <item x="0"/>
        <item x="4"/>
        <item x="10"/>
        <item x="6"/>
        <item x="1"/>
        <item x="9"/>
        <item x="8"/>
        <item x="15"/>
        <item x="2"/>
        <item x="13"/>
        <item x="3"/>
        <item x="14"/>
        <item x="12"/>
        <item x="11"/>
        <item x="18"/>
        <item x="27"/>
        <item x="17"/>
        <item x="25"/>
        <item x="23"/>
        <item x="22"/>
        <item x="16"/>
        <item x="7"/>
        <item x="28"/>
        <item x="21"/>
        <item x="29"/>
        <item x="20"/>
        <item x="19"/>
        <item x="30"/>
        <item x="24"/>
        <item h="1"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s>
  <rowFields count="2">
    <field x="13"/>
    <field x="-2"/>
  </rowFields>
  <rowItems count="4">
    <i>
      <x v="27"/>
      <x/>
    </i>
    <i i="1" r="1">
      <x v="1"/>
    </i>
    <i t="grand">
      <x/>
    </i>
    <i t="grand" i="1">
      <x/>
    </i>
  </rowItems>
  <colItems count="1">
    <i/>
  </colItems>
  <pageFields count="1">
    <pageField fld="24"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48.xml><?xml version="1.0" encoding="utf-8"?>
<pivotTableDefinition xmlns="http://schemas.openxmlformats.org/spreadsheetml/2006/main" name="Tableau croisé dynamique48"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K28:AM32"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axis="axisRow" compact="0" outline="0" subtotalTop="0" showAll="0">
      <items count="40">
        <item x="0"/>
        <item x="3"/>
        <item x="8"/>
        <item x="21"/>
        <item x="1"/>
        <item x="2"/>
        <item x="16"/>
        <item x="10"/>
        <item x="12"/>
        <item x="13"/>
        <item x="14"/>
        <item x="15"/>
        <item x="11"/>
        <item x="4"/>
        <item x="29"/>
        <item x="7"/>
        <item x="17"/>
        <item x="18"/>
        <item x="22"/>
        <item x="27"/>
        <item x="19"/>
        <item x="20"/>
        <item x="5"/>
        <item x="23"/>
        <item x="24"/>
        <item x="38"/>
        <item x="26"/>
        <item x="25"/>
        <item x="28"/>
        <item x="30"/>
        <item x="31"/>
        <item x="9"/>
        <item x="32"/>
        <item x="33"/>
        <item x="34"/>
        <item x="35"/>
        <item x="36"/>
        <item x="37"/>
        <item h="1" x="6"/>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s>
  <rowFields count="2">
    <field x="12"/>
    <field x="-2"/>
  </rowFields>
  <rowItems count="4">
    <i>
      <x v="23"/>
      <x/>
    </i>
    <i i="1" r="1">
      <x v="1"/>
    </i>
    <i t="grand">
      <x/>
    </i>
    <i t="grand" i="1">
      <x/>
    </i>
  </rowItems>
  <colItems count="1">
    <i/>
  </colItems>
  <pageFields count="1">
    <pageField fld="24"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49.xml><?xml version="1.0" encoding="utf-8"?>
<pivotTableDefinition xmlns="http://schemas.openxmlformats.org/spreadsheetml/2006/main" name="Tableau croisé dynamique49"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K11:AM15"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axis="axisRow" compact="0" outline="0" subtotalTop="0" showAll="0">
      <items count="7">
        <item x="2"/>
        <item x="1"/>
        <item x="3"/>
        <item x="4"/>
        <item x="5"/>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s>
  <rowFields count="2">
    <field x="10"/>
    <field x="-2"/>
  </rowFields>
  <rowItems count="4">
    <i>
      <x v="1"/>
      <x/>
    </i>
    <i i="1" r="1">
      <x v="1"/>
    </i>
    <i t="grand">
      <x/>
    </i>
    <i t="grand" i="1">
      <x/>
    </i>
  </rowItems>
  <colItems count="1">
    <i/>
  </colItems>
  <pageFields count="1">
    <pageField fld="24"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Tableau croisé dynamique32"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Y109:AA119"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8">
        <item m="1" x="31"/>
        <item x="26"/>
        <item x="0"/>
        <item m="1" x="32"/>
        <item x="10"/>
        <item x="9"/>
        <item x="8"/>
        <item x="15"/>
        <item x="2"/>
        <item x="13"/>
        <item m="1" x="33"/>
        <item x="14"/>
        <item x="12"/>
        <item x="18"/>
        <item x="27"/>
        <item x="17"/>
        <item m="1" x="34"/>
        <item m="1" x="35"/>
        <item x="23"/>
        <item x="16"/>
        <item x="7"/>
        <item x="28"/>
        <item x="21"/>
        <item x="29"/>
        <item m="1" x="36"/>
        <item x="19"/>
        <item x="30"/>
        <item x="24"/>
        <item h="1" x="5"/>
        <item x="1"/>
        <item x="3"/>
        <item x="4"/>
        <item x="6"/>
        <item x="11"/>
        <item x="20"/>
        <item x="22"/>
        <item x="2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s>
  <rowFields count="2">
    <field x="13"/>
    <field x="-2"/>
  </rowFields>
  <rowItems count="10">
    <i>
      <x v="8"/>
      <x/>
    </i>
    <i i="1" r="1">
      <x v="1"/>
    </i>
    <i>
      <x v="25"/>
      <x/>
    </i>
    <i i="1" r="1">
      <x v="1"/>
    </i>
    <i>
      <x v="30"/>
      <x/>
    </i>
    <i i="1" r="1">
      <x v="1"/>
    </i>
    <i>
      <x v="31"/>
      <x/>
    </i>
    <i i="1" r="1">
      <x v="1"/>
    </i>
    <i t="grand">
      <x/>
    </i>
    <i t="grand" i="1">
      <x/>
    </i>
  </rowItems>
  <colItems count="1">
    <i/>
  </colItems>
  <pageFields count="1">
    <pageField fld="21"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50.xml><?xml version="1.0" encoding="utf-8"?>
<pivotTableDefinition xmlns="http://schemas.openxmlformats.org/spreadsheetml/2006/main" name="Tableau croisé dynamique50"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K3:AM7"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axis="axisRow" compact="0" outline="0" subtotalTop="0" showAll="0">
      <items count="3">
        <item x="1"/>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s>
  <rowFields count="2">
    <field x="11"/>
    <field x="-2"/>
  </rowFields>
  <rowItems count="4">
    <i>
      <x/>
      <x/>
    </i>
    <i i="1" r="1">
      <x v="1"/>
    </i>
    <i t="grand">
      <x/>
    </i>
    <i t="grand" i="1">
      <x/>
    </i>
  </rowItems>
  <colItems count="1">
    <i/>
  </colItems>
  <pageFields count="1">
    <pageField fld="24"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51.xml><?xml version="1.0" encoding="utf-8"?>
<pivotTableDefinition xmlns="http://schemas.openxmlformats.org/spreadsheetml/2006/main" name="Tableau croisé dynamique51"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O174:AQ178"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0"/>
        <item x="2"/>
        <item x="7"/>
        <item x="23"/>
        <item x="8"/>
        <item x="27"/>
        <item x="20"/>
        <item x="15"/>
        <item x="5"/>
        <item x="3"/>
        <item x="4"/>
        <item x="6"/>
        <item x="10"/>
        <item x="11"/>
        <item x="19"/>
        <item x="26"/>
        <item x="25"/>
        <item x="22"/>
        <item x="21"/>
        <item x="18"/>
        <item x="14"/>
        <item x="16"/>
        <item x="29"/>
        <item x="12"/>
        <item x="13"/>
        <item x="30"/>
        <item x="24"/>
        <item x="17"/>
        <item x="9"/>
        <item x="28"/>
        <item h="1"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s>
  <rowFields count="2">
    <field x="14"/>
    <field x="-2"/>
  </rowFields>
  <rowItems count="4">
    <i>
      <x v="20"/>
      <x/>
    </i>
    <i i="1" r="1">
      <x v="1"/>
    </i>
    <i t="grand">
      <x/>
    </i>
    <i t="grand" i="1">
      <x/>
    </i>
  </rowItems>
  <colItems count="1">
    <i/>
  </colItems>
  <pageFields count="1">
    <pageField fld="25"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52.xml><?xml version="1.0" encoding="utf-8"?>
<pivotTableDefinition xmlns="http://schemas.openxmlformats.org/spreadsheetml/2006/main" name="Tableau croisé dynamique52"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O109:AQ113"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26"/>
        <item x="0"/>
        <item x="4"/>
        <item x="10"/>
        <item x="6"/>
        <item x="1"/>
        <item x="9"/>
        <item x="8"/>
        <item x="15"/>
        <item x="2"/>
        <item x="13"/>
        <item x="3"/>
        <item x="14"/>
        <item x="12"/>
        <item x="11"/>
        <item x="18"/>
        <item x="27"/>
        <item x="17"/>
        <item x="25"/>
        <item x="23"/>
        <item x="22"/>
        <item x="16"/>
        <item x="7"/>
        <item x="28"/>
        <item x="21"/>
        <item x="29"/>
        <item x="20"/>
        <item x="19"/>
        <item x="30"/>
        <item x="24"/>
        <item h="1"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s>
  <rowFields count="2">
    <field x="13"/>
    <field x="-2"/>
  </rowFields>
  <rowItems count="4">
    <i>
      <x v="27"/>
      <x/>
    </i>
    <i i="1" r="1">
      <x v="1"/>
    </i>
    <i t="grand">
      <x/>
    </i>
    <i t="grand" i="1">
      <x/>
    </i>
  </rowItems>
  <colItems count="1">
    <i/>
  </colItems>
  <pageFields count="1">
    <pageField fld="25"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53.xml><?xml version="1.0" encoding="utf-8"?>
<pivotTableDefinition xmlns="http://schemas.openxmlformats.org/spreadsheetml/2006/main" name="Tableau croisé dynamique53"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O28:AQ32"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axis="axisRow" compact="0" outline="0" subtotalTop="0" showAll="0">
      <items count="40">
        <item x="0"/>
        <item x="3"/>
        <item x="8"/>
        <item x="21"/>
        <item x="1"/>
        <item x="2"/>
        <item x="16"/>
        <item x="10"/>
        <item x="12"/>
        <item x="13"/>
        <item x="14"/>
        <item x="15"/>
        <item x="11"/>
        <item x="4"/>
        <item x="29"/>
        <item x="7"/>
        <item x="17"/>
        <item x="18"/>
        <item x="22"/>
        <item x="27"/>
        <item x="19"/>
        <item x="20"/>
        <item x="5"/>
        <item x="23"/>
        <item x="24"/>
        <item x="38"/>
        <item x="26"/>
        <item x="25"/>
        <item x="28"/>
        <item x="30"/>
        <item x="31"/>
        <item x="9"/>
        <item x="32"/>
        <item x="33"/>
        <item x="34"/>
        <item x="35"/>
        <item x="36"/>
        <item x="37"/>
        <item h="1" x="6"/>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s>
  <rowFields count="2">
    <field x="12"/>
    <field x="-2"/>
  </rowFields>
  <rowItems count="4">
    <i>
      <x v="23"/>
      <x/>
    </i>
    <i i="1" r="1">
      <x v="1"/>
    </i>
    <i t="grand">
      <x/>
    </i>
    <i t="grand" i="1">
      <x/>
    </i>
  </rowItems>
  <colItems count="1">
    <i/>
  </colItems>
  <pageFields count="1">
    <pageField fld="25"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54.xml><?xml version="1.0" encoding="utf-8"?>
<pivotTableDefinition xmlns="http://schemas.openxmlformats.org/spreadsheetml/2006/main" name="Tableau croisé dynamique54"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O11:AQ15"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axis="axisRow" compact="0" outline="0" subtotalTop="0" showAll="0">
      <items count="7">
        <item x="2"/>
        <item x="1"/>
        <item x="3"/>
        <item x="4"/>
        <item x="5"/>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s>
  <rowFields count="2">
    <field x="10"/>
    <field x="-2"/>
  </rowFields>
  <rowItems count="4">
    <i>
      <x v="1"/>
      <x/>
    </i>
    <i i="1" r="1">
      <x v="1"/>
    </i>
    <i t="grand">
      <x/>
    </i>
    <i t="grand" i="1">
      <x/>
    </i>
  </rowItems>
  <colItems count="1">
    <i/>
  </colItems>
  <pageFields count="1">
    <pageField fld="25"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55.xml><?xml version="1.0" encoding="utf-8"?>
<pivotTableDefinition xmlns="http://schemas.openxmlformats.org/spreadsheetml/2006/main" name="Tableau croisé dynamique55"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O3:AQ7"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axis="axisRow" compact="0" outline="0" subtotalTop="0" showAll="0">
      <items count="3">
        <item x="1"/>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s>
  <rowFields count="2">
    <field x="11"/>
    <field x="-2"/>
  </rowFields>
  <rowItems count="4">
    <i>
      <x/>
      <x/>
    </i>
    <i i="1" r="1">
      <x v="1"/>
    </i>
    <i t="grand">
      <x/>
    </i>
    <i t="grand" i="1">
      <x/>
    </i>
  </rowItems>
  <colItems count="1">
    <i/>
  </colItems>
  <pageFields count="1">
    <pageField fld="25"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56.xml><?xml version="1.0" encoding="utf-8"?>
<pivotTableDefinition xmlns="http://schemas.openxmlformats.org/spreadsheetml/2006/main" name="Tableau croisé dynamique56"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S174:AU178"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0"/>
        <item x="2"/>
        <item x="7"/>
        <item x="23"/>
        <item x="8"/>
        <item x="27"/>
        <item x="20"/>
        <item x="15"/>
        <item x="5"/>
        <item x="3"/>
        <item x="4"/>
        <item x="6"/>
        <item x="10"/>
        <item x="11"/>
        <item x="19"/>
        <item x="26"/>
        <item x="25"/>
        <item x="22"/>
        <item x="21"/>
        <item x="18"/>
        <item x="14"/>
        <item x="16"/>
        <item x="29"/>
        <item x="12"/>
        <item x="13"/>
        <item x="30"/>
        <item x="24"/>
        <item x="17"/>
        <item x="9"/>
        <item x="28"/>
        <item h="1"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s>
  <rowFields count="2">
    <field x="14"/>
    <field x="-2"/>
  </rowFields>
  <rowItems count="4">
    <i>
      <x v="20"/>
      <x/>
    </i>
    <i i="1" r="1">
      <x v="1"/>
    </i>
    <i t="grand">
      <x/>
    </i>
    <i t="grand" i="1">
      <x/>
    </i>
  </rowItems>
  <colItems count="1">
    <i/>
  </colItems>
  <pageFields count="1">
    <pageField fld="26"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57.xml><?xml version="1.0" encoding="utf-8"?>
<pivotTableDefinition xmlns="http://schemas.openxmlformats.org/spreadsheetml/2006/main" name="Tableau croisé dynamique57"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S109:AU113"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2">
        <item x="26"/>
        <item x="0"/>
        <item x="4"/>
        <item x="10"/>
        <item x="6"/>
        <item x="1"/>
        <item x="9"/>
        <item x="8"/>
        <item x="15"/>
        <item x="2"/>
        <item x="13"/>
        <item x="3"/>
        <item x="14"/>
        <item x="12"/>
        <item x="11"/>
        <item x="18"/>
        <item x="27"/>
        <item x="17"/>
        <item x="25"/>
        <item x="23"/>
        <item x="22"/>
        <item x="16"/>
        <item x="7"/>
        <item x="28"/>
        <item x="21"/>
        <item x="29"/>
        <item x="20"/>
        <item x="19"/>
        <item x="30"/>
        <item x="24"/>
        <item h="1"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s>
  <rowFields count="2">
    <field x="13"/>
    <field x="-2"/>
  </rowFields>
  <rowItems count="4">
    <i>
      <x v="27"/>
      <x/>
    </i>
    <i i="1" r="1">
      <x v="1"/>
    </i>
    <i t="grand">
      <x/>
    </i>
    <i t="grand" i="1">
      <x/>
    </i>
  </rowItems>
  <colItems count="1">
    <i/>
  </colItems>
  <pageFields count="1">
    <pageField fld="26"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58.xml><?xml version="1.0" encoding="utf-8"?>
<pivotTableDefinition xmlns="http://schemas.openxmlformats.org/spreadsheetml/2006/main" name="Tableau croisé dynamique58"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S28:AU32"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axis="axisRow" compact="0" outline="0" subtotalTop="0" showAll="0">
      <items count="40">
        <item x="0"/>
        <item x="3"/>
        <item x="8"/>
        <item x="21"/>
        <item x="1"/>
        <item x="2"/>
        <item x="16"/>
        <item x="10"/>
        <item x="12"/>
        <item x="13"/>
        <item x="14"/>
        <item x="15"/>
        <item x="11"/>
        <item x="4"/>
        <item x="29"/>
        <item x="7"/>
        <item x="17"/>
        <item x="18"/>
        <item x="22"/>
        <item x="27"/>
        <item x="19"/>
        <item x="20"/>
        <item x="5"/>
        <item x="23"/>
        <item x="24"/>
        <item x="38"/>
        <item x="26"/>
        <item x="25"/>
        <item x="28"/>
        <item x="30"/>
        <item x="31"/>
        <item x="9"/>
        <item x="32"/>
        <item x="33"/>
        <item x="34"/>
        <item x="35"/>
        <item x="36"/>
        <item x="37"/>
        <item h="1" x="6"/>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s>
  <rowFields count="2">
    <field x="12"/>
    <field x="-2"/>
  </rowFields>
  <rowItems count="4">
    <i>
      <x v="23"/>
      <x/>
    </i>
    <i i="1" r="1">
      <x v="1"/>
    </i>
    <i t="grand">
      <x/>
    </i>
    <i t="grand" i="1">
      <x/>
    </i>
  </rowItems>
  <colItems count="1">
    <i/>
  </colItems>
  <pageFields count="1">
    <pageField fld="26"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59.xml><?xml version="1.0" encoding="utf-8"?>
<pivotTableDefinition xmlns="http://schemas.openxmlformats.org/spreadsheetml/2006/main" name="Tableau croisé dynamique59"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S11:AU15"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axis="axisRow" compact="0" outline="0" subtotalTop="0" showAll="0">
      <items count="7">
        <item x="2"/>
        <item x="1"/>
        <item x="3"/>
        <item x="4"/>
        <item x="5"/>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s>
  <rowFields count="2">
    <field x="10"/>
    <field x="-2"/>
  </rowFields>
  <rowItems count="4">
    <i>
      <x v="1"/>
      <x/>
    </i>
    <i i="1" r="1">
      <x v="1"/>
    </i>
    <i t="grand">
      <x/>
    </i>
    <i t="grand" i="1">
      <x/>
    </i>
  </rowItems>
  <colItems count="1">
    <i/>
  </colItems>
  <pageFields count="1">
    <pageField fld="26"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Tableau croisé dynamique31"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Y28:AA40"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axis="axisRow" compact="0" outline="0" subtotalTop="0" showAll="0">
      <items count="41">
        <item x="0"/>
        <item m="1" x="39"/>
        <item x="3"/>
        <item x="8"/>
        <item x="21"/>
        <item x="2"/>
        <item x="13"/>
        <item x="14"/>
        <item x="15"/>
        <item x="11"/>
        <item x="4"/>
        <item x="17"/>
        <item x="18"/>
        <item x="22"/>
        <item x="27"/>
        <item x="19"/>
        <item x="20"/>
        <item x="5"/>
        <item x="23"/>
        <item x="24"/>
        <item x="38"/>
        <item x="26"/>
        <item x="25"/>
        <item x="28"/>
        <item x="30"/>
        <item x="31"/>
        <item x="9"/>
        <item x="33"/>
        <item x="34"/>
        <item x="35"/>
        <item x="36"/>
        <item x="37"/>
        <item h="1" x="6"/>
        <item x="1"/>
        <item x="7"/>
        <item x="10"/>
        <item x="12"/>
        <item x="16"/>
        <item x="29"/>
        <item x="3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s>
  <rowFields count="2">
    <field x="12"/>
    <field x="-2"/>
  </rowFields>
  <rowItems count="12">
    <i>
      <x v="2"/>
      <x/>
    </i>
    <i i="1" r="1">
      <x v="1"/>
    </i>
    <i>
      <x v="10"/>
      <x/>
    </i>
    <i i="1" r="1">
      <x v="1"/>
    </i>
    <i>
      <x v="17"/>
      <x/>
    </i>
    <i i="1" r="1">
      <x v="1"/>
    </i>
    <i>
      <x v="18"/>
      <x/>
    </i>
    <i i="1" r="1">
      <x v="1"/>
    </i>
    <i>
      <x v="22"/>
      <x/>
    </i>
    <i i="1" r="1">
      <x v="1"/>
    </i>
    <i t="grand">
      <x/>
    </i>
    <i t="grand" i="1">
      <x/>
    </i>
  </rowItems>
  <colItems count="1">
    <i/>
  </colItems>
  <pageFields count="1">
    <pageField fld="21"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60.xml><?xml version="1.0" encoding="utf-8"?>
<pivotTableDefinition xmlns="http://schemas.openxmlformats.org/spreadsheetml/2006/main" name="Tableau croisé dynamique60" cacheId="2"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S3:AU7" firstHeaderRow="1" firstDataRow="1" firstDataCol="2" rowPageCount="1" colPageCount="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axis="axisRow" compact="0" outline="0" subtotalTop="0" showAll="0">
      <items count="3">
        <item x="1"/>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s>
  <rowFields count="2">
    <field x="11"/>
    <field x="-2"/>
  </rowFields>
  <rowItems count="4">
    <i>
      <x/>
      <x/>
    </i>
    <i i="1" r="1">
      <x v="1"/>
    </i>
    <i t="grand">
      <x/>
    </i>
    <i t="grand" i="1">
      <x/>
    </i>
  </rowItems>
  <colItems count="1">
    <i/>
  </colItems>
  <pageFields count="1">
    <pageField fld="26"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Tableau croisé dynamique30"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Y11:AA15"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axis="axisRow" compact="0" outline="0" subtotalTop="0" showAll="0">
      <items count="7">
        <item x="2"/>
        <item x="1"/>
        <item x="3"/>
        <item x="4"/>
        <item x="5"/>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s>
  <rowFields count="2">
    <field x="10"/>
    <field x="-2"/>
  </rowFields>
  <rowItems count="4">
    <i>
      <x v="1"/>
      <x/>
    </i>
    <i i="1" r="1">
      <x v="1"/>
    </i>
    <i t="grand">
      <x/>
    </i>
    <i t="grand" i="1">
      <x/>
    </i>
  </rowItems>
  <colItems count="1">
    <i/>
  </colItems>
  <pageFields count="1">
    <pageField fld="21"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Tableau croisé dynamique29"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Y3:AA7"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axis="axisRow" compact="0" outline="0" subtotalTop="0" showAll="0">
      <items count="3">
        <item x="1"/>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s>
  <rowFields count="2">
    <field x="11"/>
    <field x="-2"/>
  </rowFields>
  <rowItems count="4">
    <i>
      <x/>
      <x/>
    </i>
    <i i="1" r="1">
      <x v="1"/>
    </i>
    <i t="grand">
      <x/>
    </i>
    <i t="grand" i="1">
      <x/>
    </i>
  </rowItems>
  <colItems count="1">
    <i/>
  </colItems>
  <pageFields count="1">
    <pageField fld="21"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pivotTables/pivotTable9.xml><?xml version="1.0" encoding="utf-8"?>
<pivotTableDefinition xmlns="http://schemas.openxmlformats.org/spreadsheetml/2006/main" name="Tableau croisé dynamique28" cacheId="1" dataOnRows="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U109:W121" firstHeaderRow="1" firstDataRow="1" firstDataCol="2" rowPageCount="1" colPageCount="1"/>
  <pivotFields count="2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8">
        <item m="1" x="31"/>
        <item x="26"/>
        <item x="0"/>
        <item m="1" x="32"/>
        <item x="10"/>
        <item x="9"/>
        <item x="8"/>
        <item x="15"/>
        <item x="2"/>
        <item x="13"/>
        <item m="1" x="33"/>
        <item x="14"/>
        <item x="12"/>
        <item x="18"/>
        <item x="27"/>
        <item x="17"/>
        <item m="1" x="34"/>
        <item m="1" x="35"/>
        <item x="23"/>
        <item x="16"/>
        <item x="7"/>
        <item x="28"/>
        <item x="21"/>
        <item x="29"/>
        <item m="1" x="36"/>
        <item x="19"/>
        <item x="30"/>
        <item x="24"/>
        <item h="1" x="5"/>
        <item x="1"/>
        <item x="3"/>
        <item x="4"/>
        <item x="6"/>
        <item x="11"/>
        <item x="20"/>
        <item x="22"/>
        <item x="2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s>
  <rowFields count="2">
    <field x="13"/>
    <field x="-2"/>
  </rowFields>
  <rowItems count="12">
    <i>
      <x v="8"/>
      <x/>
    </i>
    <i i="1" r="1">
      <x v="1"/>
    </i>
    <i>
      <x v="19"/>
      <x/>
    </i>
    <i i="1" r="1">
      <x v="1"/>
    </i>
    <i>
      <x v="25"/>
      <x/>
    </i>
    <i i="1" r="1">
      <x v="1"/>
    </i>
    <i>
      <x v="30"/>
      <x/>
    </i>
    <i i="1" r="1">
      <x v="1"/>
    </i>
    <i>
      <x v="34"/>
      <x/>
    </i>
    <i i="1" r="1">
      <x v="1"/>
    </i>
    <i t="grand">
      <x/>
    </i>
    <i t="grand" i="1">
      <x/>
    </i>
  </rowItems>
  <colItems count="1">
    <i/>
  </colItems>
  <pageFields count="1">
    <pageField fld="20" item="0" hier="0"/>
  </pageFields>
  <dataFields count="2">
    <dataField name="Somme ?val" fld="8" baseField="0" baseItem="0"/>
    <dataField name="Somme valeur" fld="7"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 Id="rId6" Type="http://schemas.openxmlformats.org/officeDocument/2006/relationships/pivotTable" Target="../pivotTables/pivotTable5.xml" /><Relationship Id="rId7" Type="http://schemas.openxmlformats.org/officeDocument/2006/relationships/pivotTable" Target="../pivotTables/pivotTable6.xml" /><Relationship Id="rId8" Type="http://schemas.openxmlformats.org/officeDocument/2006/relationships/pivotTable" Target="../pivotTables/pivotTable7.xml" /><Relationship Id="rId9" Type="http://schemas.openxmlformats.org/officeDocument/2006/relationships/pivotTable" Target="../pivotTables/pivotTable8.xml" /><Relationship Id="rId10" Type="http://schemas.openxmlformats.org/officeDocument/2006/relationships/pivotTable" Target="../pivotTables/pivotTable9.xml" /><Relationship Id="rId11" Type="http://schemas.openxmlformats.org/officeDocument/2006/relationships/pivotTable" Target="../pivotTables/pivotTable10.xml" /><Relationship Id="rId12" Type="http://schemas.openxmlformats.org/officeDocument/2006/relationships/pivotTable" Target="../pivotTables/pivotTable11.xml" /><Relationship Id="rId13" Type="http://schemas.openxmlformats.org/officeDocument/2006/relationships/pivotTable" Target="../pivotTables/pivotTable12.xml" /><Relationship Id="rId14" Type="http://schemas.openxmlformats.org/officeDocument/2006/relationships/pivotTable" Target="../pivotTables/pivotTable13.xml" /><Relationship Id="rId15" Type="http://schemas.openxmlformats.org/officeDocument/2006/relationships/pivotTable" Target="../pivotTables/pivotTable14.xml" /><Relationship Id="rId16" Type="http://schemas.openxmlformats.org/officeDocument/2006/relationships/pivotTable" Target="../pivotTables/pivotTable15.xml" /><Relationship Id="rId17" Type="http://schemas.openxmlformats.org/officeDocument/2006/relationships/pivotTable" Target="../pivotTables/pivotTable16.xml" /><Relationship Id="rId18" Type="http://schemas.openxmlformats.org/officeDocument/2006/relationships/pivotTable" Target="../pivotTables/pivotTable17.xml" /><Relationship Id="rId19" Type="http://schemas.openxmlformats.org/officeDocument/2006/relationships/pivotTable" Target="../pivotTables/pivotTable18.xml" /><Relationship Id="rId20" Type="http://schemas.openxmlformats.org/officeDocument/2006/relationships/pivotTable" Target="../pivotTables/pivotTable19.xml" /><Relationship Id="rId21" Type="http://schemas.openxmlformats.org/officeDocument/2006/relationships/pivotTable" Target="../pivotTables/pivotTable20.xml" /><Relationship Id="rId22" Type="http://schemas.openxmlformats.org/officeDocument/2006/relationships/pivotTable" Target="../pivotTables/pivotTable21.xml" /><Relationship Id="rId23" Type="http://schemas.openxmlformats.org/officeDocument/2006/relationships/pivotTable" Target="../pivotTables/pivotTable22.xml" /><Relationship Id="rId24" Type="http://schemas.openxmlformats.org/officeDocument/2006/relationships/pivotTable" Target="../pivotTables/pivotTable23.xml" /><Relationship Id="rId25" Type="http://schemas.openxmlformats.org/officeDocument/2006/relationships/pivotTable" Target="../pivotTables/pivotTable24.xml" /><Relationship Id="rId26" Type="http://schemas.openxmlformats.org/officeDocument/2006/relationships/pivotTable" Target="../pivotTables/pivotTable25.xml" /><Relationship Id="rId27" Type="http://schemas.openxmlformats.org/officeDocument/2006/relationships/pivotTable" Target="../pivotTables/pivotTable26.xml" /><Relationship Id="rId28" Type="http://schemas.openxmlformats.org/officeDocument/2006/relationships/pivotTable" Target="../pivotTables/pivotTable27.xml" /><Relationship Id="rId29" Type="http://schemas.openxmlformats.org/officeDocument/2006/relationships/pivotTable" Target="../pivotTables/pivotTable28.xml" /><Relationship Id="rId30" Type="http://schemas.openxmlformats.org/officeDocument/2006/relationships/pivotTable" Target="../pivotTables/pivotTable29.xml" /><Relationship Id="rId31" Type="http://schemas.openxmlformats.org/officeDocument/2006/relationships/pivotTable" Target="../pivotTables/pivotTable30.xml" /><Relationship Id="rId32" Type="http://schemas.openxmlformats.org/officeDocument/2006/relationships/pivotTable" Target="../pivotTables/pivotTable31.xml" /><Relationship Id="rId33" Type="http://schemas.openxmlformats.org/officeDocument/2006/relationships/pivotTable" Target="../pivotTables/pivotTable32.xml" /><Relationship Id="rId34" Type="http://schemas.openxmlformats.org/officeDocument/2006/relationships/pivotTable" Target="../pivotTables/pivotTable33.xml" /><Relationship Id="rId35" Type="http://schemas.openxmlformats.org/officeDocument/2006/relationships/pivotTable" Target="../pivotTables/pivotTable34.xml" /><Relationship Id="rId36" Type="http://schemas.openxmlformats.org/officeDocument/2006/relationships/pivotTable" Target="../pivotTables/pivotTable35.xml" /><Relationship Id="rId37" Type="http://schemas.openxmlformats.org/officeDocument/2006/relationships/pivotTable" Target="../pivotTables/pivotTable36.xml" /><Relationship Id="rId38" Type="http://schemas.openxmlformats.org/officeDocument/2006/relationships/pivotTable" Target="../pivotTables/pivotTable37.xml" /><Relationship Id="rId39" Type="http://schemas.openxmlformats.org/officeDocument/2006/relationships/pivotTable" Target="../pivotTables/pivotTable38.xml" /><Relationship Id="rId40" Type="http://schemas.openxmlformats.org/officeDocument/2006/relationships/pivotTable" Target="../pivotTables/pivotTable39.xml" /><Relationship Id="rId41" Type="http://schemas.openxmlformats.org/officeDocument/2006/relationships/pivotTable" Target="../pivotTables/pivotTable40.xml" /><Relationship Id="rId42" Type="http://schemas.openxmlformats.org/officeDocument/2006/relationships/pivotTable" Target="../pivotTables/pivotTable41.xml" /><Relationship Id="rId43" Type="http://schemas.openxmlformats.org/officeDocument/2006/relationships/pivotTable" Target="../pivotTables/pivotTable42.xml" /><Relationship Id="rId44" Type="http://schemas.openxmlformats.org/officeDocument/2006/relationships/pivotTable" Target="../pivotTables/pivotTable43.xml" /><Relationship Id="rId45" Type="http://schemas.openxmlformats.org/officeDocument/2006/relationships/pivotTable" Target="../pivotTables/pivotTable44.xml" /><Relationship Id="rId46" Type="http://schemas.openxmlformats.org/officeDocument/2006/relationships/pivotTable" Target="../pivotTables/pivotTable45.xml" /><Relationship Id="rId47" Type="http://schemas.openxmlformats.org/officeDocument/2006/relationships/pivotTable" Target="../pivotTables/pivotTable46.xml" /><Relationship Id="rId48" Type="http://schemas.openxmlformats.org/officeDocument/2006/relationships/pivotTable" Target="../pivotTables/pivotTable47.xml" /><Relationship Id="rId49" Type="http://schemas.openxmlformats.org/officeDocument/2006/relationships/pivotTable" Target="../pivotTables/pivotTable48.xml" /><Relationship Id="rId50" Type="http://schemas.openxmlformats.org/officeDocument/2006/relationships/pivotTable" Target="../pivotTables/pivotTable49.xml" /><Relationship Id="rId51" Type="http://schemas.openxmlformats.org/officeDocument/2006/relationships/pivotTable" Target="../pivotTables/pivotTable50.xml" /><Relationship Id="rId52" Type="http://schemas.openxmlformats.org/officeDocument/2006/relationships/pivotTable" Target="../pivotTables/pivotTable51.xml" /><Relationship Id="rId53" Type="http://schemas.openxmlformats.org/officeDocument/2006/relationships/pivotTable" Target="../pivotTables/pivotTable52.xml" /><Relationship Id="rId54" Type="http://schemas.openxmlformats.org/officeDocument/2006/relationships/pivotTable" Target="../pivotTables/pivotTable53.xml" /><Relationship Id="rId55" Type="http://schemas.openxmlformats.org/officeDocument/2006/relationships/pivotTable" Target="../pivotTables/pivotTable54.xml" /><Relationship Id="rId56" Type="http://schemas.openxmlformats.org/officeDocument/2006/relationships/pivotTable" Target="../pivotTables/pivotTable55.xml" /><Relationship Id="rId57" Type="http://schemas.openxmlformats.org/officeDocument/2006/relationships/pivotTable" Target="../pivotTables/pivotTable56.xml" /><Relationship Id="rId58" Type="http://schemas.openxmlformats.org/officeDocument/2006/relationships/pivotTable" Target="../pivotTables/pivotTable57.xml" /><Relationship Id="rId59" Type="http://schemas.openxmlformats.org/officeDocument/2006/relationships/pivotTable" Target="../pivotTables/pivotTable58.xml" /><Relationship Id="rId60" Type="http://schemas.openxmlformats.org/officeDocument/2006/relationships/pivotTable" Target="../pivotTables/pivotTable59.xml" /><Relationship Id="rId61" Type="http://schemas.openxmlformats.org/officeDocument/2006/relationships/pivotTable" Target="../pivotTables/pivotTable6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R251"/>
  <sheetViews>
    <sheetView showGridLines="0" tabSelected="1" workbookViewId="0" topLeftCell="A1">
      <pane xSplit="17055" topLeftCell="R1" activePane="topLeft" state="split"/>
      <selection pane="topLeft" activeCell="B24" sqref="B24"/>
      <selection pane="topRight" activeCell="K1" sqref="K1"/>
    </sheetView>
  </sheetViews>
  <sheetFormatPr defaultColWidth="11.421875" defaultRowHeight="12.75"/>
  <cols>
    <col min="1" max="2" width="17.7109375" style="134" customWidth="1"/>
    <col min="3" max="9" width="14.8515625" style="134" customWidth="1"/>
    <col min="10" max="10" width="18.7109375" style="134" customWidth="1"/>
    <col min="11" max="16384" width="11.421875" style="134" customWidth="1"/>
  </cols>
  <sheetData>
    <row r="1" spans="1:9" ht="33" customHeight="1">
      <c r="A1" s="221" t="s">
        <v>123</v>
      </c>
      <c r="B1" s="221"/>
      <c r="C1" s="221"/>
      <c r="D1" s="221"/>
      <c r="E1" s="221"/>
      <c r="F1" s="221"/>
      <c r="G1" s="221"/>
      <c r="H1" s="221"/>
      <c r="I1" s="221"/>
    </row>
    <row r="2" ht="12" customHeight="1" thickBot="1">
      <c r="A2" s="135"/>
    </row>
    <row r="3" spans="1:7" ht="18">
      <c r="A3" s="140"/>
      <c r="B3" s="222" t="s">
        <v>76</v>
      </c>
      <c r="C3" s="223"/>
      <c r="D3" s="223"/>
      <c r="E3" s="223"/>
      <c r="F3" s="223"/>
      <c r="G3" s="224"/>
    </row>
    <row r="4" spans="1:18" s="136" customFormat="1" ht="17.25" customHeight="1">
      <c r="A4" s="191"/>
      <c r="B4" s="196" t="s">
        <v>58</v>
      </c>
      <c r="C4" s="213"/>
      <c r="D4" s="213"/>
      <c r="E4" s="226"/>
      <c r="F4" s="226"/>
      <c r="G4" s="226"/>
      <c r="H4" s="226"/>
      <c r="I4" s="226"/>
      <c r="J4" s="226"/>
      <c r="K4" s="139"/>
      <c r="L4" s="139"/>
      <c r="M4" s="139"/>
      <c r="N4" s="139"/>
      <c r="O4" s="139"/>
      <c r="P4" s="139"/>
      <c r="Q4" s="139"/>
      <c r="R4" s="139"/>
    </row>
    <row r="5" spans="1:18" s="136" customFormat="1" ht="17.25" customHeight="1">
      <c r="A5" s="137" t="s">
        <v>201</v>
      </c>
      <c r="B5" s="197"/>
      <c r="C5" s="213"/>
      <c r="D5" s="213"/>
      <c r="E5" s="226"/>
      <c r="F5" s="226"/>
      <c r="G5" s="226"/>
      <c r="H5" s="226"/>
      <c r="I5" s="226"/>
      <c r="J5" s="226"/>
      <c r="K5" s="139"/>
      <c r="L5" s="139"/>
      <c r="M5" s="139"/>
      <c r="N5" s="139"/>
      <c r="O5" s="139"/>
      <c r="P5" s="139"/>
      <c r="Q5" s="139"/>
      <c r="R5" s="139"/>
    </row>
    <row r="6" spans="1:18" ht="22.5" customHeight="1">
      <c r="A6" s="225"/>
      <c r="B6" s="225"/>
      <c r="C6" s="139"/>
      <c r="D6" s="139"/>
      <c r="E6" s="139"/>
      <c r="F6" s="139"/>
      <c r="G6" s="139"/>
      <c r="H6" s="139"/>
      <c r="I6" s="139"/>
      <c r="J6" s="139"/>
      <c r="K6" s="198"/>
      <c r="L6" s="198"/>
      <c r="M6" s="198"/>
      <c r="N6" s="198"/>
      <c r="O6" s="198"/>
      <c r="P6" s="198"/>
      <c r="Q6" s="198"/>
      <c r="R6" s="198"/>
    </row>
    <row r="7" spans="1:18" ht="22.5" customHeight="1">
      <c r="A7" s="225"/>
      <c r="B7" s="225"/>
      <c r="C7" s="139"/>
      <c r="D7" s="139"/>
      <c r="E7" s="139"/>
      <c r="F7" s="139"/>
      <c r="G7" s="139"/>
      <c r="H7" s="139"/>
      <c r="I7" s="139"/>
      <c r="J7" s="139"/>
      <c r="K7" s="198"/>
      <c r="L7" s="198"/>
      <c r="M7" s="198"/>
      <c r="N7" s="198"/>
      <c r="O7" s="198"/>
      <c r="P7" s="198"/>
      <c r="Q7" s="198"/>
      <c r="R7" s="198"/>
    </row>
    <row r="8" spans="1:18" ht="22.5" customHeight="1">
      <c r="A8" s="225"/>
      <c r="B8" s="225"/>
      <c r="C8" s="139"/>
      <c r="D8" s="139"/>
      <c r="E8" s="139"/>
      <c r="F8" s="139"/>
      <c r="G8" s="139"/>
      <c r="H8" s="139"/>
      <c r="I8" s="139"/>
      <c r="J8" s="139"/>
      <c r="K8" s="198"/>
      <c r="L8" s="198"/>
      <c r="M8" s="198"/>
      <c r="N8" s="198"/>
      <c r="O8" s="198"/>
      <c r="P8" s="198"/>
      <c r="Q8" s="198"/>
      <c r="R8" s="198"/>
    </row>
    <row r="9" spans="1:18" ht="22.5" customHeight="1">
      <c r="A9" s="225"/>
      <c r="B9" s="225"/>
      <c r="C9" s="139"/>
      <c r="D9" s="139"/>
      <c r="E9" s="139"/>
      <c r="F9" s="139"/>
      <c r="G9" s="139"/>
      <c r="H9" s="139"/>
      <c r="I9" s="139"/>
      <c r="J9" s="139"/>
      <c r="K9" s="198"/>
      <c r="L9" s="198"/>
      <c r="M9" s="198"/>
      <c r="N9" s="198"/>
      <c r="O9" s="198"/>
      <c r="P9" s="198"/>
      <c r="Q9" s="198"/>
      <c r="R9" s="198"/>
    </row>
    <row r="10" spans="1:18" ht="22.5" customHeight="1">
      <c r="A10" s="138"/>
      <c r="B10" s="138"/>
      <c r="C10" s="139"/>
      <c r="D10" s="139"/>
      <c r="E10" s="139"/>
      <c r="F10" s="139"/>
      <c r="G10" s="139"/>
      <c r="H10" s="139"/>
      <c r="I10" s="139"/>
      <c r="J10" s="139"/>
      <c r="K10" s="198"/>
      <c r="L10" s="198"/>
      <c r="M10" s="198"/>
      <c r="N10" s="198"/>
      <c r="O10" s="198"/>
      <c r="P10" s="198"/>
      <c r="Q10" s="198"/>
      <c r="R10" s="198"/>
    </row>
    <row r="11" spans="1:18" ht="12.75">
      <c r="A11" s="213"/>
      <c r="B11" s="213"/>
      <c r="C11" s="198"/>
      <c r="D11" s="198"/>
      <c r="E11" s="198"/>
      <c r="F11" s="198"/>
      <c r="G11" s="198"/>
      <c r="H11" s="198"/>
      <c r="I11" s="198"/>
      <c r="J11" s="198"/>
      <c r="K11" s="198"/>
      <c r="L11" s="198"/>
      <c r="M11" s="198"/>
      <c r="N11" s="198"/>
      <c r="O11" s="198"/>
      <c r="P11" s="198"/>
      <c r="Q11" s="198"/>
      <c r="R11" s="198"/>
    </row>
    <row r="16" ht="15" customHeight="1"/>
    <row r="17" ht="13.5" thickBot="1"/>
    <row r="18" spans="2:7" ht="18.75" thickBot="1">
      <c r="B18" s="218" t="s">
        <v>476</v>
      </c>
      <c r="C18" s="219"/>
      <c r="D18" s="219"/>
      <c r="E18" s="219"/>
      <c r="F18" s="219"/>
      <c r="G18" s="220"/>
    </row>
    <row r="19" spans="1:8" ht="12.75">
      <c r="A19" s="209"/>
      <c r="B19" s="210"/>
      <c r="C19" s="210"/>
      <c r="D19" s="210"/>
      <c r="E19" s="210"/>
      <c r="F19" s="210"/>
      <c r="G19" s="210"/>
      <c r="H19" s="211"/>
    </row>
    <row r="20" spans="1:8" ht="50.25" customHeight="1">
      <c r="A20" s="212"/>
      <c r="B20" s="213"/>
      <c r="C20" s="213"/>
      <c r="D20" s="213"/>
      <c r="E20" s="213"/>
      <c r="F20" s="213"/>
      <c r="G20" s="213"/>
      <c r="H20" s="214"/>
    </row>
    <row r="21" spans="1:8" ht="12.75">
      <c r="A21" s="212"/>
      <c r="B21" s="213"/>
      <c r="C21" s="213"/>
      <c r="D21" s="213"/>
      <c r="E21" s="213"/>
      <c r="F21" s="213"/>
      <c r="G21" s="213"/>
      <c r="H21" s="214"/>
    </row>
    <row r="22" spans="1:8" ht="12.75">
      <c r="A22" s="212"/>
      <c r="B22" s="213"/>
      <c r="C22" s="213"/>
      <c r="D22" s="213"/>
      <c r="E22" s="213"/>
      <c r="F22" s="213"/>
      <c r="G22" s="213"/>
      <c r="H22" s="214"/>
    </row>
    <row r="23" spans="1:8" ht="13.5" thickBot="1">
      <c r="A23" s="215"/>
      <c r="B23" s="216"/>
      <c r="C23" s="216"/>
      <c r="D23" s="216"/>
      <c r="E23" s="216"/>
      <c r="F23" s="216"/>
      <c r="G23" s="216"/>
      <c r="H23" s="217"/>
    </row>
    <row r="24" ht="13.5" thickBot="1"/>
    <row r="25" spans="2:7" ht="18.75" thickBot="1">
      <c r="B25" s="218" t="s">
        <v>75</v>
      </c>
      <c r="C25" s="219"/>
      <c r="D25" s="219"/>
      <c r="E25" s="219"/>
      <c r="F25" s="219"/>
      <c r="G25" s="220"/>
    </row>
    <row r="26" spans="1:8" ht="12.75">
      <c r="A26" s="209"/>
      <c r="B26" s="210"/>
      <c r="C26" s="210"/>
      <c r="D26" s="210"/>
      <c r="E26" s="210"/>
      <c r="F26" s="210"/>
      <c r="G26" s="210"/>
      <c r="H26" s="211"/>
    </row>
    <row r="27" spans="1:8" ht="12.75">
      <c r="A27" s="212"/>
      <c r="B27" s="213"/>
      <c r="C27" s="213"/>
      <c r="D27" s="213"/>
      <c r="E27" s="213"/>
      <c r="F27" s="213"/>
      <c r="G27" s="213"/>
      <c r="H27" s="214"/>
    </row>
    <row r="28" spans="1:8" ht="12.75">
      <c r="A28" s="212"/>
      <c r="B28" s="213"/>
      <c r="C28" s="213"/>
      <c r="D28" s="213"/>
      <c r="E28" s="213"/>
      <c r="F28" s="213"/>
      <c r="G28" s="213"/>
      <c r="H28" s="214"/>
    </row>
    <row r="29" spans="1:8" ht="12.75">
      <c r="A29" s="212"/>
      <c r="B29" s="213"/>
      <c r="C29" s="213"/>
      <c r="D29" s="213"/>
      <c r="E29" s="213"/>
      <c r="F29" s="213"/>
      <c r="G29" s="213"/>
      <c r="H29" s="214"/>
    </row>
    <row r="30" spans="1:8" ht="12.75">
      <c r="A30" s="212"/>
      <c r="B30" s="213"/>
      <c r="C30" s="213"/>
      <c r="D30" s="213"/>
      <c r="E30" s="213"/>
      <c r="F30" s="213"/>
      <c r="G30" s="213"/>
      <c r="H30" s="214"/>
    </row>
    <row r="31" spans="1:8" ht="12.75">
      <c r="A31" s="212"/>
      <c r="B31" s="213"/>
      <c r="C31" s="213"/>
      <c r="D31" s="213"/>
      <c r="E31" s="213"/>
      <c r="F31" s="213"/>
      <c r="G31" s="213"/>
      <c r="H31" s="214"/>
    </row>
    <row r="32" spans="1:8" ht="16.5" customHeight="1" thickBot="1">
      <c r="A32" s="215"/>
      <c r="B32" s="216"/>
      <c r="C32" s="216"/>
      <c r="D32" s="216"/>
      <c r="E32" s="216"/>
      <c r="F32" s="216"/>
      <c r="G32" s="216"/>
      <c r="H32" s="217"/>
    </row>
    <row r="34" ht="26.25" customHeight="1"/>
    <row r="46" ht="12.75" customHeight="1"/>
    <row r="51" ht="12.75" customHeight="1"/>
    <row r="251" spans="13:14" ht="12.75">
      <c r="M251" s="134">
        <f>SUM(M3:M250)</f>
        <v>0</v>
      </c>
      <c r="N251" s="134">
        <f>SUM(N3:N250)</f>
        <v>0</v>
      </c>
    </row>
  </sheetData>
  <mergeCells count="19">
    <mergeCell ref="J4:J5"/>
    <mergeCell ref="C4:C5"/>
    <mergeCell ref="A6:B6"/>
    <mergeCell ref="H4:H5"/>
    <mergeCell ref="I4:I5"/>
    <mergeCell ref="D4:D5"/>
    <mergeCell ref="G4:G5"/>
    <mergeCell ref="E4:E5"/>
    <mergeCell ref="F4:F5"/>
    <mergeCell ref="A26:H32"/>
    <mergeCell ref="A19:H23"/>
    <mergeCell ref="B25:G25"/>
    <mergeCell ref="A1:I1"/>
    <mergeCell ref="B3:G3"/>
    <mergeCell ref="A7:B7"/>
    <mergeCell ref="A8:B8"/>
    <mergeCell ref="A11:B11"/>
    <mergeCell ref="A9:B9"/>
    <mergeCell ref="B18:G18"/>
  </mergeCells>
  <printOptions/>
  <pageMargins left="0.75" right="0.75" top="1" bottom="1" header="0.4921259845" footer="0.4921259845"/>
  <pageSetup horizontalDpi="600" verticalDpi="600" orientation="landscape" paperSize="9" scale="65" r:id="rId3"/>
  <drawing r:id="rId2"/>
  <legacyDrawing r:id="rId1"/>
</worksheet>
</file>

<file path=xl/worksheets/sheet10.xml><?xml version="1.0" encoding="utf-8"?>
<worksheet xmlns="http://schemas.openxmlformats.org/spreadsheetml/2006/main" xmlns:r="http://schemas.openxmlformats.org/officeDocument/2006/relationships">
  <sheetPr codeName="Feuil13"/>
  <dimension ref="A2:G128"/>
  <sheetViews>
    <sheetView showGridLines="0" workbookViewId="0" topLeftCell="A1">
      <selection activeCell="A1" sqref="A1"/>
    </sheetView>
  </sheetViews>
  <sheetFormatPr defaultColWidth="11.421875" defaultRowHeight="12.75"/>
  <cols>
    <col min="1" max="1" width="3.28125" style="0" customWidth="1"/>
    <col min="2" max="2" width="23.57421875" style="0" customWidth="1"/>
    <col min="3" max="3" width="11.57421875" style="1" customWidth="1"/>
    <col min="4" max="6" width="11.57421875" style="0" customWidth="1"/>
  </cols>
  <sheetData>
    <row r="2" spans="2:7" s="77" customFormat="1" ht="37.5" customHeight="1">
      <c r="B2" s="75" t="str">
        <f>résultat!H29</f>
        <v>Directive Européenne 97/43
Euratom du 30/6/1997</v>
      </c>
      <c r="C2" s="5" t="str">
        <f>résultat!$B$3</f>
        <v>RSQM</v>
      </c>
      <c r="D2" s="78" t="str">
        <f>résultat!$C$3</f>
        <v> NORME DE
MAINTENANCE</v>
      </c>
      <c r="E2" s="78" t="s">
        <v>242</v>
      </c>
      <c r="F2" s="5" t="str">
        <f>résultat!$D$3</f>
        <v>ISO 17025</v>
      </c>
      <c r="G2" s="5" t="str">
        <f>résultat!$F$3</f>
        <v>ISO 9000</v>
      </c>
    </row>
    <row r="3" spans="2:7" ht="12.75">
      <c r="B3" s="2"/>
      <c r="C3" s="3">
        <f>résultat!$B$4</f>
        <v>28</v>
      </c>
      <c r="D3" s="3">
        <f>résultat!$C$4</f>
        <v>51</v>
      </c>
      <c r="E3" s="3">
        <f>résultat!$E$4</f>
        <v>110</v>
      </c>
      <c r="F3" s="3">
        <f>résultat!$D$4</f>
        <v>86</v>
      </c>
      <c r="G3" s="3">
        <f>résultat!$F$4</f>
        <v>95</v>
      </c>
    </row>
    <row r="4" spans="2:7" ht="43.5" customHeight="1">
      <c r="B4" s="5" t="s">
        <v>310</v>
      </c>
      <c r="C4" s="57">
        <f>'tableau croisé'!S23/C3</f>
        <v>0.6785714285714286</v>
      </c>
      <c r="D4" s="57">
        <f>'tableau croisé'!S7/D3</f>
        <v>0.37254901960784315</v>
      </c>
      <c r="E4" s="57">
        <f>'tableau croisé'!S215/E3</f>
        <v>0.4</v>
      </c>
      <c r="F4" s="57">
        <f>'tableau croisé'!S153/F3</f>
        <v>0.5465116279069767</v>
      </c>
      <c r="G4" s="57">
        <f>'tableau croisé'!S64/G3</f>
        <v>0.37894736842105264</v>
      </c>
    </row>
    <row r="5" spans="2:7" ht="12.75">
      <c r="B5" s="5" t="s">
        <v>48</v>
      </c>
      <c r="C5" s="57">
        <f>'tableau croisé'!S22/C3</f>
        <v>0</v>
      </c>
      <c r="D5" s="57">
        <f>'tableau croisé'!S6/D3</f>
        <v>0</v>
      </c>
      <c r="E5" s="57">
        <f>'tableau croisé'!S214/E3</f>
        <v>0</v>
      </c>
      <c r="F5" s="57">
        <f>'tableau croisé'!S152/F3</f>
        <v>0</v>
      </c>
      <c r="G5" s="57">
        <f>'tableau croisé'!S63/G3</f>
        <v>0</v>
      </c>
    </row>
    <row r="6" spans="1:6" ht="6" customHeight="1">
      <c r="A6" s="62"/>
      <c r="C6" s="35"/>
      <c r="D6" s="62"/>
      <c r="E6" s="62"/>
      <c r="F6" s="62"/>
    </row>
    <row r="7" spans="1:6" ht="12.75">
      <c r="A7" s="62"/>
      <c r="C7" s="35"/>
      <c r="D7" s="62"/>
      <c r="E7" s="62"/>
      <c r="F7" s="62"/>
    </row>
    <row r="8" spans="1:6" ht="12.75">
      <c r="A8" s="62"/>
      <c r="C8" s="35"/>
      <c r="D8" s="62"/>
      <c r="E8" s="62"/>
      <c r="F8" s="62"/>
    </row>
    <row r="9" spans="1:6" ht="12.75">
      <c r="A9" s="62"/>
      <c r="C9" s="35"/>
      <c r="D9" s="62"/>
      <c r="E9" s="62"/>
      <c r="F9" s="62"/>
    </row>
    <row r="10" spans="1:6" ht="12.75">
      <c r="A10" s="62"/>
      <c r="C10" s="35"/>
      <c r="D10" s="62"/>
      <c r="E10" s="62"/>
      <c r="F10" s="62"/>
    </row>
    <row r="11" spans="1:6" ht="12.75">
      <c r="A11" s="62"/>
      <c r="C11" s="35"/>
      <c r="D11" s="62"/>
      <c r="E11" s="62"/>
      <c r="F11" s="62"/>
    </row>
    <row r="12" spans="1:6" ht="12.75">
      <c r="A12" s="62"/>
      <c r="C12" s="35"/>
      <c r="D12" s="62"/>
      <c r="E12" s="62"/>
      <c r="F12" s="62"/>
    </row>
    <row r="13" spans="1:6" ht="12.75">
      <c r="A13" s="62"/>
      <c r="C13" s="35"/>
      <c r="D13" s="62"/>
      <c r="E13" s="62"/>
      <c r="F13" s="62"/>
    </row>
    <row r="14" spans="1:6" ht="12.75">
      <c r="A14" s="62"/>
      <c r="C14" s="35"/>
      <c r="D14" s="62"/>
      <c r="E14" s="62"/>
      <c r="F14" s="62"/>
    </row>
    <row r="15" spans="1:6" ht="12.75">
      <c r="A15" s="62"/>
      <c r="C15" s="35"/>
      <c r="D15" s="62"/>
      <c r="E15" s="62"/>
      <c r="F15" s="62"/>
    </row>
    <row r="16" spans="1:6" ht="12.75">
      <c r="A16" s="62"/>
      <c r="C16" s="35"/>
      <c r="D16" s="62"/>
      <c r="E16" s="62"/>
      <c r="F16" s="62"/>
    </row>
    <row r="17" spans="1:6" ht="12.75">
      <c r="A17" s="62"/>
      <c r="C17" s="35"/>
      <c r="D17" s="62"/>
      <c r="E17" s="62"/>
      <c r="F17" s="62"/>
    </row>
    <row r="18" spans="1:6" ht="12.75">
      <c r="A18" s="62"/>
      <c r="C18" s="35"/>
      <c r="D18" s="62"/>
      <c r="E18" s="62"/>
      <c r="F18" s="62"/>
    </row>
    <row r="19" spans="1:6" ht="12.75">
      <c r="A19" s="62"/>
      <c r="C19" s="35"/>
      <c r="D19" s="62"/>
      <c r="E19" s="62"/>
      <c r="F19" s="62"/>
    </row>
    <row r="20" spans="1:6" ht="12.75">
      <c r="A20" s="62"/>
      <c r="C20" s="35"/>
      <c r="D20" s="62"/>
      <c r="E20" s="62"/>
      <c r="F20" s="62"/>
    </row>
    <row r="21" spans="1:6" ht="12.75">
      <c r="A21" s="62"/>
      <c r="C21" s="35"/>
      <c r="D21" s="62"/>
      <c r="E21" s="62"/>
      <c r="F21" s="62"/>
    </row>
    <row r="22" spans="1:6" ht="12.75">
      <c r="A22" s="62"/>
      <c r="C22" s="35"/>
      <c r="D22" s="62"/>
      <c r="E22" s="62"/>
      <c r="F22" s="62"/>
    </row>
    <row r="23" spans="1:6" ht="12.75">
      <c r="A23" s="62"/>
      <c r="C23" s="35"/>
      <c r="D23" s="62"/>
      <c r="E23" s="62"/>
      <c r="F23" s="62"/>
    </row>
    <row r="24" spans="1:6" ht="12.75">
      <c r="A24" s="62"/>
      <c r="C24" s="35"/>
      <c r="D24" s="62"/>
      <c r="E24" s="62"/>
      <c r="F24" s="62"/>
    </row>
    <row r="25" spans="1:6" ht="12.75">
      <c r="A25" s="62"/>
      <c r="C25" s="35"/>
      <c r="D25" s="62"/>
      <c r="E25" s="62"/>
      <c r="F25" s="62"/>
    </row>
    <row r="26" spans="1:6" ht="12.75">
      <c r="A26" s="62"/>
      <c r="C26" s="35"/>
      <c r="D26" s="62"/>
      <c r="E26" s="62"/>
      <c r="F26" s="62"/>
    </row>
    <row r="27" ht="24" customHeight="1"/>
    <row r="30" spans="2:3" ht="12.75">
      <c r="B30" s="67" t="s">
        <v>100</v>
      </c>
      <c r="C30" s="68">
        <f ca="1">TODAY()</f>
        <v>37496</v>
      </c>
    </row>
    <row r="31" ht="12.75">
      <c r="C31"/>
    </row>
    <row r="32" ht="12.75">
      <c r="C32"/>
    </row>
    <row r="33" ht="12.75">
      <c r="C33"/>
    </row>
    <row r="34" ht="12.75">
      <c r="C34"/>
    </row>
    <row r="35" spans="3:6" ht="12.75">
      <c r="C35"/>
      <c r="D35" s="66"/>
      <c r="F35" s="66"/>
    </row>
    <row r="36" ht="51.75" customHeight="1">
      <c r="C36"/>
    </row>
    <row r="37" spans="3:6" ht="12.75">
      <c r="C37"/>
      <c r="D37" s="254" t="s">
        <v>114</v>
      </c>
      <c r="E37" s="254"/>
      <c r="F37" s="254"/>
    </row>
    <row r="38" spans="2:6" ht="26.25" customHeight="1">
      <c r="B38" s="253" t="str">
        <f>B4</f>
        <v>niveau à atteindre enur repondre aux exigences</v>
      </c>
      <c r="C38" s="253"/>
      <c r="D38" s="42"/>
      <c r="E38" s="42"/>
      <c r="F38" s="42"/>
    </row>
    <row r="39" spans="2:6" s="77" customFormat="1" ht="26.25" customHeight="1">
      <c r="B39" s="20" t="str">
        <f>C2</f>
        <v>RSQM</v>
      </c>
      <c r="C39" s="57">
        <f>C4</f>
        <v>0.6785714285714286</v>
      </c>
      <c r="D39" s="57"/>
      <c r="E39" s="79"/>
      <c r="F39" s="79"/>
    </row>
    <row r="40" spans="2:6" ht="12.75">
      <c r="B40" s="34" t="str">
        <f>D2</f>
        <v> NORME DE
MAINTENANCE</v>
      </c>
      <c r="C40" s="40">
        <f>D4</f>
        <v>0.37254901960784315</v>
      </c>
      <c r="D40" s="40"/>
      <c r="E40" s="40"/>
      <c r="F40" s="40"/>
    </row>
    <row r="41" spans="2:6" ht="12.75">
      <c r="B41" s="3" t="str">
        <f>F2</f>
        <v>ISO 17025</v>
      </c>
      <c r="C41" s="40">
        <f>F4</f>
        <v>0.5465116279069767</v>
      </c>
      <c r="D41" s="40"/>
      <c r="E41" s="40"/>
      <c r="F41" s="40"/>
    </row>
    <row r="42" spans="2:6" ht="12.75">
      <c r="B42" s="3" t="str">
        <f>G2</f>
        <v>ISO 9000</v>
      </c>
      <c r="C42" s="40">
        <f>G4</f>
        <v>0.37894736842105264</v>
      </c>
      <c r="D42" s="40"/>
      <c r="E42" s="40"/>
      <c r="F42" s="40"/>
    </row>
    <row r="43" spans="2:6" s="77" customFormat="1" ht="22.5">
      <c r="B43" s="78" t="str">
        <f>E2</f>
        <v>BONNES PRATIQUES
BIOMEDICALES</v>
      </c>
      <c r="C43" s="57">
        <f>E4</f>
        <v>0.4</v>
      </c>
      <c r="D43" s="57"/>
      <c r="E43" s="57"/>
      <c r="F43" s="57"/>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24" customHeight="1">
      <c r="C61"/>
    </row>
    <row r="62" ht="12.75">
      <c r="C62"/>
    </row>
    <row r="63" ht="12.75">
      <c r="C63"/>
    </row>
    <row r="64" ht="12.75">
      <c r="C64"/>
    </row>
    <row r="65" ht="12.75">
      <c r="C65"/>
    </row>
    <row r="66" ht="27.75" customHeight="1">
      <c r="C66"/>
    </row>
    <row r="67" ht="12.75">
      <c r="C67"/>
    </row>
    <row r="68" ht="43.5" customHeight="1">
      <c r="C68"/>
    </row>
    <row r="69" ht="12.75">
      <c r="C69"/>
    </row>
    <row r="70" ht="6" customHeight="1">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row r="91" ht="24" customHeight="1">
      <c r="C91"/>
    </row>
    <row r="92" ht="12.75">
      <c r="C92"/>
    </row>
    <row r="93" ht="12.75">
      <c r="C93"/>
    </row>
    <row r="94" ht="12.75">
      <c r="C94"/>
    </row>
    <row r="95" ht="12.75">
      <c r="C95"/>
    </row>
    <row r="96" ht="27.75" customHeight="1">
      <c r="C96"/>
    </row>
    <row r="97" ht="12.75">
      <c r="C97"/>
    </row>
    <row r="98" ht="43.5" customHeight="1">
      <c r="C98"/>
    </row>
    <row r="99" ht="12.75">
      <c r="C99"/>
    </row>
    <row r="100" ht="6" customHeight="1">
      <c r="C100"/>
    </row>
    <row r="101" ht="12.75">
      <c r="C101"/>
    </row>
    <row r="102" ht="12.75">
      <c r="C102"/>
    </row>
    <row r="103" ht="12.75">
      <c r="C103"/>
    </row>
    <row r="104" ht="12.75">
      <c r="C104"/>
    </row>
    <row r="105" ht="12.75">
      <c r="C105"/>
    </row>
    <row r="106" ht="12.75">
      <c r="C106"/>
    </row>
    <row r="107" ht="12.75">
      <c r="C107"/>
    </row>
    <row r="108" ht="12.75">
      <c r="C108"/>
    </row>
    <row r="109" ht="12.75">
      <c r="C109"/>
    </row>
    <row r="110" ht="12.75">
      <c r="C110"/>
    </row>
    <row r="111" ht="12.75">
      <c r="C111"/>
    </row>
    <row r="112" ht="12.75">
      <c r="C112"/>
    </row>
    <row r="113" ht="12.75">
      <c r="C113"/>
    </row>
    <row r="114" ht="12.75">
      <c r="C114"/>
    </row>
    <row r="115" ht="12.75">
      <c r="C115"/>
    </row>
    <row r="116" ht="12.75">
      <c r="C116"/>
    </row>
    <row r="117" ht="12.75">
      <c r="C117"/>
    </row>
    <row r="118" ht="12.75">
      <c r="C118"/>
    </row>
    <row r="119" ht="12.75">
      <c r="C119"/>
    </row>
    <row r="120" ht="12.75">
      <c r="C120"/>
    </row>
    <row r="121" ht="24" customHeight="1">
      <c r="C121"/>
    </row>
    <row r="122" ht="12.75">
      <c r="C122"/>
    </row>
    <row r="123" ht="12.75">
      <c r="C123"/>
    </row>
    <row r="124" ht="12.75">
      <c r="C124"/>
    </row>
    <row r="125" ht="12.75">
      <c r="C125"/>
    </row>
    <row r="126" ht="12.75">
      <c r="C126"/>
    </row>
    <row r="127" ht="12.75">
      <c r="C127"/>
    </row>
    <row r="128" ht="12.75">
      <c r="C128"/>
    </row>
  </sheetData>
  <mergeCells count="2">
    <mergeCell ref="B38:C38"/>
    <mergeCell ref="D37:F37"/>
  </mergeCells>
  <printOptions/>
  <pageMargins left="0.75" right="0.75" top="1" bottom="1" header="0.4921259845" footer="0.4921259845"/>
  <pageSetup horizontalDpi="600" verticalDpi="600" orientation="portrait" paperSize="9" r:id="rId3"/>
  <drawing r:id="rId2"/>
  <legacyDrawing r:id="rId1"/>
</worksheet>
</file>

<file path=xl/worksheets/sheet11.xml><?xml version="1.0" encoding="utf-8"?>
<worksheet xmlns="http://schemas.openxmlformats.org/spreadsheetml/2006/main" xmlns:r="http://schemas.openxmlformats.org/officeDocument/2006/relationships">
  <sheetPr codeName="Feuil14"/>
  <dimension ref="A2:G128"/>
  <sheetViews>
    <sheetView showGridLines="0" workbookViewId="0" topLeftCell="A1">
      <selection activeCell="A1" sqref="A1"/>
    </sheetView>
  </sheetViews>
  <sheetFormatPr defaultColWidth="11.421875" defaultRowHeight="12.75"/>
  <cols>
    <col min="1" max="1" width="3.28125" style="0" customWidth="1"/>
    <col min="2" max="2" width="23.57421875" style="0" customWidth="1"/>
    <col min="3" max="3" width="11.57421875" style="1" customWidth="1"/>
    <col min="4" max="6" width="11.57421875" style="0" customWidth="1"/>
  </cols>
  <sheetData>
    <row r="2" spans="2:7" s="77" customFormat="1" ht="37.5" customHeight="1">
      <c r="B2" s="75" t="str">
        <f>résultat!I29</f>
        <v>circulaires</v>
      </c>
      <c r="C2" s="5" t="str">
        <f>résultat!$B$3</f>
        <v>RSQM</v>
      </c>
      <c r="D2" s="78" t="str">
        <f>résultat!$C$3</f>
        <v> NORME DE
MAINTENANCE</v>
      </c>
      <c r="E2" s="78" t="s">
        <v>242</v>
      </c>
      <c r="F2" s="5" t="str">
        <f>résultat!$D$3</f>
        <v>ISO 17025</v>
      </c>
      <c r="G2" s="5" t="str">
        <f>résultat!$F$3</f>
        <v>ISO 9000</v>
      </c>
    </row>
    <row r="3" spans="2:7" ht="12.75">
      <c r="B3" s="2"/>
      <c r="C3" s="3">
        <f>résultat!$B$4</f>
        <v>28</v>
      </c>
      <c r="D3" s="3">
        <f>résultat!$C$4</f>
        <v>51</v>
      </c>
      <c r="E3" s="3">
        <f>résultat!$E$4</f>
        <v>110</v>
      </c>
      <c r="F3" s="3">
        <f>résultat!$D$4</f>
        <v>86</v>
      </c>
      <c r="G3" s="3">
        <f>résultat!$F$4</f>
        <v>95</v>
      </c>
    </row>
    <row r="4" spans="2:7" ht="43.5" customHeight="1">
      <c r="B4" s="5" t="s">
        <v>310</v>
      </c>
      <c r="C4" s="57">
        <f>'tableau croisé'!W17/C3</f>
        <v>0.25</v>
      </c>
      <c r="D4" s="57">
        <f>'tableau croisé'!W7/D3</f>
        <v>0.0784313725490196</v>
      </c>
      <c r="E4" s="57">
        <f>'tableau croisé'!W189/E3</f>
        <v>0.08181818181818182</v>
      </c>
      <c r="F4" s="57">
        <f>'tableau croisé'!W121/F3</f>
        <v>0.05813953488372093</v>
      </c>
      <c r="G4" s="57">
        <f>'tableau croisé'!W44/G3</f>
        <v>0.09473684210526316</v>
      </c>
    </row>
    <row r="5" spans="2:7" ht="12.75">
      <c r="B5" s="5" t="s">
        <v>48</v>
      </c>
      <c r="C5" s="57">
        <f>'tableau croisé'!W16/C3</f>
        <v>0</v>
      </c>
      <c r="D5" s="57">
        <f>'tableau croisé'!W6/D3</f>
        <v>0</v>
      </c>
      <c r="E5" s="57">
        <f>'tableau croisé'!W188/E3</f>
        <v>0</v>
      </c>
      <c r="F5" s="57">
        <f>'tableau croisé'!W120/F3</f>
        <v>0</v>
      </c>
      <c r="G5" s="57">
        <f>'tableau croisé'!W43/G3</f>
        <v>0</v>
      </c>
    </row>
    <row r="6" spans="1:6" ht="6" customHeight="1">
      <c r="A6" s="62"/>
      <c r="C6" s="35"/>
      <c r="D6" s="62"/>
      <c r="E6" s="62"/>
      <c r="F6" s="62"/>
    </row>
    <row r="7" spans="1:6" ht="12.75">
      <c r="A7" s="62"/>
      <c r="C7" s="35"/>
      <c r="D7" s="62"/>
      <c r="E7" s="62"/>
      <c r="F7" s="62"/>
    </row>
    <row r="8" spans="1:6" ht="12.75">
      <c r="A8" s="62"/>
      <c r="C8" s="35"/>
      <c r="D8" s="62"/>
      <c r="E8" s="62"/>
      <c r="F8" s="62"/>
    </row>
    <row r="9" spans="1:6" ht="12.75">
      <c r="A9" s="62"/>
      <c r="C9" s="35"/>
      <c r="D9" s="62"/>
      <c r="E9" s="62"/>
      <c r="F9" s="62"/>
    </row>
    <row r="10" spans="1:6" ht="12.75">
      <c r="A10" s="62"/>
      <c r="C10" s="35"/>
      <c r="D10" s="62"/>
      <c r="E10" s="62"/>
      <c r="F10" s="62"/>
    </row>
    <row r="11" spans="1:6" ht="12.75">
      <c r="A11" s="62"/>
      <c r="C11" s="35"/>
      <c r="D11" s="62"/>
      <c r="E11" s="62"/>
      <c r="F11" s="62"/>
    </row>
    <row r="12" spans="1:6" ht="12.75">
      <c r="A12" s="62"/>
      <c r="C12" s="35"/>
      <c r="D12" s="62"/>
      <c r="E12" s="62"/>
      <c r="F12" s="62"/>
    </row>
    <row r="13" spans="1:6" ht="12.75">
      <c r="A13" s="62"/>
      <c r="C13" s="35"/>
      <c r="D13" s="62"/>
      <c r="E13" s="62"/>
      <c r="F13" s="62"/>
    </row>
    <row r="14" spans="1:6" ht="12.75">
      <c r="A14" s="62"/>
      <c r="C14" s="35"/>
      <c r="D14" s="62"/>
      <c r="E14" s="62"/>
      <c r="F14" s="62"/>
    </row>
    <row r="15" spans="1:6" ht="12.75">
      <c r="A15" s="62"/>
      <c r="C15" s="35"/>
      <c r="D15" s="62"/>
      <c r="E15" s="62"/>
      <c r="F15" s="62"/>
    </row>
    <row r="16" spans="1:6" ht="12.75">
      <c r="A16" s="62"/>
      <c r="C16" s="35"/>
      <c r="D16" s="62"/>
      <c r="E16" s="62"/>
      <c r="F16" s="62"/>
    </row>
    <row r="17" spans="1:6" ht="12.75">
      <c r="A17" s="62"/>
      <c r="C17" s="35"/>
      <c r="D17" s="62"/>
      <c r="E17" s="62"/>
      <c r="F17" s="62"/>
    </row>
    <row r="18" spans="1:6" ht="12.75">
      <c r="A18" s="62"/>
      <c r="C18" s="35"/>
      <c r="D18" s="62"/>
      <c r="E18" s="62"/>
      <c r="F18" s="62"/>
    </row>
    <row r="19" spans="1:6" ht="12.75">
      <c r="A19" s="62"/>
      <c r="C19" s="35"/>
      <c r="D19" s="62"/>
      <c r="E19" s="62"/>
      <c r="F19" s="62"/>
    </row>
    <row r="20" spans="1:6" ht="12.75">
      <c r="A20" s="62"/>
      <c r="C20" s="35"/>
      <c r="D20" s="62"/>
      <c r="E20" s="62"/>
      <c r="F20" s="62"/>
    </row>
    <row r="21" spans="1:6" ht="12.75">
      <c r="A21" s="62"/>
      <c r="C21" s="35"/>
      <c r="D21" s="62"/>
      <c r="E21" s="62"/>
      <c r="F21" s="62"/>
    </row>
    <row r="22" spans="1:6" ht="12.75">
      <c r="A22" s="62"/>
      <c r="C22" s="35"/>
      <c r="D22" s="62"/>
      <c r="E22" s="62"/>
      <c r="F22" s="62"/>
    </row>
    <row r="23" spans="1:6" ht="12.75">
      <c r="A23" s="62"/>
      <c r="C23" s="35"/>
      <c r="D23" s="62"/>
      <c r="E23" s="62"/>
      <c r="F23" s="62"/>
    </row>
    <row r="24" spans="1:6" ht="12.75">
      <c r="A24" s="62"/>
      <c r="C24" s="35"/>
      <c r="D24" s="62"/>
      <c r="E24" s="62"/>
      <c r="F24" s="62"/>
    </row>
    <row r="25" spans="1:6" ht="12.75">
      <c r="A25" s="62"/>
      <c r="C25" s="35"/>
      <c r="D25" s="62"/>
      <c r="E25" s="62"/>
      <c r="F25" s="62"/>
    </row>
    <row r="26" spans="1:6" ht="12.75">
      <c r="A26" s="62"/>
      <c r="C26" s="35"/>
      <c r="D26" s="62"/>
      <c r="E26" s="62"/>
      <c r="F26" s="62"/>
    </row>
    <row r="27" ht="24" customHeight="1"/>
    <row r="30" spans="2:3" ht="12.75">
      <c r="B30" s="67" t="s">
        <v>100</v>
      </c>
      <c r="C30" s="68">
        <f ca="1">TODAY()</f>
        <v>37496</v>
      </c>
    </row>
    <row r="31" ht="12.75">
      <c r="C31"/>
    </row>
    <row r="32" ht="12.75">
      <c r="C32"/>
    </row>
    <row r="33" ht="12.75">
      <c r="C33"/>
    </row>
    <row r="34" ht="12.75">
      <c r="C34"/>
    </row>
    <row r="35" spans="3:6" ht="12.75">
      <c r="C35"/>
      <c r="D35" s="66"/>
      <c r="F35" s="66"/>
    </row>
    <row r="36" ht="51.75" customHeight="1">
      <c r="C36"/>
    </row>
    <row r="37" spans="3:6" ht="12.75">
      <c r="C37"/>
      <c r="D37" s="254" t="s">
        <v>114</v>
      </c>
      <c r="E37" s="254"/>
      <c r="F37" s="254"/>
    </row>
    <row r="38" spans="2:6" ht="26.25" customHeight="1">
      <c r="B38" s="253" t="str">
        <f>B4</f>
        <v>niveau à atteindre enur repondre aux exigences</v>
      </c>
      <c r="C38" s="253"/>
      <c r="D38" s="42"/>
      <c r="E38" s="42"/>
      <c r="F38" s="42"/>
    </row>
    <row r="39" spans="2:6" s="77" customFormat="1" ht="26.25" customHeight="1">
      <c r="B39" s="20" t="str">
        <f>C2</f>
        <v>RSQM</v>
      </c>
      <c r="C39" s="57">
        <f>C4</f>
        <v>0.25</v>
      </c>
      <c r="D39" s="57"/>
      <c r="E39" s="79"/>
      <c r="F39" s="79"/>
    </row>
    <row r="40" spans="2:6" ht="12.75">
      <c r="B40" s="34" t="str">
        <f>D2</f>
        <v> NORME DE
MAINTENANCE</v>
      </c>
      <c r="C40" s="40">
        <f>D4</f>
        <v>0.0784313725490196</v>
      </c>
      <c r="D40" s="40"/>
      <c r="E40" s="40"/>
      <c r="F40" s="40"/>
    </row>
    <row r="41" spans="2:6" ht="12.75">
      <c r="B41" s="3" t="str">
        <f>F2</f>
        <v>ISO 17025</v>
      </c>
      <c r="C41" s="40">
        <f>F4</f>
        <v>0.05813953488372093</v>
      </c>
      <c r="D41" s="40"/>
      <c r="E41" s="40"/>
      <c r="F41" s="40"/>
    </row>
    <row r="42" spans="2:6" ht="12.75">
      <c r="B42" s="3" t="str">
        <f>G2</f>
        <v>ISO 9000</v>
      </c>
      <c r="C42" s="40">
        <f>G4</f>
        <v>0.09473684210526316</v>
      </c>
      <c r="D42" s="40"/>
      <c r="E42" s="40"/>
      <c r="F42" s="40"/>
    </row>
    <row r="43" spans="2:6" s="77" customFormat="1" ht="22.5">
      <c r="B43" s="78" t="str">
        <f>E2</f>
        <v>BONNES PRATIQUES
BIOMEDICALES</v>
      </c>
      <c r="C43" s="57">
        <f>E4</f>
        <v>0.08181818181818182</v>
      </c>
      <c r="D43" s="57"/>
      <c r="E43" s="57"/>
      <c r="F43" s="57"/>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24" customHeight="1">
      <c r="C61"/>
    </row>
    <row r="62" ht="12.75">
      <c r="C62"/>
    </row>
    <row r="63" ht="12.75">
      <c r="C63"/>
    </row>
    <row r="64" ht="12.75">
      <c r="C64"/>
    </row>
    <row r="65" ht="12.75">
      <c r="C65"/>
    </row>
    <row r="66" ht="27.75" customHeight="1">
      <c r="C66"/>
    </row>
    <row r="67" ht="12.75">
      <c r="C67"/>
    </row>
    <row r="68" ht="43.5" customHeight="1">
      <c r="C68"/>
    </row>
    <row r="69" ht="12.75">
      <c r="C69"/>
    </row>
    <row r="70" ht="6" customHeight="1">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row r="91" ht="24" customHeight="1">
      <c r="C91"/>
    </row>
    <row r="92" ht="12.75">
      <c r="C92"/>
    </row>
    <row r="93" ht="12.75">
      <c r="C93"/>
    </row>
    <row r="94" ht="12.75">
      <c r="C94"/>
    </row>
    <row r="95" ht="12.75">
      <c r="C95"/>
    </row>
    <row r="96" ht="27.75" customHeight="1">
      <c r="C96"/>
    </row>
    <row r="97" ht="12.75">
      <c r="C97"/>
    </row>
    <row r="98" ht="43.5" customHeight="1">
      <c r="C98"/>
    </row>
    <row r="99" ht="12.75">
      <c r="C99"/>
    </row>
    <row r="100" ht="6" customHeight="1">
      <c r="C100"/>
    </row>
    <row r="101" ht="12.75">
      <c r="C101"/>
    </row>
    <row r="102" ht="12.75">
      <c r="C102"/>
    </row>
    <row r="103" ht="12.75">
      <c r="C103"/>
    </row>
    <row r="104" ht="12.75">
      <c r="C104"/>
    </row>
    <row r="105" ht="12.75">
      <c r="C105"/>
    </row>
    <row r="106" ht="12.75">
      <c r="C106"/>
    </row>
    <row r="107" ht="12.75">
      <c r="C107"/>
    </row>
    <row r="108" ht="12.75">
      <c r="C108"/>
    </row>
    <row r="109" ht="12.75">
      <c r="C109"/>
    </row>
    <row r="110" ht="12.75">
      <c r="C110"/>
    </row>
    <row r="111" ht="12.75">
      <c r="C111"/>
    </row>
    <row r="112" ht="12.75">
      <c r="C112"/>
    </row>
    <row r="113" ht="12.75">
      <c r="C113"/>
    </row>
    <row r="114" ht="12.75">
      <c r="C114"/>
    </row>
    <row r="115" ht="12.75">
      <c r="C115"/>
    </row>
    <row r="116" ht="12.75">
      <c r="C116"/>
    </row>
    <row r="117" ht="12.75">
      <c r="C117"/>
    </row>
    <row r="118" ht="12.75">
      <c r="C118"/>
    </row>
    <row r="119" ht="12.75">
      <c r="C119"/>
    </row>
    <row r="120" ht="12.75">
      <c r="C120"/>
    </row>
    <row r="121" ht="24" customHeight="1">
      <c r="C121"/>
    </row>
    <row r="122" ht="12.75">
      <c r="C122"/>
    </row>
    <row r="123" ht="12.75">
      <c r="C123"/>
    </row>
    <row r="124" ht="12.75">
      <c r="C124"/>
    </row>
    <row r="125" ht="12.75">
      <c r="C125"/>
    </row>
    <row r="126" ht="12.75">
      <c r="C126"/>
    </row>
    <row r="127" ht="12.75">
      <c r="C127"/>
    </row>
    <row r="128" ht="12.75">
      <c r="C128"/>
    </row>
  </sheetData>
  <mergeCells count="2">
    <mergeCell ref="B38:C38"/>
    <mergeCell ref="D37:F37"/>
  </mergeCells>
  <printOptions/>
  <pageMargins left="0.75" right="0.75" top="1" bottom="1" header="0.4921259845" footer="0.4921259845"/>
  <pageSetup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sheetPr codeName="Feuil15"/>
  <dimension ref="A2:G128"/>
  <sheetViews>
    <sheetView showGridLines="0" workbookViewId="0" topLeftCell="A1">
      <selection activeCell="A1" sqref="A1"/>
    </sheetView>
  </sheetViews>
  <sheetFormatPr defaultColWidth="11.421875" defaultRowHeight="12.75"/>
  <cols>
    <col min="1" max="1" width="3.28125" style="0" customWidth="1"/>
    <col min="2" max="2" width="23.57421875" style="0" customWidth="1"/>
    <col min="3" max="3" width="11.57421875" style="1" customWidth="1"/>
    <col min="4" max="6" width="11.57421875" style="0" customWidth="1"/>
  </cols>
  <sheetData>
    <row r="2" spans="2:7" s="77" customFormat="1" ht="37.5" customHeight="1">
      <c r="B2" s="75" t="str">
        <f>résultat!J29</f>
        <v>Directive Européenne CEE 93/42 
du 14/6/93</v>
      </c>
      <c r="C2" s="5" t="str">
        <f>résultat!$B$3</f>
        <v>RSQM</v>
      </c>
      <c r="D2" s="78" t="str">
        <f>résultat!$C$3</f>
        <v> NORME DE
MAINTENANCE</v>
      </c>
      <c r="E2" s="78" t="s">
        <v>242</v>
      </c>
      <c r="F2" s="5" t="str">
        <f>résultat!$D$3</f>
        <v>ISO 17025</v>
      </c>
      <c r="G2" s="5" t="str">
        <f>résultat!$F$3</f>
        <v>ISO 9000</v>
      </c>
    </row>
    <row r="3" spans="2:7" ht="12.75">
      <c r="B3" s="2"/>
      <c r="C3" s="3">
        <f>résultat!$B$4</f>
        <v>28</v>
      </c>
      <c r="D3" s="3">
        <f>résultat!$C$4</f>
        <v>51</v>
      </c>
      <c r="E3" s="3">
        <f>résultat!$E$4</f>
        <v>110</v>
      </c>
      <c r="F3" s="3">
        <f>résultat!$D$4</f>
        <v>86</v>
      </c>
      <c r="G3" s="3">
        <f>résultat!$F$4</f>
        <v>95</v>
      </c>
    </row>
    <row r="4" spans="2:7" ht="43.5" customHeight="1">
      <c r="B4" s="5" t="s">
        <v>310</v>
      </c>
      <c r="C4" s="57">
        <f>'tableau croisé'!AA15/C3</f>
        <v>0.2857142857142857</v>
      </c>
      <c r="D4" s="57">
        <f>'tableau croisé'!AA7/D3</f>
        <v>0.0784313725490196</v>
      </c>
      <c r="E4" s="57">
        <f>'tableau croisé'!AA187/E3</f>
        <v>0.07272727272727272</v>
      </c>
      <c r="F4" s="57">
        <f>'tableau croisé'!AA119/F3</f>
        <v>0.05813953488372093</v>
      </c>
      <c r="G4" s="57">
        <f>'tableau croisé'!AA40/G3</f>
        <v>0.08421052631578947</v>
      </c>
    </row>
    <row r="5" spans="2:7" ht="12.75">
      <c r="B5" s="5" t="s">
        <v>48</v>
      </c>
      <c r="C5" s="57">
        <f>'tableau croisé'!AA14/C3</f>
        <v>0</v>
      </c>
      <c r="D5" s="57">
        <f>'tableau croisé'!AA6/D3</f>
        <v>0</v>
      </c>
      <c r="E5" s="57">
        <f>'tableau croisé'!AA186/E3</f>
        <v>0</v>
      </c>
      <c r="F5" s="57">
        <f>'tableau croisé'!AA118/F3</f>
        <v>0</v>
      </c>
      <c r="G5" s="57">
        <f>'tableau croisé'!AA39/G3</f>
        <v>0</v>
      </c>
    </row>
    <row r="6" spans="1:6" ht="6" customHeight="1">
      <c r="A6" s="62"/>
      <c r="C6" s="35"/>
      <c r="D6" s="62"/>
      <c r="E6" s="62"/>
      <c r="F6" s="62"/>
    </row>
    <row r="7" spans="1:6" ht="12.75">
      <c r="A7" s="62"/>
      <c r="C7" s="35"/>
      <c r="D7" s="62"/>
      <c r="E7" s="62"/>
      <c r="F7" s="62"/>
    </row>
    <row r="8" spans="1:6" ht="12.75">
      <c r="A8" s="62"/>
      <c r="C8" s="35"/>
      <c r="D8" s="62"/>
      <c r="E8" s="62"/>
      <c r="F8" s="62"/>
    </row>
    <row r="9" spans="1:6" ht="12.75">
      <c r="A9" s="62"/>
      <c r="C9" s="35"/>
      <c r="D9" s="62"/>
      <c r="E9" s="62"/>
      <c r="F9" s="62"/>
    </row>
    <row r="10" spans="1:6" ht="12.75">
      <c r="A10" s="62"/>
      <c r="C10" s="35"/>
      <c r="D10" s="62"/>
      <c r="E10" s="62"/>
      <c r="F10" s="62"/>
    </row>
    <row r="11" spans="1:6" ht="12.75">
      <c r="A11" s="62"/>
      <c r="C11" s="35"/>
      <c r="D11" s="62"/>
      <c r="E11" s="62"/>
      <c r="F11" s="62"/>
    </row>
    <row r="12" spans="1:6" ht="12.75">
      <c r="A12" s="62"/>
      <c r="C12" s="35"/>
      <c r="D12" s="62"/>
      <c r="E12" s="62"/>
      <c r="F12" s="62"/>
    </row>
    <row r="13" spans="1:6" ht="12.75">
      <c r="A13" s="62"/>
      <c r="C13" s="35"/>
      <c r="D13" s="62"/>
      <c r="E13" s="62"/>
      <c r="F13" s="62"/>
    </row>
    <row r="14" spans="1:6" ht="12.75">
      <c r="A14" s="62"/>
      <c r="C14" s="35"/>
      <c r="D14" s="62"/>
      <c r="E14" s="62"/>
      <c r="F14" s="62"/>
    </row>
    <row r="15" spans="1:6" ht="12.75">
      <c r="A15" s="62"/>
      <c r="C15" s="35"/>
      <c r="D15" s="62"/>
      <c r="E15" s="62"/>
      <c r="F15" s="62"/>
    </row>
    <row r="16" spans="1:6" ht="12.75">
      <c r="A16" s="62"/>
      <c r="C16" s="35"/>
      <c r="D16" s="62"/>
      <c r="E16" s="62"/>
      <c r="F16" s="62"/>
    </row>
    <row r="17" spans="1:6" ht="12.75">
      <c r="A17" s="62"/>
      <c r="C17" s="35"/>
      <c r="D17" s="62"/>
      <c r="E17" s="62"/>
      <c r="F17" s="62"/>
    </row>
    <row r="18" spans="1:6" ht="12.75">
      <c r="A18" s="62"/>
      <c r="C18" s="35"/>
      <c r="D18" s="62"/>
      <c r="E18" s="62"/>
      <c r="F18" s="62"/>
    </row>
    <row r="19" spans="1:6" ht="12.75">
      <c r="A19" s="62"/>
      <c r="C19" s="35"/>
      <c r="D19" s="62"/>
      <c r="E19" s="62"/>
      <c r="F19" s="62"/>
    </row>
    <row r="20" spans="1:6" ht="12.75">
      <c r="A20" s="62"/>
      <c r="C20" s="35"/>
      <c r="D20" s="62"/>
      <c r="E20" s="62"/>
      <c r="F20" s="62"/>
    </row>
    <row r="21" spans="1:6" ht="12.75">
      <c r="A21" s="62"/>
      <c r="C21" s="35"/>
      <c r="D21" s="62"/>
      <c r="E21" s="62"/>
      <c r="F21" s="62"/>
    </row>
    <row r="22" spans="1:6" ht="12.75">
      <c r="A22" s="62"/>
      <c r="C22" s="35"/>
      <c r="D22" s="62"/>
      <c r="E22" s="62"/>
      <c r="F22" s="62"/>
    </row>
    <row r="23" spans="1:6" ht="12.75">
      <c r="A23" s="62"/>
      <c r="C23" s="35"/>
      <c r="D23" s="62"/>
      <c r="E23" s="62"/>
      <c r="F23" s="62"/>
    </row>
    <row r="24" spans="1:6" ht="12.75">
      <c r="A24" s="62"/>
      <c r="C24" s="35"/>
      <c r="D24" s="62"/>
      <c r="E24" s="62"/>
      <c r="F24" s="62"/>
    </row>
    <row r="25" spans="1:6" ht="12.75">
      <c r="A25" s="62"/>
      <c r="C25" s="35"/>
      <c r="D25" s="62"/>
      <c r="E25" s="62"/>
      <c r="F25" s="62"/>
    </row>
    <row r="26" spans="1:6" ht="12.75">
      <c r="A26" s="62"/>
      <c r="C26" s="35"/>
      <c r="D26" s="62"/>
      <c r="E26" s="62"/>
      <c r="F26" s="62"/>
    </row>
    <row r="27" ht="24" customHeight="1"/>
    <row r="30" spans="2:3" ht="12.75">
      <c r="B30" s="67" t="s">
        <v>100</v>
      </c>
      <c r="C30" s="68">
        <f ca="1">TODAY()</f>
        <v>37496</v>
      </c>
    </row>
    <row r="31" ht="12.75">
      <c r="C31"/>
    </row>
    <row r="32" ht="12.75">
      <c r="C32"/>
    </row>
    <row r="33" ht="12.75">
      <c r="C33"/>
    </row>
    <row r="34" ht="12.75">
      <c r="C34"/>
    </row>
    <row r="35" spans="3:6" ht="12.75">
      <c r="C35"/>
      <c r="D35" s="66"/>
      <c r="F35" s="66"/>
    </row>
    <row r="36" ht="51.75" customHeight="1">
      <c r="C36"/>
    </row>
    <row r="37" spans="3:6" ht="12.75">
      <c r="C37"/>
      <c r="D37" s="254" t="s">
        <v>114</v>
      </c>
      <c r="E37" s="254"/>
      <c r="F37" s="254"/>
    </row>
    <row r="38" spans="2:6" ht="26.25" customHeight="1">
      <c r="B38" s="253" t="str">
        <f>B4</f>
        <v>niveau à atteindre enur repondre aux exigences</v>
      </c>
      <c r="C38" s="253"/>
      <c r="D38" s="42"/>
      <c r="E38" s="42"/>
      <c r="F38" s="42"/>
    </row>
    <row r="39" spans="2:6" s="77" customFormat="1" ht="26.25" customHeight="1">
      <c r="B39" s="20" t="str">
        <f>C2</f>
        <v>RSQM</v>
      </c>
      <c r="C39" s="57">
        <f>C4</f>
        <v>0.2857142857142857</v>
      </c>
      <c r="D39" s="57"/>
      <c r="E39" s="79"/>
      <c r="F39" s="79"/>
    </row>
    <row r="40" spans="2:6" ht="12.75">
      <c r="B40" s="34" t="str">
        <f>D2</f>
        <v> NORME DE
MAINTENANCE</v>
      </c>
      <c r="C40" s="40">
        <f>D4</f>
        <v>0.0784313725490196</v>
      </c>
      <c r="D40" s="40"/>
      <c r="E40" s="40"/>
      <c r="F40" s="40"/>
    </row>
    <row r="41" spans="2:6" ht="12.75">
      <c r="B41" s="3" t="str">
        <f>F2</f>
        <v>ISO 17025</v>
      </c>
      <c r="C41" s="40">
        <f>F4</f>
        <v>0.05813953488372093</v>
      </c>
      <c r="D41" s="40"/>
      <c r="E41" s="40"/>
      <c r="F41" s="40"/>
    </row>
    <row r="42" spans="2:6" ht="12.75">
      <c r="B42" s="3" t="str">
        <f>G2</f>
        <v>ISO 9000</v>
      </c>
      <c r="C42" s="40">
        <f>G4</f>
        <v>0.08421052631578947</v>
      </c>
      <c r="D42" s="40"/>
      <c r="E42" s="40"/>
      <c r="F42" s="40"/>
    </row>
    <row r="43" spans="2:6" s="77" customFormat="1" ht="22.5">
      <c r="B43" s="78" t="str">
        <f>E2</f>
        <v>BONNES PRATIQUES
BIOMEDICALES</v>
      </c>
      <c r="C43" s="57">
        <f>E4</f>
        <v>0.07272727272727272</v>
      </c>
      <c r="D43" s="57"/>
      <c r="E43" s="57"/>
      <c r="F43" s="57"/>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24" customHeight="1">
      <c r="C61"/>
    </row>
    <row r="62" ht="12.75">
      <c r="C62"/>
    </row>
    <row r="63" ht="12.75">
      <c r="C63"/>
    </row>
    <row r="64" ht="12.75">
      <c r="C64"/>
    </row>
    <row r="65" ht="12.75">
      <c r="C65"/>
    </row>
    <row r="66" ht="27.75" customHeight="1">
      <c r="C66"/>
    </row>
    <row r="67" ht="12.75">
      <c r="C67"/>
    </row>
    <row r="68" ht="43.5" customHeight="1">
      <c r="C68"/>
    </row>
    <row r="69" ht="12.75">
      <c r="C69"/>
    </row>
    <row r="70" ht="6" customHeight="1">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row r="91" ht="24" customHeight="1">
      <c r="C91"/>
    </row>
    <row r="92" ht="12.75">
      <c r="C92"/>
    </row>
    <row r="93" ht="12.75">
      <c r="C93"/>
    </row>
    <row r="94" ht="12.75">
      <c r="C94"/>
    </row>
    <row r="95" ht="12.75">
      <c r="C95"/>
    </row>
    <row r="96" ht="27.75" customHeight="1">
      <c r="C96"/>
    </row>
    <row r="97" ht="12.75">
      <c r="C97"/>
    </row>
    <row r="98" ht="43.5" customHeight="1">
      <c r="C98"/>
    </row>
    <row r="99" ht="12.75">
      <c r="C99"/>
    </row>
    <row r="100" ht="6" customHeight="1">
      <c r="C100"/>
    </row>
    <row r="101" ht="12.75">
      <c r="C101"/>
    </row>
    <row r="102" ht="12.75">
      <c r="C102"/>
    </row>
    <row r="103" ht="12.75">
      <c r="C103"/>
    </row>
    <row r="104" ht="12.75">
      <c r="C104"/>
    </row>
    <row r="105" ht="12.75">
      <c r="C105"/>
    </row>
    <row r="106" ht="12.75">
      <c r="C106"/>
    </row>
    <row r="107" ht="12.75">
      <c r="C107"/>
    </row>
    <row r="108" ht="12.75">
      <c r="C108"/>
    </row>
    <row r="109" ht="12.75">
      <c r="C109"/>
    </row>
    <row r="110" ht="12.75">
      <c r="C110"/>
    </row>
    <row r="111" ht="12.75">
      <c r="C111"/>
    </row>
    <row r="112" ht="12.75">
      <c r="C112"/>
    </row>
    <row r="113" ht="12.75">
      <c r="C113"/>
    </row>
    <row r="114" ht="12.75">
      <c r="C114"/>
    </row>
    <row r="115" ht="12.75">
      <c r="C115"/>
    </row>
    <row r="116" ht="12.75">
      <c r="C116"/>
    </row>
    <row r="117" ht="12.75">
      <c r="C117"/>
    </row>
    <row r="118" ht="12.75">
      <c r="C118"/>
    </row>
    <row r="119" ht="12.75">
      <c r="C119"/>
    </row>
    <row r="120" ht="12.75">
      <c r="C120"/>
    </row>
    <row r="121" ht="24" customHeight="1">
      <c r="C121"/>
    </row>
    <row r="122" ht="12.75">
      <c r="C122"/>
    </row>
    <row r="123" ht="12.75">
      <c r="C123"/>
    </row>
    <row r="124" ht="12.75">
      <c r="C124"/>
    </row>
    <row r="125" ht="12.75">
      <c r="C125"/>
    </row>
    <row r="126" ht="12.75">
      <c r="C126"/>
    </row>
    <row r="127" ht="12.75">
      <c r="C127"/>
    </row>
    <row r="128" ht="12.75">
      <c r="C128"/>
    </row>
  </sheetData>
  <mergeCells count="2">
    <mergeCell ref="B38:C38"/>
    <mergeCell ref="D37:F37"/>
  </mergeCells>
  <printOptions/>
  <pageMargins left="0.75" right="0.75" top="1" bottom="1" header="0.4921259845" footer="0.4921259845"/>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Feuil16"/>
  <dimension ref="A2:G128"/>
  <sheetViews>
    <sheetView showGridLines="0" workbookViewId="0" topLeftCell="B1">
      <selection activeCell="A1" sqref="A1"/>
    </sheetView>
  </sheetViews>
  <sheetFormatPr defaultColWidth="11.421875" defaultRowHeight="12.75"/>
  <cols>
    <col min="1" max="1" width="3.28125" style="0" customWidth="1"/>
    <col min="2" max="2" width="23.57421875" style="0" customWidth="1"/>
    <col min="3" max="3" width="11.57421875" style="1" customWidth="1"/>
    <col min="4" max="6" width="11.57421875" style="0" customWidth="1"/>
  </cols>
  <sheetData>
    <row r="2" spans="2:7" s="77" customFormat="1" ht="37.5" customHeight="1">
      <c r="B2" s="75" t="str">
        <f>résultat!K29</f>
        <v>matériovigilance
Le décret 96-32 du 15 janvier 1996</v>
      </c>
      <c r="C2" s="5" t="str">
        <f>résultat!$B$3</f>
        <v>RSQM</v>
      </c>
      <c r="D2" s="78" t="str">
        <f>résultat!$C$3</f>
        <v> NORME DE
MAINTENANCE</v>
      </c>
      <c r="E2" s="78" t="s">
        <v>242</v>
      </c>
      <c r="F2" s="5" t="str">
        <f>résultat!$D$3</f>
        <v>ISO 17025</v>
      </c>
      <c r="G2" s="5" t="str">
        <f>résultat!$F$3</f>
        <v>ISO 9000</v>
      </c>
    </row>
    <row r="3" spans="2:7" ht="12.75">
      <c r="B3" s="2"/>
      <c r="C3" s="3">
        <f>résultat!$B$4</f>
        <v>28</v>
      </c>
      <c r="D3" s="3">
        <f>résultat!$C$4</f>
        <v>51</v>
      </c>
      <c r="E3" s="3">
        <f>résultat!$E$4</f>
        <v>110</v>
      </c>
      <c r="F3" s="3">
        <f>résultat!$D$4</f>
        <v>86</v>
      </c>
      <c r="G3" s="3">
        <f>résultat!$F$4</f>
        <v>95</v>
      </c>
    </row>
    <row r="4" spans="2:7" ht="43.5" customHeight="1">
      <c r="B4" s="5" t="s">
        <v>310</v>
      </c>
      <c r="C4" s="57">
        <f>'tableau croisé'!AE21/C3</f>
        <v>0.39285714285714285</v>
      </c>
      <c r="D4" s="57">
        <f>'tableau croisé'!AE7/D3</f>
        <v>0.13725490196078433</v>
      </c>
      <c r="E4" s="57">
        <f>'tableau croisé'!AE191/E3</f>
        <v>0.12727272727272726</v>
      </c>
      <c r="F4" s="57">
        <f>'tableau croisé'!AE125/F3</f>
        <v>0.09302325581395349</v>
      </c>
      <c r="G4" s="57">
        <f>'tableau croisé'!AE42/G3</f>
        <v>0.11578947368421053</v>
      </c>
    </row>
    <row r="5" spans="2:7" ht="12.75">
      <c r="B5" s="5" t="s">
        <v>48</v>
      </c>
      <c r="C5" s="57">
        <f>'tableau croisé'!AE20/C3</f>
        <v>0</v>
      </c>
      <c r="D5" s="57">
        <f>'tableau croisé'!AE6/D3</f>
        <v>0</v>
      </c>
      <c r="E5" s="57">
        <f>'tableau croisé'!AE190/E3</f>
        <v>0</v>
      </c>
      <c r="F5" s="57">
        <f>'tableau croisé'!AE124/F3</f>
        <v>0</v>
      </c>
      <c r="G5" s="57">
        <f>'tableau croisé'!AE41/G3</f>
        <v>0</v>
      </c>
    </row>
    <row r="6" spans="1:6" ht="6" customHeight="1">
      <c r="A6" s="62"/>
      <c r="C6" s="35"/>
      <c r="D6" s="62"/>
      <c r="E6" s="62"/>
      <c r="F6" s="62"/>
    </row>
    <row r="7" spans="1:6" ht="12.75">
      <c r="A7" s="62"/>
      <c r="C7" s="35"/>
      <c r="D7" s="62"/>
      <c r="E7" s="62"/>
      <c r="F7" s="62"/>
    </row>
    <row r="8" spans="1:6" ht="12.75">
      <c r="A8" s="62"/>
      <c r="C8" s="35"/>
      <c r="D8" s="62"/>
      <c r="E8" s="62"/>
      <c r="F8" s="62"/>
    </row>
    <row r="9" spans="1:6" ht="12.75">
      <c r="A9" s="62"/>
      <c r="C9" s="35"/>
      <c r="D9" s="62"/>
      <c r="E9" s="62"/>
      <c r="F9" s="62"/>
    </row>
    <row r="10" spans="1:6" ht="12.75">
      <c r="A10" s="62"/>
      <c r="C10" s="35"/>
      <c r="D10" s="62"/>
      <c r="E10" s="62"/>
      <c r="F10" s="62"/>
    </row>
    <row r="11" spans="1:6" ht="12.75">
      <c r="A11" s="62"/>
      <c r="C11" s="35"/>
      <c r="D11" s="62"/>
      <c r="E11" s="62"/>
      <c r="F11" s="62"/>
    </row>
    <row r="12" spans="1:6" ht="12.75">
      <c r="A12" s="62"/>
      <c r="C12" s="35"/>
      <c r="D12" s="62"/>
      <c r="E12" s="62"/>
      <c r="F12" s="62"/>
    </row>
    <row r="13" spans="1:6" ht="12.75">
      <c r="A13" s="62"/>
      <c r="C13" s="35"/>
      <c r="D13" s="62"/>
      <c r="E13" s="62"/>
      <c r="F13" s="62"/>
    </row>
    <row r="14" spans="1:6" ht="12.75">
      <c r="A14" s="62"/>
      <c r="C14" s="35"/>
      <c r="D14" s="62"/>
      <c r="E14" s="62"/>
      <c r="F14" s="62"/>
    </row>
    <row r="15" spans="1:6" ht="12.75">
      <c r="A15" s="62"/>
      <c r="C15" s="35"/>
      <c r="D15" s="62"/>
      <c r="E15" s="62"/>
      <c r="F15" s="62"/>
    </row>
    <row r="16" spans="1:6" ht="12.75">
      <c r="A16" s="62"/>
      <c r="C16" s="35"/>
      <c r="D16" s="62"/>
      <c r="E16" s="62"/>
      <c r="F16" s="62"/>
    </row>
    <row r="17" spans="1:6" ht="12.75">
      <c r="A17" s="62"/>
      <c r="C17" s="35"/>
      <c r="D17" s="62"/>
      <c r="E17" s="62"/>
      <c r="F17" s="62"/>
    </row>
    <row r="18" spans="1:6" ht="12.75">
      <c r="A18" s="62"/>
      <c r="C18" s="35"/>
      <c r="D18" s="62"/>
      <c r="E18" s="62"/>
      <c r="F18" s="62"/>
    </row>
    <row r="19" spans="1:6" ht="12.75">
      <c r="A19" s="62"/>
      <c r="C19" s="35"/>
      <c r="D19" s="62"/>
      <c r="E19" s="62"/>
      <c r="F19" s="62"/>
    </row>
    <row r="20" spans="1:6" ht="12.75">
      <c r="A20" s="62"/>
      <c r="C20" s="35"/>
      <c r="D20" s="62"/>
      <c r="E20" s="62"/>
      <c r="F20" s="62"/>
    </row>
    <row r="21" spans="1:6" ht="12.75">
      <c r="A21" s="62"/>
      <c r="C21" s="35"/>
      <c r="D21" s="62"/>
      <c r="E21" s="62"/>
      <c r="F21" s="62"/>
    </row>
    <row r="22" spans="1:6" ht="12.75">
      <c r="A22" s="62"/>
      <c r="C22" s="35"/>
      <c r="D22" s="62"/>
      <c r="E22" s="62"/>
      <c r="F22" s="62"/>
    </row>
    <row r="23" spans="1:6" ht="12.75">
      <c r="A23" s="62"/>
      <c r="C23" s="35"/>
      <c r="D23" s="62"/>
      <c r="E23" s="62"/>
      <c r="F23" s="62"/>
    </row>
    <row r="24" spans="1:6" ht="12.75">
      <c r="A24" s="62"/>
      <c r="C24" s="35"/>
      <c r="D24" s="62"/>
      <c r="E24" s="62"/>
      <c r="F24" s="62"/>
    </row>
    <row r="25" spans="1:6" ht="12.75">
      <c r="A25" s="62"/>
      <c r="C25" s="35"/>
      <c r="D25" s="62"/>
      <c r="E25" s="62"/>
      <c r="F25" s="62"/>
    </row>
    <row r="26" spans="1:6" ht="12.75">
      <c r="A26" s="62"/>
      <c r="C26" s="35"/>
      <c r="D26" s="62"/>
      <c r="E26" s="62"/>
      <c r="F26" s="62"/>
    </row>
    <row r="27" ht="24" customHeight="1"/>
    <row r="30" spans="2:3" ht="12.75">
      <c r="B30" s="67" t="s">
        <v>100</v>
      </c>
      <c r="C30" s="68">
        <f ca="1">TODAY()</f>
        <v>37496</v>
      </c>
    </row>
    <row r="31" ht="12.75">
      <c r="C31"/>
    </row>
    <row r="32" ht="12.75">
      <c r="C32"/>
    </row>
    <row r="33" ht="12.75">
      <c r="C33"/>
    </row>
    <row r="34" ht="12.75">
      <c r="C34"/>
    </row>
    <row r="35" spans="3:6" ht="12.75">
      <c r="C35"/>
      <c r="D35" s="66"/>
      <c r="F35" s="66"/>
    </row>
    <row r="36" ht="51.75" customHeight="1">
      <c r="C36"/>
    </row>
    <row r="37" spans="3:6" ht="12.75">
      <c r="C37"/>
      <c r="D37" s="254" t="s">
        <v>114</v>
      </c>
      <c r="E37" s="254"/>
      <c r="F37" s="254"/>
    </row>
    <row r="38" spans="2:6" ht="26.25" customHeight="1">
      <c r="B38" s="253" t="str">
        <f>B4</f>
        <v>niveau à atteindre enur repondre aux exigences</v>
      </c>
      <c r="C38" s="253"/>
      <c r="D38" s="42">
        <v>37439</v>
      </c>
      <c r="E38" s="42"/>
      <c r="F38" s="42"/>
    </row>
    <row r="39" spans="2:6" s="77" customFormat="1" ht="26.25" customHeight="1">
      <c r="B39" s="20" t="str">
        <f>C2</f>
        <v>RSQM</v>
      </c>
      <c r="C39" s="57">
        <f>C4</f>
        <v>0.39285714285714285</v>
      </c>
      <c r="D39" s="57">
        <v>0.37142857142857144</v>
      </c>
      <c r="E39" s="79"/>
      <c r="F39" s="79"/>
    </row>
    <row r="40" spans="2:6" ht="12.75">
      <c r="B40" s="34" t="str">
        <f>D2</f>
        <v> NORME DE
MAINTENANCE</v>
      </c>
      <c r="C40" s="40">
        <f>D4</f>
        <v>0.13725490196078433</v>
      </c>
      <c r="D40" s="40">
        <v>0.12352941176470587</v>
      </c>
      <c r="E40" s="40"/>
      <c r="F40" s="40"/>
    </row>
    <row r="41" spans="2:6" ht="12.75">
      <c r="B41" s="3" t="str">
        <f>F2</f>
        <v>ISO 17025</v>
      </c>
      <c r="C41" s="40">
        <f>F4</f>
        <v>0.09302325581395349</v>
      </c>
      <c r="D41" s="40">
        <v>0.09636363636363636</v>
      </c>
      <c r="E41" s="40"/>
      <c r="F41" s="40"/>
    </row>
    <row r="42" spans="2:6" ht="12.75">
      <c r="B42" s="3" t="str">
        <f>G2</f>
        <v>ISO 9000</v>
      </c>
      <c r="C42" s="40">
        <f>G4</f>
        <v>0.11578947368421053</v>
      </c>
      <c r="D42" s="40">
        <v>0.056976744186046514</v>
      </c>
      <c r="E42" s="40"/>
      <c r="F42" s="40"/>
    </row>
    <row r="43" spans="2:6" s="77" customFormat="1" ht="22.5">
      <c r="B43" s="78" t="str">
        <f>E2</f>
        <v>BONNES PRATIQUES
BIOMEDICALES</v>
      </c>
      <c r="C43" s="57">
        <f>E4</f>
        <v>0.12727272727272726</v>
      </c>
      <c r="D43" s="57">
        <v>0.09636363636363636</v>
      </c>
      <c r="E43" s="57"/>
      <c r="F43" s="57"/>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24" customHeight="1">
      <c r="C61"/>
    </row>
    <row r="62" ht="12.75">
      <c r="C62"/>
    </row>
    <row r="63" ht="12.75">
      <c r="C63"/>
    </row>
    <row r="64" ht="12.75">
      <c r="C64"/>
    </row>
    <row r="65" ht="12.75">
      <c r="C65"/>
    </row>
    <row r="66" ht="27.75" customHeight="1">
      <c r="C66"/>
    </row>
    <row r="67" ht="12.75">
      <c r="C67"/>
    </row>
    <row r="68" ht="43.5" customHeight="1">
      <c r="C68"/>
    </row>
    <row r="69" ht="12.75">
      <c r="C69"/>
    </row>
    <row r="70" ht="6" customHeight="1">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row r="91" ht="24" customHeight="1">
      <c r="C91"/>
    </row>
    <row r="92" ht="12.75">
      <c r="C92"/>
    </row>
    <row r="93" ht="12.75">
      <c r="C93"/>
    </row>
    <row r="94" ht="12.75">
      <c r="C94"/>
    </row>
    <row r="95" ht="12.75">
      <c r="C95"/>
    </row>
    <row r="96" ht="27.75" customHeight="1">
      <c r="C96"/>
    </row>
    <row r="97" ht="12.75">
      <c r="C97"/>
    </row>
    <row r="98" ht="43.5" customHeight="1">
      <c r="C98"/>
    </row>
    <row r="99" ht="12.75">
      <c r="C99"/>
    </row>
    <row r="100" ht="6" customHeight="1">
      <c r="C100"/>
    </row>
    <row r="101" ht="12.75">
      <c r="C101"/>
    </row>
    <row r="102" ht="12.75">
      <c r="C102"/>
    </row>
    <row r="103" ht="12.75">
      <c r="C103"/>
    </row>
    <row r="104" ht="12.75">
      <c r="C104"/>
    </row>
    <row r="105" ht="12.75">
      <c r="C105"/>
    </row>
    <row r="106" ht="12.75">
      <c r="C106"/>
    </row>
    <row r="107" ht="12.75">
      <c r="C107"/>
    </row>
    <row r="108" ht="12.75">
      <c r="C108"/>
    </row>
    <row r="109" ht="12.75">
      <c r="C109"/>
    </row>
    <row r="110" ht="12.75">
      <c r="C110"/>
    </row>
    <row r="111" ht="12.75">
      <c r="C111"/>
    </row>
    <row r="112" ht="12.75">
      <c r="C112"/>
    </row>
    <row r="113" ht="12.75">
      <c r="C113"/>
    </row>
    <row r="114" ht="12.75">
      <c r="C114"/>
    </row>
    <row r="115" ht="12.75">
      <c r="C115"/>
    </row>
    <row r="116" ht="12.75">
      <c r="C116"/>
    </row>
    <row r="117" ht="12.75">
      <c r="C117"/>
    </row>
    <row r="118" ht="12.75">
      <c r="C118"/>
    </row>
    <row r="119" ht="12.75">
      <c r="C119"/>
    </row>
    <row r="120" ht="12.75">
      <c r="C120"/>
    </row>
    <row r="121" ht="24" customHeight="1">
      <c r="C121"/>
    </row>
    <row r="122" ht="12.75">
      <c r="C122"/>
    </row>
    <row r="123" ht="12.75">
      <c r="C123"/>
    </row>
    <row r="124" ht="12.75">
      <c r="C124"/>
    </row>
    <row r="125" ht="12.75">
      <c r="C125"/>
    </row>
    <row r="126" ht="12.75">
      <c r="C126"/>
    </row>
    <row r="127" ht="12.75">
      <c r="C127"/>
    </row>
    <row r="128" ht="12.75">
      <c r="C128"/>
    </row>
  </sheetData>
  <mergeCells count="2">
    <mergeCell ref="B38:C38"/>
    <mergeCell ref="D37:F37"/>
  </mergeCells>
  <printOptions/>
  <pageMargins left="0.75" right="0.75" top="1" bottom="1" header="0.4921259845" footer="0.4921259845"/>
  <pageSetup horizontalDpi="600" verticalDpi="600" orientation="portrait" paperSize="9" r:id="rId3"/>
  <drawing r:id="rId2"/>
  <legacyDrawing r:id="rId1"/>
</worksheet>
</file>

<file path=xl/worksheets/sheet14.xml><?xml version="1.0" encoding="utf-8"?>
<worksheet xmlns="http://schemas.openxmlformats.org/spreadsheetml/2006/main" xmlns:r="http://schemas.openxmlformats.org/officeDocument/2006/relationships">
  <sheetPr codeName="Feuil17"/>
  <dimension ref="A2:G128"/>
  <sheetViews>
    <sheetView workbookViewId="0" topLeftCell="A1">
      <selection activeCell="A1" sqref="A1"/>
    </sheetView>
  </sheetViews>
  <sheetFormatPr defaultColWidth="11.421875" defaultRowHeight="12.75"/>
  <cols>
    <col min="1" max="1" width="3.28125" style="0" customWidth="1"/>
    <col min="2" max="2" width="23.57421875" style="0" customWidth="1"/>
    <col min="3" max="3" width="11.57421875" style="1" customWidth="1"/>
    <col min="4" max="6" width="11.57421875" style="0" customWidth="1"/>
  </cols>
  <sheetData>
    <row r="2" spans="2:7" s="77" customFormat="1" ht="37.5" customHeight="1">
      <c r="B2" s="75" t="str">
        <f>résultat!L29</f>
        <v>accréditation</v>
      </c>
      <c r="C2" s="5" t="str">
        <f>résultat!$B$3</f>
        <v>RSQM</v>
      </c>
      <c r="D2" s="78" t="str">
        <f>résultat!$C$3</f>
        <v> NORME DE
MAINTENANCE</v>
      </c>
      <c r="E2" s="78" t="s">
        <v>242</v>
      </c>
      <c r="F2" s="5" t="str">
        <f>résultat!$D$3</f>
        <v>ISO 17025</v>
      </c>
      <c r="G2" s="5" t="str">
        <f>résultat!$F$3</f>
        <v>ISO 9000</v>
      </c>
    </row>
    <row r="3" spans="2:7" ht="12.75">
      <c r="B3" s="2"/>
      <c r="C3" s="3">
        <f>résultat!$B$4</f>
        <v>28</v>
      </c>
      <c r="D3" s="3">
        <f>résultat!$C$4</f>
        <v>51</v>
      </c>
      <c r="E3" s="3">
        <f>résultat!$E$4</f>
        <v>110</v>
      </c>
      <c r="F3" s="3">
        <f>résultat!$D$4</f>
        <v>86</v>
      </c>
      <c r="G3" s="3">
        <f>résultat!$F$4</f>
        <v>95</v>
      </c>
    </row>
    <row r="4" spans="2:7" ht="43.5" customHeight="1">
      <c r="B4" s="5" t="s">
        <v>204</v>
      </c>
      <c r="C4" s="57">
        <f>'tableau croisé'!AI23/C3</f>
        <v>0.75</v>
      </c>
      <c r="D4" s="57">
        <f>'tableau croisé'!AI7/D3</f>
        <v>0.5882352941176471</v>
      </c>
      <c r="E4" s="57">
        <f>'tableau croisé'!AI224/E3</f>
        <v>0.4909090909090909</v>
      </c>
      <c r="F4" s="57">
        <f>'tableau croisé'!AI151/F3</f>
        <v>0.3953488372093023</v>
      </c>
      <c r="G4" s="57">
        <f>'tableau croisé'!AI70/G3</f>
        <v>0.42105263157894735</v>
      </c>
    </row>
    <row r="5" spans="2:7" ht="12.75">
      <c r="B5" s="5" t="s">
        <v>48</v>
      </c>
      <c r="C5" s="57">
        <f>'tableau croisé'!AI22/C3</f>
        <v>0</v>
      </c>
      <c r="D5" s="57">
        <f>'tableau croisé'!AI6/D3</f>
        <v>0</v>
      </c>
      <c r="E5" s="57">
        <f>'tableau croisé'!AI223/E3</f>
        <v>0</v>
      </c>
      <c r="F5" s="57">
        <f>'tableau croisé'!AI150/F3</f>
        <v>0</v>
      </c>
      <c r="G5" s="57">
        <f>'tableau croisé'!AI69/G3</f>
        <v>0</v>
      </c>
    </row>
    <row r="6" spans="1:6" ht="6" customHeight="1">
      <c r="A6" s="62"/>
      <c r="C6" s="35"/>
      <c r="D6" s="62"/>
      <c r="E6" s="62"/>
      <c r="F6" s="62"/>
    </row>
    <row r="7" spans="1:6" ht="12.75">
      <c r="A7" s="62"/>
      <c r="C7" s="35"/>
      <c r="D7" s="62"/>
      <c r="E7" s="62"/>
      <c r="F7" s="62"/>
    </row>
    <row r="8" spans="1:6" ht="12.75">
      <c r="A8" s="62"/>
      <c r="C8" s="35"/>
      <c r="D8" s="62"/>
      <c r="E8" s="62"/>
      <c r="F8" s="62"/>
    </row>
    <row r="9" spans="1:6" ht="12.75">
      <c r="A9" s="62"/>
      <c r="C9" s="35"/>
      <c r="D9" s="62"/>
      <c r="E9" s="62"/>
      <c r="F9" s="62"/>
    </row>
    <row r="10" spans="1:6" ht="12.75">
      <c r="A10" s="62"/>
      <c r="C10" s="35"/>
      <c r="D10" s="62"/>
      <c r="E10" s="62"/>
      <c r="F10" s="62"/>
    </row>
    <row r="11" spans="1:6" ht="12.75">
      <c r="A11" s="62"/>
      <c r="C11" s="35"/>
      <c r="D11" s="62"/>
      <c r="E11" s="62"/>
      <c r="F11" s="62"/>
    </row>
    <row r="12" spans="1:6" ht="12.75">
      <c r="A12" s="62"/>
      <c r="C12" s="35"/>
      <c r="D12" s="62"/>
      <c r="E12" s="62"/>
      <c r="F12" s="62"/>
    </row>
    <row r="13" spans="1:6" ht="12.75">
      <c r="A13" s="62"/>
      <c r="C13" s="35"/>
      <c r="D13" s="62"/>
      <c r="E13" s="62"/>
      <c r="F13" s="62"/>
    </row>
    <row r="14" spans="1:6" ht="12.75">
      <c r="A14" s="62"/>
      <c r="C14" s="35"/>
      <c r="D14" s="62"/>
      <c r="E14" s="62"/>
      <c r="F14" s="62"/>
    </row>
    <row r="15" spans="1:6" ht="12.75">
      <c r="A15" s="62"/>
      <c r="C15" s="35"/>
      <c r="D15" s="62"/>
      <c r="E15" s="62"/>
      <c r="F15" s="62"/>
    </row>
    <row r="16" spans="1:6" ht="12.75">
      <c r="A16" s="62"/>
      <c r="C16" s="35"/>
      <c r="D16" s="62"/>
      <c r="E16" s="62"/>
      <c r="F16" s="62"/>
    </row>
    <row r="17" spans="1:6" ht="12.75">
      <c r="A17" s="62"/>
      <c r="C17" s="35"/>
      <c r="D17" s="62"/>
      <c r="E17" s="62"/>
      <c r="F17" s="62"/>
    </row>
    <row r="18" spans="1:6" ht="12.75">
      <c r="A18" s="62"/>
      <c r="C18" s="35"/>
      <c r="D18" s="62"/>
      <c r="E18" s="62"/>
      <c r="F18" s="62"/>
    </row>
    <row r="19" spans="1:6" ht="12.75">
      <c r="A19" s="62"/>
      <c r="C19" s="35"/>
      <c r="D19" s="62"/>
      <c r="E19" s="62"/>
      <c r="F19" s="62"/>
    </row>
    <row r="20" spans="1:6" ht="12.75">
      <c r="A20" s="62"/>
      <c r="C20" s="35"/>
      <c r="D20" s="62"/>
      <c r="E20" s="62"/>
      <c r="F20" s="62"/>
    </row>
    <row r="21" spans="1:6" ht="12.75">
      <c r="A21" s="62"/>
      <c r="C21" s="35"/>
      <c r="D21" s="62"/>
      <c r="E21" s="62"/>
      <c r="F21" s="62"/>
    </row>
    <row r="22" spans="1:6" ht="12.75">
      <c r="A22" s="62"/>
      <c r="C22" s="35"/>
      <c r="D22" s="62"/>
      <c r="E22" s="62"/>
      <c r="F22" s="62"/>
    </row>
    <row r="23" spans="1:6" ht="12.75">
      <c r="A23" s="62"/>
      <c r="C23" s="35"/>
      <c r="D23" s="62"/>
      <c r="E23" s="62"/>
      <c r="F23" s="62"/>
    </row>
    <row r="24" spans="1:6" ht="12.75">
      <c r="A24" s="62"/>
      <c r="C24" s="35"/>
      <c r="D24" s="62"/>
      <c r="E24" s="62"/>
      <c r="F24" s="62"/>
    </row>
    <row r="25" spans="1:6" ht="12.75">
      <c r="A25" s="62"/>
      <c r="C25" s="35"/>
      <c r="D25" s="62"/>
      <c r="E25" s="62"/>
      <c r="F25" s="62"/>
    </row>
    <row r="26" spans="1:6" ht="12.75">
      <c r="A26" s="62"/>
      <c r="C26" s="35"/>
      <c r="D26" s="62"/>
      <c r="E26" s="62"/>
      <c r="F26" s="62"/>
    </row>
    <row r="27" ht="24" customHeight="1"/>
    <row r="30" spans="2:3" ht="12.75">
      <c r="B30" s="67" t="s">
        <v>100</v>
      </c>
      <c r="C30" s="68">
        <f ca="1">TODAY()</f>
        <v>37496</v>
      </c>
    </row>
    <row r="31" ht="12.75">
      <c r="C31"/>
    </row>
    <row r="32" ht="12.75">
      <c r="C32"/>
    </row>
    <row r="33" ht="12.75">
      <c r="C33"/>
    </row>
    <row r="34" ht="12.75">
      <c r="C34"/>
    </row>
    <row r="35" spans="3:6" ht="12.75">
      <c r="C35"/>
      <c r="D35" s="66"/>
      <c r="F35" s="66"/>
    </row>
    <row r="36" ht="51.75" customHeight="1">
      <c r="C36"/>
    </row>
    <row r="37" spans="3:6" ht="12.75">
      <c r="C37"/>
      <c r="D37" s="254" t="s">
        <v>114</v>
      </c>
      <c r="E37" s="254"/>
      <c r="F37" s="254"/>
    </row>
    <row r="38" spans="2:6" ht="26.25" customHeight="1">
      <c r="B38" s="253" t="str">
        <f>B4</f>
        <v>niveau à atteindre en % repondre aux exigences</v>
      </c>
      <c r="C38" s="253"/>
      <c r="D38" s="42">
        <v>37439</v>
      </c>
      <c r="E38" s="42"/>
      <c r="F38" s="42"/>
    </row>
    <row r="39" spans="2:6" s="77" customFormat="1" ht="26.25" customHeight="1">
      <c r="B39" s="20" t="str">
        <f>C2</f>
        <v>RSQM</v>
      </c>
      <c r="C39" s="57">
        <f>C4</f>
        <v>0.75</v>
      </c>
      <c r="D39" s="57">
        <v>0.37142857142857144</v>
      </c>
      <c r="E39" s="79"/>
      <c r="F39" s="79"/>
    </row>
    <row r="40" spans="2:6" ht="12.75">
      <c r="B40" s="34" t="str">
        <f>D2</f>
        <v> NORME DE
MAINTENANCE</v>
      </c>
      <c r="C40" s="40">
        <f>D4</f>
        <v>0.5882352941176471</v>
      </c>
      <c r="D40" s="40">
        <v>0.12352941176470587</v>
      </c>
      <c r="E40" s="40"/>
      <c r="F40" s="40"/>
    </row>
    <row r="41" spans="2:6" ht="12.75">
      <c r="B41" s="3" t="str">
        <f>F2</f>
        <v>ISO 17025</v>
      </c>
      <c r="C41" s="40">
        <f>F4</f>
        <v>0.3953488372093023</v>
      </c>
      <c r="D41" s="40">
        <v>0.09636363636363636</v>
      </c>
      <c r="E41" s="40"/>
      <c r="F41" s="40"/>
    </row>
    <row r="42" spans="2:6" ht="12.75">
      <c r="B42" s="3" t="str">
        <f>G2</f>
        <v>ISO 9000</v>
      </c>
      <c r="C42" s="40">
        <f>G4</f>
        <v>0.42105263157894735</v>
      </c>
      <c r="D42" s="40">
        <v>0.056976744186046514</v>
      </c>
      <c r="E42" s="40"/>
      <c r="F42" s="40"/>
    </row>
    <row r="43" spans="2:6" s="77" customFormat="1" ht="22.5">
      <c r="B43" s="78" t="str">
        <f>E2</f>
        <v>BONNES PRATIQUES
BIOMEDICALES</v>
      </c>
      <c r="C43" s="57">
        <f>E4</f>
        <v>0.4909090909090909</v>
      </c>
      <c r="D43" s="57">
        <v>0.09636363636363636</v>
      </c>
      <c r="E43" s="57"/>
      <c r="F43" s="57"/>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24" customHeight="1">
      <c r="C61"/>
    </row>
    <row r="62" ht="12.75">
      <c r="C62"/>
    </row>
    <row r="63" ht="12.75">
      <c r="C63"/>
    </row>
    <row r="64" ht="12.75">
      <c r="C64"/>
    </row>
    <row r="65" ht="12.75">
      <c r="C65"/>
    </row>
    <row r="66" ht="27.75" customHeight="1">
      <c r="C66"/>
    </row>
    <row r="67" ht="12.75">
      <c r="C67"/>
    </row>
    <row r="68" ht="43.5" customHeight="1">
      <c r="C68"/>
    </row>
    <row r="69" ht="12.75">
      <c r="C69"/>
    </row>
    <row r="70" ht="6" customHeight="1">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row r="91" ht="24" customHeight="1">
      <c r="C91"/>
    </row>
    <row r="92" ht="12.75">
      <c r="C92"/>
    </row>
    <row r="93" ht="12.75">
      <c r="C93"/>
    </row>
    <row r="94" ht="12.75">
      <c r="C94"/>
    </row>
    <row r="95" ht="12.75">
      <c r="C95"/>
    </row>
    <row r="96" ht="27.75" customHeight="1">
      <c r="C96"/>
    </row>
    <row r="97" ht="12.75">
      <c r="C97"/>
    </row>
    <row r="98" ht="43.5" customHeight="1">
      <c r="C98"/>
    </row>
    <row r="99" ht="12.75">
      <c r="C99"/>
    </row>
    <row r="100" ht="6" customHeight="1">
      <c r="C100"/>
    </row>
    <row r="101" ht="12.75">
      <c r="C101"/>
    </row>
    <row r="102" ht="12.75">
      <c r="C102"/>
    </row>
    <row r="103" ht="12.75">
      <c r="C103"/>
    </row>
    <row r="104" ht="12.75">
      <c r="C104"/>
    </row>
    <row r="105" ht="12.75">
      <c r="C105"/>
    </row>
    <row r="106" ht="12.75">
      <c r="C106"/>
    </row>
    <row r="107" ht="12.75">
      <c r="C107"/>
    </row>
    <row r="108" ht="12.75">
      <c r="C108"/>
    </row>
    <row r="109" ht="12.75">
      <c r="C109"/>
    </row>
    <row r="110" ht="12.75">
      <c r="C110"/>
    </row>
    <row r="111" ht="12.75">
      <c r="C111"/>
    </row>
    <row r="112" ht="12.75">
      <c r="C112"/>
    </row>
    <row r="113" ht="12.75">
      <c r="C113"/>
    </row>
    <row r="114" ht="12.75">
      <c r="C114"/>
    </row>
    <row r="115" ht="12.75">
      <c r="C115"/>
    </row>
    <row r="116" ht="12.75">
      <c r="C116"/>
    </row>
    <row r="117" ht="12.75">
      <c r="C117"/>
    </row>
    <row r="118" ht="12.75">
      <c r="C118"/>
    </row>
    <row r="119" ht="12.75">
      <c r="C119"/>
    </row>
    <row r="120" ht="12.75">
      <c r="C120"/>
    </row>
    <row r="121" ht="24" customHeight="1">
      <c r="C121"/>
    </row>
    <row r="122" ht="12.75">
      <c r="C122"/>
    </row>
    <row r="123" ht="12.75">
      <c r="C123"/>
    </row>
    <row r="124" ht="12.75">
      <c r="C124"/>
    </row>
    <row r="125" ht="12.75">
      <c r="C125"/>
    </row>
    <row r="126" ht="12.75">
      <c r="C126"/>
    </row>
    <row r="127" ht="12.75">
      <c r="C127"/>
    </row>
    <row r="128" ht="12.75">
      <c r="C128"/>
    </row>
  </sheetData>
  <mergeCells count="2">
    <mergeCell ref="D37:F37"/>
    <mergeCell ref="B38:C38"/>
  </mergeCells>
  <printOptions/>
  <pageMargins left="0.75" right="0.75" top="1" bottom="1" header="0.4921259845" footer="0.4921259845"/>
  <pageSetup orientation="portrait" paperSize="9"/>
  <drawing r:id="rId2"/>
  <legacyDrawing r:id="rId1"/>
</worksheet>
</file>

<file path=xl/worksheets/sheet15.xml><?xml version="1.0" encoding="utf-8"?>
<worksheet xmlns="http://schemas.openxmlformats.org/spreadsheetml/2006/main" xmlns:r="http://schemas.openxmlformats.org/officeDocument/2006/relationships">
  <sheetPr codeName="Feuil21">
    <pageSetUpPr fitToPage="1"/>
  </sheetPr>
  <dimension ref="A1:L17"/>
  <sheetViews>
    <sheetView workbookViewId="0" topLeftCell="A1">
      <selection activeCell="B15" sqref="B15:L15"/>
    </sheetView>
  </sheetViews>
  <sheetFormatPr defaultColWidth="11.421875" defaultRowHeight="12.75"/>
  <sheetData>
    <row r="1" spans="2:11" ht="18">
      <c r="B1" s="255" t="s">
        <v>77</v>
      </c>
      <c r="C1" s="255"/>
      <c r="D1" s="255"/>
      <c r="E1" s="255"/>
      <c r="F1" s="255"/>
      <c r="G1" s="255"/>
      <c r="H1" s="255"/>
      <c r="I1" s="255"/>
      <c r="J1" s="255"/>
      <c r="K1" s="255"/>
    </row>
    <row r="3" ht="12.75">
      <c r="A3" t="s">
        <v>78</v>
      </c>
    </row>
    <row r="4" ht="13.5" thickBot="1"/>
    <row r="5" spans="1:12" s="185" customFormat="1" ht="29.25" customHeight="1">
      <c r="A5" s="110">
        <v>1</v>
      </c>
      <c r="B5" s="262" t="s">
        <v>34</v>
      </c>
      <c r="C5" s="262"/>
      <c r="D5" s="262"/>
      <c r="E5" s="262"/>
      <c r="F5" s="262"/>
      <c r="G5" s="262"/>
      <c r="H5" s="262"/>
      <c r="I5" s="262"/>
      <c r="J5" s="262"/>
      <c r="K5" s="262"/>
      <c r="L5" s="263"/>
    </row>
    <row r="6" spans="1:12" s="185" customFormat="1" ht="45" customHeight="1">
      <c r="A6" s="113">
        <v>2</v>
      </c>
      <c r="B6" s="257" t="s">
        <v>36</v>
      </c>
      <c r="C6" s="257"/>
      <c r="D6" s="257"/>
      <c r="E6" s="257"/>
      <c r="F6" s="257"/>
      <c r="G6" s="257"/>
      <c r="H6" s="257"/>
      <c r="I6" s="257"/>
      <c r="J6" s="257"/>
      <c r="K6" s="257"/>
      <c r="L6" s="258"/>
    </row>
    <row r="7" spans="1:12" s="185" customFormat="1" ht="23.25" customHeight="1">
      <c r="A7" s="113">
        <v>3</v>
      </c>
      <c r="B7" s="257" t="s">
        <v>391</v>
      </c>
      <c r="C7" s="257"/>
      <c r="D7" s="257"/>
      <c r="E7" s="257"/>
      <c r="F7" s="257"/>
      <c r="G7" s="257"/>
      <c r="H7" s="257"/>
      <c r="I7" s="257"/>
      <c r="J7" s="257"/>
      <c r="K7" s="257"/>
      <c r="L7" s="258"/>
    </row>
    <row r="8" spans="1:12" s="185" customFormat="1" ht="33" customHeight="1">
      <c r="A8" s="113">
        <v>4</v>
      </c>
      <c r="B8" s="257" t="s">
        <v>37</v>
      </c>
      <c r="C8" s="257"/>
      <c r="D8" s="257"/>
      <c r="E8" s="257"/>
      <c r="F8" s="257"/>
      <c r="G8" s="257"/>
      <c r="H8" s="257"/>
      <c r="I8" s="257"/>
      <c r="J8" s="257"/>
      <c r="K8" s="257"/>
      <c r="L8" s="258"/>
    </row>
    <row r="9" spans="1:12" s="185" customFormat="1" ht="18.75" customHeight="1">
      <c r="A9" s="113">
        <v>5</v>
      </c>
      <c r="B9" s="257" t="s">
        <v>38</v>
      </c>
      <c r="C9" s="257"/>
      <c r="D9" s="257"/>
      <c r="E9" s="257"/>
      <c r="F9" s="257"/>
      <c r="G9" s="257"/>
      <c r="H9" s="257"/>
      <c r="I9" s="257"/>
      <c r="J9" s="257"/>
      <c r="K9" s="257"/>
      <c r="L9" s="258"/>
    </row>
    <row r="10" spans="1:12" s="185" customFormat="1" ht="30.75" customHeight="1">
      <c r="A10" s="113">
        <v>6</v>
      </c>
      <c r="B10" s="257" t="s">
        <v>151</v>
      </c>
      <c r="C10" s="257"/>
      <c r="D10" s="257"/>
      <c r="E10" s="257"/>
      <c r="F10" s="257"/>
      <c r="G10" s="257"/>
      <c r="H10" s="257"/>
      <c r="I10" s="257"/>
      <c r="J10" s="257"/>
      <c r="K10" s="257"/>
      <c r="L10" s="258"/>
    </row>
    <row r="11" spans="1:12" s="185" customFormat="1" ht="52.5" customHeight="1">
      <c r="A11" s="113">
        <v>7</v>
      </c>
      <c r="B11" s="257" t="s">
        <v>392</v>
      </c>
      <c r="C11" s="257"/>
      <c r="D11" s="257"/>
      <c r="E11" s="257"/>
      <c r="F11" s="257"/>
      <c r="G11" s="257"/>
      <c r="H11" s="257"/>
      <c r="I11" s="257"/>
      <c r="J11" s="257"/>
      <c r="K11" s="257"/>
      <c r="L11" s="258"/>
    </row>
    <row r="12" spans="1:12" s="185" customFormat="1" ht="53.25" customHeight="1">
      <c r="A12" s="113">
        <v>8</v>
      </c>
      <c r="B12" s="257" t="s">
        <v>393</v>
      </c>
      <c r="C12" s="257"/>
      <c r="D12" s="257"/>
      <c r="E12" s="257"/>
      <c r="F12" s="257"/>
      <c r="G12" s="257"/>
      <c r="H12" s="257"/>
      <c r="I12" s="257"/>
      <c r="J12" s="257"/>
      <c r="K12" s="257"/>
      <c r="L12" s="258"/>
    </row>
    <row r="13" spans="1:12" s="185" customFormat="1" ht="45" customHeight="1">
      <c r="A13" s="113">
        <v>9</v>
      </c>
      <c r="B13" s="257" t="s">
        <v>152</v>
      </c>
      <c r="C13" s="257"/>
      <c r="D13" s="257"/>
      <c r="E13" s="257"/>
      <c r="F13" s="257"/>
      <c r="G13" s="257"/>
      <c r="H13" s="257"/>
      <c r="I13" s="257"/>
      <c r="J13" s="257"/>
      <c r="K13" s="257"/>
      <c r="L13" s="258"/>
    </row>
    <row r="14" spans="1:12" s="185" customFormat="1" ht="101.25" customHeight="1">
      <c r="A14" s="113">
        <v>10</v>
      </c>
      <c r="B14" s="259" t="s">
        <v>394</v>
      </c>
      <c r="C14" s="257"/>
      <c r="D14" s="257"/>
      <c r="E14" s="257"/>
      <c r="F14" s="257"/>
      <c r="G14" s="257"/>
      <c r="H14" s="257"/>
      <c r="I14" s="257"/>
      <c r="J14" s="257"/>
      <c r="K14" s="257"/>
      <c r="L14" s="258"/>
    </row>
    <row r="15" spans="1:12" s="185" customFormat="1" ht="36" customHeight="1" thickBot="1">
      <c r="A15" s="113">
        <v>11</v>
      </c>
      <c r="B15" s="260" t="s">
        <v>150</v>
      </c>
      <c r="C15" s="260"/>
      <c r="D15" s="260"/>
      <c r="E15" s="260"/>
      <c r="F15" s="260"/>
      <c r="G15" s="260"/>
      <c r="H15" s="260"/>
      <c r="I15" s="260"/>
      <c r="J15" s="260"/>
      <c r="K15" s="260"/>
      <c r="L15" s="261"/>
    </row>
    <row r="16" spans="1:12" s="6" customFormat="1" ht="38.25" customHeight="1">
      <c r="A16" s="21"/>
      <c r="B16" s="256"/>
      <c r="C16" s="256"/>
      <c r="D16" s="256"/>
      <c r="E16" s="256"/>
      <c r="F16" s="256"/>
      <c r="G16" s="256"/>
      <c r="H16" s="256"/>
      <c r="I16" s="256"/>
      <c r="J16" s="256"/>
      <c r="K16" s="256"/>
      <c r="L16" s="256"/>
    </row>
    <row r="17" spans="1:12" s="6" customFormat="1" ht="38.25" customHeight="1">
      <c r="A17" s="21"/>
      <c r="B17" s="256"/>
      <c r="C17" s="256"/>
      <c r="D17" s="256"/>
      <c r="E17" s="256"/>
      <c r="F17" s="256"/>
      <c r="G17" s="256"/>
      <c r="H17" s="256"/>
      <c r="I17" s="256"/>
      <c r="J17" s="256"/>
      <c r="K17" s="256"/>
      <c r="L17" s="256"/>
    </row>
  </sheetData>
  <mergeCells count="14">
    <mergeCell ref="B5:L5"/>
    <mergeCell ref="B6:L6"/>
    <mergeCell ref="B7:L7"/>
    <mergeCell ref="B8:L8"/>
    <mergeCell ref="B1:K1"/>
    <mergeCell ref="B16:L16"/>
    <mergeCell ref="B17:L17"/>
    <mergeCell ref="B12:L12"/>
    <mergeCell ref="B13:L13"/>
    <mergeCell ref="B14:L14"/>
    <mergeCell ref="B15:L15"/>
    <mergeCell ref="B9:L9"/>
    <mergeCell ref="B10:L10"/>
    <mergeCell ref="B11:L11"/>
  </mergeCells>
  <printOptions/>
  <pageMargins left="0.75" right="0.75" top="0.2" bottom="0.23" header="0.21" footer="0.22"/>
  <pageSetup fitToHeight="1" fitToWidth="1"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sheetPr codeName="Feuil18"/>
  <dimension ref="A2:G128"/>
  <sheetViews>
    <sheetView workbookViewId="0" topLeftCell="A1">
      <selection activeCell="A1" sqref="A1"/>
    </sheetView>
  </sheetViews>
  <sheetFormatPr defaultColWidth="11.421875" defaultRowHeight="12.75"/>
  <cols>
    <col min="1" max="1" width="3.28125" style="0" customWidth="1"/>
    <col min="2" max="2" width="23.57421875" style="0" customWidth="1"/>
    <col min="3" max="3" width="11.57421875" style="1" customWidth="1"/>
    <col min="4" max="6" width="11.57421875" style="0" customWidth="1"/>
  </cols>
  <sheetData>
    <row r="2" spans="2:7" s="77" customFormat="1" ht="37.5" customHeight="1">
      <c r="B2" s="75" t="str">
        <f>résultat!M29</f>
        <v>ajouter une 1 exigence réglementaire</v>
      </c>
      <c r="C2" s="5" t="str">
        <f>résultat!$B$3</f>
        <v>RSQM</v>
      </c>
      <c r="D2" s="78" t="str">
        <f>résultat!$C$3</f>
        <v> NORME DE
MAINTENANCE</v>
      </c>
      <c r="E2" s="78" t="s">
        <v>242</v>
      </c>
      <c r="F2" s="5" t="str">
        <f>résultat!$D$3</f>
        <v>ISO 17025</v>
      </c>
      <c r="G2" s="5" t="str">
        <f>résultat!$F$3</f>
        <v>ISO 9000</v>
      </c>
    </row>
    <row r="3" spans="2:7" ht="12.75">
      <c r="B3" s="2"/>
      <c r="C3" s="3">
        <f>résultat!$B$4</f>
        <v>28</v>
      </c>
      <c r="D3" s="3">
        <f>résultat!$C$4</f>
        <v>51</v>
      </c>
      <c r="E3" s="3">
        <f>résultat!$E$4</f>
        <v>110</v>
      </c>
      <c r="F3" s="3">
        <f>résultat!$D$4</f>
        <v>86</v>
      </c>
      <c r="G3" s="3">
        <f>résultat!$F$4</f>
        <v>95</v>
      </c>
    </row>
    <row r="4" spans="2:7" ht="43.5" customHeight="1">
      <c r="B4" s="5" t="s">
        <v>310</v>
      </c>
      <c r="C4" s="57">
        <f>'tableau croisé'!AM21/C3</f>
        <v>0</v>
      </c>
      <c r="D4" s="57">
        <f>'tableau croisé'!AM7/D3</f>
        <v>0.0196078431372549</v>
      </c>
      <c r="E4" s="57">
        <f>'tableau croisé'!AM191/E3</f>
        <v>0</v>
      </c>
      <c r="F4" s="57">
        <f>'tableau croisé'!AM125/F3</f>
        <v>0</v>
      </c>
      <c r="G4" s="57">
        <f>'tableau croisé'!AM42/G3</f>
        <v>0</v>
      </c>
    </row>
    <row r="5" spans="2:7" ht="12.75">
      <c r="B5" s="5" t="s">
        <v>48</v>
      </c>
      <c r="C5" s="57">
        <f>'tableau croisé'!AM20/C3</f>
        <v>0</v>
      </c>
      <c r="D5" s="57">
        <f>'tableau croisé'!AM6/D3</f>
        <v>0</v>
      </c>
      <c r="E5" s="57">
        <f>'tableau croisé'!AM190/E3</f>
        <v>0</v>
      </c>
      <c r="F5" s="57">
        <f>'tableau croisé'!AM124/F3</f>
        <v>0</v>
      </c>
      <c r="G5" s="57">
        <f>'tableau croisé'!AM41/G3</f>
        <v>0</v>
      </c>
    </row>
    <row r="6" spans="1:6" ht="6" customHeight="1">
      <c r="A6" s="62"/>
      <c r="C6" s="35"/>
      <c r="D6" s="62"/>
      <c r="E6" s="62"/>
      <c r="F6" s="62"/>
    </row>
    <row r="7" spans="1:6" ht="12.75">
      <c r="A7" s="62"/>
      <c r="C7" s="35"/>
      <c r="D7" s="62"/>
      <c r="E7" s="62"/>
      <c r="F7" s="62"/>
    </row>
    <row r="8" spans="1:6" ht="12.75">
      <c r="A8" s="62"/>
      <c r="C8" s="35"/>
      <c r="D8" s="62"/>
      <c r="E8" s="62"/>
      <c r="F8" s="62"/>
    </row>
    <row r="9" spans="1:6" ht="12.75">
      <c r="A9" s="62"/>
      <c r="C9" s="35"/>
      <c r="D9" s="62"/>
      <c r="E9" s="62"/>
      <c r="F9" s="62"/>
    </row>
    <row r="10" spans="1:6" ht="12.75">
      <c r="A10" s="62"/>
      <c r="C10" s="35"/>
      <c r="D10" s="62"/>
      <c r="E10" s="62"/>
      <c r="F10" s="62"/>
    </row>
    <row r="11" spans="1:6" ht="12.75">
      <c r="A11" s="62"/>
      <c r="C11" s="35"/>
      <c r="D11" s="62"/>
      <c r="E11" s="62"/>
      <c r="F11" s="62"/>
    </row>
    <row r="12" spans="1:6" ht="12.75">
      <c r="A12" s="62"/>
      <c r="C12" s="35"/>
      <c r="D12" s="62"/>
      <c r="E12" s="62"/>
      <c r="F12" s="62"/>
    </row>
    <row r="13" spans="1:6" ht="12.75">
      <c r="A13" s="62"/>
      <c r="C13" s="35"/>
      <c r="D13" s="62"/>
      <c r="E13" s="62"/>
      <c r="F13" s="62"/>
    </row>
    <row r="14" spans="1:6" ht="12.75">
      <c r="A14" s="62"/>
      <c r="C14" s="35"/>
      <c r="D14" s="62"/>
      <c r="E14" s="62"/>
      <c r="F14" s="62"/>
    </row>
    <row r="15" spans="1:6" ht="12.75">
      <c r="A15" s="62"/>
      <c r="C15" s="35"/>
      <c r="D15" s="62"/>
      <c r="E15" s="62"/>
      <c r="F15" s="62"/>
    </row>
    <row r="16" spans="1:6" ht="12.75">
      <c r="A16" s="62"/>
      <c r="C16" s="35"/>
      <c r="D16" s="62"/>
      <c r="E16" s="62"/>
      <c r="F16" s="62"/>
    </row>
    <row r="17" spans="1:6" ht="12.75">
      <c r="A17" s="62"/>
      <c r="C17" s="35"/>
      <c r="D17" s="62"/>
      <c r="E17" s="62"/>
      <c r="F17" s="62"/>
    </row>
    <row r="18" spans="1:6" ht="12.75">
      <c r="A18" s="62"/>
      <c r="C18" s="35"/>
      <c r="D18" s="62"/>
      <c r="E18" s="62"/>
      <c r="F18" s="62"/>
    </row>
    <row r="19" spans="1:6" ht="12.75">
      <c r="A19" s="62"/>
      <c r="C19" s="35"/>
      <c r="D19" s="62"/>
      <c r="E19" s="62"/>
      <c r="F19" s="62"/>
    </row>
    <row r="20" spans="1:6" ht="12.75">
      <c r="A20" s="62"/>
      <c r="C20" s="35"/>
      <c r="D20" s="62"/>
      <c r="E20" s="62"/>
      <c r="F20" s="62"/>
    </row>
    <row r="21" spans="1:6" ht="12.75">
      <c r="A21" s="62"/>
      <c r="C21" s="35"/>
      <c r="D21" s="62"/>
      <c r="E21" s="62"/>
      <c r="F21" s="62"/>
    </row>
    <row r="22" spans="1:6" ht="12.75">
      <c r="A22" s="62"/>
      <c r="C22" s="35"/>
      <c r="D22" s="62"/>
      <c r="E22" s="62"/>
      <c r="F22" s="62"/>
    </row>
    <row r="23" spans="1:6" ht="12.75">
      <c r="A23" s="62"/>
      <c r="C23" s="35"/>
      <c r="D23" s="62"/>
      <c r="E23" s="62"/>
      <c r="F23" s="62"/>
    </row>
    <row r="24" spans="1:6" ht="12.75">
      <c r="A24" s="62"/>
      <c r="C24" s="35"/>
      <c r="D24" s="62"/>
      <c r="E24" s="62"/>
      <c r="F24" s="62"/>
    </row>
    <row r="25" spans="1:6" ht="12.75">
      <c r="A25" s="62"/>
      <c r="C25" s="35"/>
      <c r="D25" s="62"/>
      <c r="E25" s="62"/>
      <c r="F25" s="62"/>
    </row>
    <row r="26" spans="1:6" ht="12.75">
      <c r="A26" s="62"/>
      <c r="C26" s="35"/>
      <c r="D26" s="62"/>
      <c r="E26" s="62"/>
      <c r="F26" s="62"/>
    </row>
    <row r="27" ht="24" customHeight="1"/>
    <row r="30" spans="2:3" ht="12.75">
      <c r="B30" s="67" t="s">
        <v>100</v>
      </c>
      <c r="C30" s="68">
        <f ca="1">TODAY()</f>
        <v>37496</v>
      </c>
    </row>
    <row r="31" ht="12.75">
      <c r="C31"/>
    </row>
    <row r="32" ht="12.75">
      <c r="C32"/>
    </row>
    <row r="33" ht="12.75">
      <c r="C33"/>
    </row>
    <row r="34" ht="12.75">
      <c r="C34"/>
    </row>
    <row r="35" spans="3:6" ht="12.75">
      <c r="C35"/>
      <c r="D35" s="66"/>
      <c r="F35" s="66"/>
    </row>
    <row r="36" ht="51.75" customHeight="1">
      <c r="C36"/>
    </row>
    <row r="37" spans="3:6" ht="12.75">
      <c r="C37"/>
      <c r="D37" s="254" t="s">
        <v>114</v>
      </c>
      <c r="E37" s="254"/>
      <c r="F37" s="254"/>
    </row>
    <row r="38" spans="2:6" ht="26.25" customHeight="1">
      <c r="B38" s="253" t="str">
        <f>B4</f>
        <v>niveau à atteindre enur repondre aux exigences</v>
      </c>
      <c r="C38" s="253"/>
      <c r="D38" s="42">
        <v>37439</v>
      </c>
      <c r="E38" s="42"/>
      <c r="F38" s="42"/>
    </row>
    <row r="39" spans="2:6" s="77" customFormat="1" ht="26.25" customHeight="1">
      <c r="B39" s="20" t="str">
        <f>C2</f>
        <v>RSQM</v>
      </c>
      <c r="C39" s="57">
        <f>C4</f>
        <v>0</v>
      </c>
      <c r="D39" s="57">
        <v>0.37142857142857144</v>
      </c>
      <c r="E39" s="79"/>
      <c r="F39" s="79"/>
    </row>
    <row r="40" spans="2:6" ht="12.75">
      <c r="B40" s="34" t="str">
        <f>D2</f>
        <v> NORME DE
MAINTENANCE</v>
      </c>
      <c r="C40" s="40">
        <f>D4</f>
        <v>0.0196078431372549</v>
      </c>
      <c r="D40" s="40">
        <v>0.12352941176470587</v>
      </c>
      <c r="E40" s="40"/>
      <c r="F40" s="40"/>
    </row>
    <row r="41" spans="2:6" ht="12.75">
      <c r="B41" s="3" t="str">
        <f>F2</f>
        <v>ISO 17025</v>
      </c>
      <c r="C41" s="40">
        <f>F4</f>
        <v>0</v>
      </c>
      <c r="D41" s="40">
        <v>0.09636363636363636</v>
      </c>
      <c r="E41" s="40"/>
      <c r="F41" s="40"/>
    </row>
    <row r="42" spans="2:6" ht="12.75">
      <c r="B42" s="3" t="str">
        <f>G2</f>
        <v>ISO 9000</v>
      </c>
      <c r="C42" s="40">
        <f>G4</f>
        <v>0</v>
      </c>
      <c r="D42" s="40">
        <v>0.056976744186046514</v>
      </c>
      <c r="E42" s="40"/>
      <c r="F42" s="40"/>
    </row>
    <row r="43" spans="2:6" s="77" customFormat="1" ht="22.5">
      <c r="B43" s="78" t="str">
        <f>E2</f>
        <v>BONNES PRATIQUES
BIOMEDICALES</v>
      </c>
      <c r="C43" s="57">
        <f>E4</f>
        <v>0</v>
      </c>
      <c r="D43" s="57">
        <v>0.09636363636363636</v>
      </c>
      <c r="E43" s="57"/>
      <c r="F43" s="57"/>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24" customHeight="1">
      <c r="C61"/>
    </row>
    <row r="62" ht="12.75">
      <c r="C62"/>
    </row>
    <row r="63" ht="12.75">
      <c r="C63"/>
    </row>
    <row r="64" ht="12.75">
      <c r="C64"/>
    </row>
    <row r="65" ht="12.75">
      <c r="C65"/>
    </row>
    <row r="66" ht="27.75" customHeight="1">
      <c r="C66"/>
    </row>
    <row r="67" ht="12.75">
      <c r="C67"/>
    </row>
    <row r="68" ht="43.5" customHeight="1">
      <c r="C68"/>
    </row>
    <row r="69" ht="12.75">
      <c r="C69"/>
    </row>
    <row r="70" ht="6" customHeight="1">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row r="91" ht="24" customHeight="1">
      <c r="C91"/>
    </row>
    <row r="92" ht="12.75">
      <c r="C92"/>
    </row>
    <row r="93" ht="12.75">
      <c r="C93"/>
    </row>
    <row r="94" ht="12.75">
      <c r="C94"/>
    </row>
    <row r="95" ht="12.75">
      <c r="C95"/>
    </row>
    <row r="96" ht="27.75" customHeight="1">
      <c r="C96"/>
    </row>
    <row r="97" ht="12.75">
      <c r="C97"/>
    </row>
    <row r="98" ht="43.5" customHeight="1">
      <c r="C98"/>
    </row>
    <row r="99" ht="12.75">
      <c r="C99"/>
    </row>
    <row r="100" ht="6" customHeight="1">
      <c r="C100"/>
    </row>
    <row r="101" ht="12.75">
      <c r="C101"/>
    </row>
    <row r="102" ht="12.75">
      <c r="C102"/>
    </row>
    <row r="103" ht="12.75">
      <c r="C103"/>
    </row>
    <row r="104" ht="12.75">
      <c r="C104"/>
    </row>
    <row r="105" ht="12.75">
      <c r="C105"/>
    </row>
    <row r="106" ht="12.75">
      <c r="C106"/>
    </row>
    <row r="107" ht="12.75">
      <c r="C107"/>
    </row>
    <row r="108" ht="12.75">
      <c r="C108"/>
    </row>
    <row r="109" ht="12.75">
      <c r="C109"/>
    </row>
    <row r="110" ht="12.75">
      <c r="C110"/>
    </row>
    <row r="111" ht="12.75">
      <c r="C111"/>
    </row>
    <row r="112" ht="12.75">
      <c r="C112"/>
    </row>
    <row r="113" ht="12.75">
      <c r="C113"/>
    </row>
    <row r="114" ht="12.75">
      <c r="C114"/>
    </row>
    <row r="115" ht="12.75">
      <c r="C115"/>
    </row>
    <row r="116" ht="12.75">
      <c r="C116"/>
    </row>
    <row r="117" ht="12.75">
      <c r="C117"/>
    </row>
    <row r="118" ht="12.75">
      <c r="C118"/>
    </row>
    <row r="119" ht="12.75">
      <c r="C119"/>
    </row>
    <row r="120" ht="12.75">
      <c r="C120"/>
    </row>
    <row r="121" ht="24" customHeight="1">
      <c r="C121"/>
    </row>
    <row r="122" ht="12.75">
      <c r="C122"/>
    </row>
    <row r="123" ht="12.75">
      <c r="C123"/>
    </row>
    <row r="124" ht="12.75">
      <c r="C124"/>
    </row>
    <row r="125" ht="12.75">
      <c r="C125"/>
    </row>
    <row r="126" ht="12.75">
      <c r="C126"/>
    </row>
    <row r="127" ht="12.75">
      <c r="C127"/>
    </row>
    <row r="128" ht="12.75">
      <c r="C128"/>
    </row>
  </sheetData>
  <mergeCells count="2">
    <mergeCell ref="D37:F37"/>
    <mergeCell ref="B38:C38"/>
  </mergeCells>
  <printOptions/>
  <pageMargins left="0.75" right="0.75" top="1" bottom="1" header="0.4921259845" footer="0.4921259845"/>
  <pageSetup orientation="portrait" paperSize="9"/>
  <drawing r:id="rId2"/>
  <legacyDrawing r:id="rId1"/>
</worksheet>
</file>

<file path=xl/worksheets/sheet17.xml><?xml version="1.0" encoding="utf-8"?>
<worksheet xmlns="http://schemas.openxmlformats.org/spreadsheetml/2006/main" xmlns:r="http://schemas.openxmlformats.org/officeDocument/2006/relationships">
  <sheetPr codeName="Feuil19"/>
  <dimension ref="A2:G128"/>
  <sheetViews>
    <sheetView workbookViewId="0" topLeftCell="A1">
      <selection activeCell="G6" sqref="G6"/>
    </sheetView>
  </sheetViews>
  <sheetFormatPr defaultColWidth="11.421875" defaultRowHeight="12.75"/>
  <cols>
    <col min="1" max="1" width="3.28125" style="0" customWidth="1"/>
    <col min="2" max="2" width="23.57421875" style="0" customWidth="1"/>
    <col min="3" max="3" width="11.57421875" style="1" customWidth="1"/>
    <col min="4" max="6" width="11.57421875" style="0" customWidth="1"/>
  </cols>
  <sheetData>
    <row r="2" spans="2:7" s="77" customFormat="1" ht="37.5" customHeight="1">
      <c r="B2" s="75" t="str">
        <f>résultat!N29</f>
        <v>ajouter une 2ième exigence réglementaire</v>
      </c>
      <c r="C2" s="5" t="str">
        <f>résultat!$B$3</f>
        <v>RSQM</v>
      </c>
      <c r="D2" s="78" t="str">
        <f>résultat!$C$3</f>
        <v> NORME DE
MAINTENANCE</v>
      </c>
      <c r="E2" s="78" t="s">
        <v>242</v>
      </c>
      <c r="F2" s="5" t="str">
        <f>résultat!$D$3</f>
        <v>ISO 17025</v>
      </c>
      <c r="G2" s="5" t="str">
        <f>résultat!$F$3</f>
        <v>ISO 9000</v>
      </c>
    </row>
    <row r="3" spans="2:7" ht="12.75">
      <c r="B3" s="2"/>
      <c r="C3" s="3">
        <f>résultat!$B$4</f>
        <v>28</v>
      </c>
      <c r="D3" s="3">
        <f>résultat!$C$4</f>
        <v>51</v>
      </c>
      <c r="E3" s="3">
        <f>résultat!$E$4</f>
        <v>110</v>
      </c>
      <c r="F3" s="3">
        <f>résultat!$D$4</f>
        <v>86</v>
      </c>
      <c r="G3" s="3">
        <f>résultat!$F$4</f>
        <v>95</v>
      </c>
    </row>
    <row r="4" spans="2:7" ht="43.5" customHeight="1">
      <c r="B4" s="5" t="s">
        <v>310</v>
      </c>
      <c r="C4" s="57">
        <f>'tableau croisé'!AQ21/C3</f>
        <v>0</v>
      </c>
      <c r="D4" s="57">
        <f>'tableau croisé'!AQ7/D3</f>
        <v>0.0196078431372549</v>
      </c>
      <c r="E4" s="57">
        <f>'tableau croisé'!AQ191/E3</f>
        <v>0</v>
      </c>
      <c r="F4" s="57">
        <f>'tableau croisé'!AQ125/F3</f>
        <v>0</v>
      </c>
      <c r="G4" s="57">
        <f>'tableau croisé'!AQ42/G3</f>
        <v>0</v>
      </c>
    </row>
    <row r="5" spans="2:7" ht="12.75">
      <c r="B5" s="5" t="s">
        <v>48</v>
      </c>
      <c r="C5" s="57">
        <f>'tableau croisé'!AQ20/C3</f>
        <v>0</v>
      </c>
      <c r="D5" s="57">
        <f>'tableau croisé'!AQ6/D3</f>
        <v>0</v>
      </c>
      <c r="E5" s="57">
        <f>'tableau croisé'!AQ190/E3</f>
        <v>0</v>
      </c>
      <c r="F5" s="57">
        <f>'tableau croisé'!AQ124/F3</f>
        <v>0</v>
      </c>
      <c r="G5" s="57">
        <f>'tableau croisé'!AQ41/G3</f>
        <v>0</v>
      </c>
    </row>
    <row r="6" spans="1:6" ht="6" customHeight="1">
      <c r="A6" s="62"/>
      <c r="C6" s="35"/>
      <c r="D6" s="62"/>
      <c r="E6" s="62"/>
      <c r="F6" s="62"/>
    </row>
    <row r="7" spans="1:6" ht="12.75">
      <c r="A7" s="62"/>
      <c r="C7" s="35"/>
      <c r="D7" s="62"/>
      <c r="E7" s="62"/>
      <c r="F7" s="62"/>
    </row>
    <row r="8" spans="1:6" ht="12.75">
      <c r="A8" s="62"/>
      <c r="C8" s="35"/>
      <c r="D8" s="62"/>
      <c r="E8" s="62"/>
      <c r="F8" s="62"/>
    </row>
    <row r="9" spans="1:6" ht="12.75">
      <c r="A9" s="62"/>
      <c r="C9" s="35"/>
      <c r="D9" s="62"/>
      <c r="E9" s="62"/>
      <c r="F9" s="62"/>
    </row>
    <row r="10" spans="1:6" ht="12.75">
      <c r="A10" s="62"/>
      <c r="C10" s="35"/>
      <c r="D10" s="62"/>
      <c r="E10" s="62"/>
      <c r="F10" s="62"/>
    </row>
    <row r="11" spans="1:6" ht="12.75">
      <c r="A11" s="62"/>
      <c r="C11" s="35"/>
      <c r="D11" s="62"/>
      <c r="E11" s="62"/>
      <c r="F11" s="62"/>
    </row>
    <row r="12" spans="1:6" ht="12.75">
      <c r="A12" s="62"/>
      <c r="C12" s="35"/>
      <c r="D12" s="62"/>
      <c r="E12" s="62"/>
      <c r="F12" s="62"/>
    </row>
    <row r="13" spans="1:6" ht="12.75">
      <c r="A13" s="62"/>
      <c r="C13" s="35"/>
      <c r="D13" s="62"/>
      <c r="E13" s="62"/>
      <c r="F13" s="62"/>
    </row>
    <row r="14" spans="1:6" ht="12.75">
      <c r="A14" s="62"/>
      <c r="C14" s="35"/>
      <c r="D14" s="62"/>
      <c r="E14" s="62"/>
      <c r="F14" s="62"/>
    </row>
    <row r="15" spans="1:6" ht="12.75">
      <c r="A15" s="62"/>
      <c r="C15" s="35"/>
      <c r="D15" s="62"/>
      <c r="E15" s="62"/>
      <c r="F15" s="62"/>
    </row>
    <row r="16" spans="1:6" ht="12.75">
      <c r="A16" s="62"/>
      <c r="C16" s="35"/>
      <c r="D16" s="62"/>
      <c r="E16" s="62"/>
      <c r="F16" s="62"/>
    </row>
    <row r="17" spans="1:6" ht="12.75">
      <c r="A17" s="62"/>
      <c r="C17" s="35"/>
      <c r="D17" s="62"/>
      <c r="E17" s="62"/>
      <c r="F17" s="62"/>
    </row>
    <row r="18" spans="1:6" ht="12.75">
      <c r="A18" s="62"/>
      <c r="C18" s="35"/>
      <c r="D18" s="62"/>
      <c r="E18" s="62"/>
      <c r="F18" s="62"/>
    </row>
    <row r="19" spans="1:6" ht="12.75">
      <c r="A19" s="62"/>
      <c r="C19" s="35"/>
      <c r="D19" s="62"/>
      <c r="E19" s="62"/>
      <c r="F19" s="62"/>
    </row>
    <row r="20" spans="1:6" ht="12.75">
      <c r="A20" s="62"/>
      <c r="C20" s="35"/>
      <c r="D20" s="62"/>
      <c r="E20" s="62"/>
      <c r="F20" s="62"/>
    </row>
    <row r="21" spans="1:6" ht="12.75">
      <c r="A21" s="62"/>
      <c r="C21" s="35"/>
      <c r="D21" s="62"/>
      <c r="E21" s="62"/>
      <c r="F21" s="62"/>
    </row>
    <row r="22" spans="1:6" ht="12.75">
      <c r="A22" s="62"/>
      <c r="C22" s="35"/>
      <c r="D22" s="62"/>
      <c r="E22" s="62"/>
      <c r="F22" s="62"/>
    </row>
    <row r="23" spans="1:6" ht="12.75">
      <c r="A23" s="62"/>
      <c r="C23" s="35"/>
      <c r="D23" s="62"/>
      <c r="E23" s="62"/>
      <c r="F23" s="62"/>
    </row>
    <row r="24" spans="1:6" ht="12.75">
      <c r="A24" s="62"/>
      <c r="C24" s="35"/>
      <c r="D24" s="62"/>
      <c r="E24" s="62"/>
      <c r="F24" s="62"/>
    </row>
    <row r="25" spans="1:6" ht="12.75">
      <c r="A25" s="62"/>
      <c r="C25" s="35"/>
      <c r="D25" s="62"/>
      <c r="E25" s="62"/>
      <c r="F25" s="62"/>
    </row>
    <row r="26" spans="1:6" ht="12.75">
      <c r="A26" s="62"/>
      <c r="C26" s="35"/>
      <c r="D26" s="62"/>
      <c r="E26" s="62"/>
      <c r="F26" s="62"/>
    </row>
    <row r="27" ht="24" customHeight="1"/>
    <row r="30" spans="2:3" ht="12.75">
      <c r="B30" s="67" t="s">
        <v>100</v>
      </c>
      <c r="C30" s="68">
        <f ca="1">TODAY()</f>
        <v>37496</v>
      </c>
    </row>
    <row r="31" ht="12.75">
      <c r="C31"/>
    </row>
    <row r="32" ht="12.75">
      <c r="C32"/>
    </row>
    <row r="33" ht="12.75">
      <c r="C33"/>
    </row>
    <row r="34" ht="12.75">
      <c r="C34"/>
    </row>
    <row r="35" spans="3:6" ht="12.75">
      <c r="C35"/>
      <c r="D35" s="66"/>
      <c r="F35" s="66"/>
    </row>
    <row r="36" ht="51.75" customHeight="1">
      <c r="C36"/>
    </row>
    <row r="37" spans="3:6" ht="12.75">
      <c r="C37"/>
      <c r="D37" s="254" t="s">
        <v>114</v>
      </c>
      <c r="E37" s="254"/>
      <c r="F37" s="254"/>
    </row>
    <row r="38" spans="2:6" ht="26.25" customHeight="1">
      <c r="B38" s="253" t="str">
        <f>B4</f>
        <v>niveau à atteindre enur repondre aux exigences</v>
      </c>
      <c r="C38" s="253"/>
      <c r="D38" s="42">
        <v>37439</v>
      </c>
      <c r="E38" s="42"/>
      <c r="F38" s="42"/>
    </row>
    <row r="39" spans="2:6" s="77" customFormat="1" ht="26.25" customHeight="1">
      <c r="B39" s="20" t="str">
        <f>C2</f>
        <v>RSQM</v>
      </c>
      <c r="C39" s="57">
        <f>C4</f>
        <v>0</v>
      </c>
      <c r="D39" s="57">
        <v>0.37142857142857144</v>
      </c>
      <c r="E39" s="79"/>
      <c r="F39" s="79"/>
    </row>
    <row r="40" spans="2:6" ht="12.75">
      <c r="B40" s="34" t="str">
        <f>D2</f>
        <v> NORME DE
MAINTENANCE</v>
      </c>
      <c r="C40" s="40">
        <f>D4</f>
        <v>0.0196078431372549</v>
      </c>
      <c r="D40" s="40">
        <v>0.12352941176470587</v>
      </c>
      <c r="E40" s="40"/>
      <c r="F40" s="40"/>
    </row>
    <row r="41" spans="2:6" ht="12.75">
      <c r="B41" s="3" t="str">
        <f>F2</f>
        <v>ISO 17025</v>
      </c>
      <c r="C41" s="40">
        <f>F4</f>
        <v>0</v>
      </c>
      <c r="D41" s="40">
        <v>0.09636363636363636</v>
      </c>
      <c r="E41" s="40"/>
      <c r="F41" s="40"/>
    </row>
    <row r="42" spans="2:6" ht="12.75">
      <c r="B42" s="3" t="str">
        <f>G2</f>
        <v>ISO 9000</v>
      </c>
      <c r="C42" s="40">
        <f>G4</f>
        <v>0</v>
      </c>
      <c r="D42" s="40">
        <v>0.056976744186046514</v>
      </c>
      <c r="E42" s="40"/>
      <c r="F42" s="40"/>
    </row>
    <row r="43" spans="2:6" s="77" customFormat="1" ht="22.5">
      <c r="B43" s="78" t="str">
        <f>E2</f>
        <v>BONNES PRATIQUES
BIOMEDICALES</v>
      </c>
      <c r="C43" s="57">
        <f>E4</f>
        <v>0</v>
      </c>
      <c r="D43" s="57">
        <v>0.09636363636363636</v>
      </c>
      <c r="E43" s="57"/>
      <c r="F43" s="57"/>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24" customHeight="1">
      <c r="C61"/>
    </row>
    <row r="62" ht="12.75">
      <c r="C62"/>
    </row>
    <row r="63" ht="12.75">
      <c r="C63"/>
    </row>
    <row r="64" ht="12.75">
      <c r="C64"/>
    </row>
    <row r="65" ht="12.75">
      <c r="C65"/>
    </row>
    <row r="66" ht="27.75" customHeight="1">
      <c r="C66"/>
    </row>
    <row r="67" ht="12.75">
      <c r="C67"/>
    </row>
    <row r="68" ht="43.5" customHeight="1">
      <c r="C68"/>
    </row>
    <row r="69" ht="12.75">
      <c r="C69"/>
    </row>
    <row r="70" ht="6" customHeight="1">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row r="91" ht="24" customHeight="1">
      <c r="C91"/>
    </row>
    <row r="92" ht="12.75">
      <c r="C92"/>
    </row>
    <row r="93" ht="12.75">
      <c r="C93"/>
    </row>
    <row r="94" ht="12.75">
      <c r="C94"/>
    </row>
    <row r="95" ht="12.75">
      <c r="C95"/>
    </row>
    <row r="96" ht="27.75" customHeight="1">
      <c r="C96"/>
    </row>
    <row r="97" ht="12.75">
      <c r="C97"/>
    </row>
    <row r="98" ht="43.5" customHeight="1">
      <c r="C98"/>
    </row>
    <row r="99" ht="12.75">
      <c r="C99"/>
    </row>
    <row r="100" ht="6" customHeight="1">
      <c r="C100"/>
    </row>
    <row r="101" ht="12.75">
      <c r="C101"/>
    </row>
    <row r="102" ht="12.75">
      <c r="C102"/>
    </row>
    <row r="103" ht="12.75">
      <c r="C103"/>
    </row>
    <row r="104" ht="12.75">
      <c r="C104"/>
    </row>
    <row r="105" ht="12.75">
      <c r="C105"/>
    </row>
    <row r="106" ht="12.75">
      <c r="C106"/>
    </row>
    <row r="107" ht="12.75">
      <c r="C107"/>
    </row>
    <row r="108" ht="12.75">
      <c r="C108"/>
    </row>
    <row r="109" ht="12.75">
      <c r="C109"/>
    </row>
    <row r="110" ht="12.75">
      <c r="C110"/>
    </row>
    <row r="111" ht="12.75">
      <c r="C111"/>
    </row>
    <row r="112" ht="12.75">
      <c r="C112"/>
    </row>
    <row r="113" ht="12.75">
      <c r="C113"/>
    </row>
    <row r="114" ht="12.75">
      <c r="C114"/>
    </row>
    <row r="115" ht="12.75">
      <c r="C115"/>
    </row>
    <row r="116" ht="12.75">
      <c r="C116"/>
    </row>
    <row r="117" ht="12.75">
      <c r="C117"/>
    </row>
    <row r="118" ht="12.75">
      <c r="C118"/>
    </row>
    <row r="119" ht="12.75">
      <c r="C119"/>
    </row>
    <row r="120" ht="12.75">
      <c r="C120"/>
    </row>
    <row r="121" ht="24" customHeight="1">
      <c r="C121"/>
    </row>
    <row r="122" ht="12.75">
      <c r="C122"/>
    </row>
    <row r="123" ht="12.75">
      <c r="C123"/>
    </row>
    <row r="124" ht="12.75">
      <c r="C124"/>
    </row>
    <row r="125" ht="12.75">
      <c r="C125"/>
    </row>
    <row r="126" ht="12.75">
      <c r="C126"/>
    </row>
    <row r="127" ht="12.75">
      <c r="C127"/>
    </row>
    <row r="128" ht="12.75">
      <c r="C128"/>
    </row>
  </sheetData>
  <mergeCells count="2">
    <mergeCell ref="D37:F37"/>
    <mergeCell ref="B38:C38"/>
  </mergeCells>
  <printOptions/>
  <pageMargins left="0.75" right="0.75" top="1" bottom="1" header="0.4921259845" footer="0.4921259845"/>
  <pageSetup orientation="portrait" paperSize="9"/>
  <drawing r:id="rId2"/>
  <legacyDrawing r:id="rId1"/>
</worksheet>
</file>

<file path=xl/worksheets/sheet18.xml><?xml version="1.0" encoding="utf-8"?>
<worksheet xmlns="http://schemas.openxmlformats.org/spreadsheetml/2006/main" xmlns:r="http://schemas.openxmlformats.org/officeDocument/2006/relationships">
  <sheetPr codeName="Feuil20"/>
  <dimension ref="A2:G128"/>
  <sheetViews>
    <sheetView workbookViewId="0" topLeftCell="A1">
      <selection activeCell="J27" sqref="J27"/>
    </sheetView>
  </sheetViews>
  <sheetFormatPr defaultColWidth="11.421875" defaultRowHeight="12.75"/>
  <cols>
    <col min="1" max="1" width="3.28125" style="0" customWidth="1"/>
    <col min="2" max="2" width="23.57421875" style="0" customWidth="1"/>
    <col min="3" max="3" width="11.57421875" style="1" customWidth="1"/>
    <col min="4" max="6" width="11.57421875" style="0" customWidth="1"/>
  </cols>
  <sheetData>
    <row r="2" spans="2:7" s="77" customFormat="1" ht="37.5" customHeight="1">
      <c r="B2" s="75" t="str">
        <f>résultat!O29</f>
        <v>ajouter une 3ieme exigence réglementaire</v>
      </c>
      <c r="C2" s="5" t="str">
        <f>résultat!$B$3</f>
        <v>RSQM</v>
      </c>
      <c r="D2" s="78" t="str">
        <f>résultat!$C$3</f>
        <v> NORME DE
MAINTENANCE</v>
      </c>
      <c r="E2" s="78" t="s">
        <v>242</v>
      </c>
      <c r="F2" s="5" t="str">
        <f>résultat!$D$3</f>
        <v>ISO 17025</v>
      </c>
      <c r="G2" s="5" t="str">
        <f>résultat!$F$3</f>
        <v>ISO 9000</v>
      </c>
    </row>
    <row r="3" spans="2:7" ht="12.75">
      <c r="B3" s="2"/>
      <c r="C3" s="3">
        <f>résultat!$B$4</f>
        <v>28</v>
      </c>
      <c r="D3" s="3">
        <f>résultat!$C$4</f>
        <v>51</v>
      </c>
      <c r="E3" s="3">
        <f>résultat!$E$4</f>
        <v>110</v>
      </c>
      <c r="F3" s="3">
        <f>résultat!$D$4</f>
        <v>86</v>
      </c>
      <c r="G3" s="3">
        <f>résultat!$F$4</f>
        <v>95</v>
      </c>
    </row>
    <row r="4" spans="2:7" ht="43.5" customHeight="1">
      <c r="B4" s="5" t="s">
        <v>310</v>
      </c>
      <c r="C4" s="57">
        <f>'tableau croisé'!AU21/C3</f>
        <v>0</v>
      </c>
      <c r="D4" s="57">
        <f>'tableau croisé'!AU7/D3</f>
        <v>0.0196078431372549</v>
      </c>
      <c r="E4" s="57">
        <f>'tableau croisé'!AU191/E3</f>
        <v>0</v>
      </c>
      <c r="F4" s="57">
        <f>'tableau croisé'!AU125/F3</f>
        <v>0</v>
      </c>
      <c r="G4" s="57">
        <f>'tableau croisé'!AU42/G3</f>
        <v>0</v>
      </c>
    </row>
    <row r="5" spans="2:7" ht="12.75">
      <c r="B5" s="5" t="s">
        <v>48</v>
      </c>
      <c r="C5" s="57">
        <f>'tableau croisé'!AU20/C3</f>
        <v>0</v>
      </c>
      <c r="D5" s="57">
        <f>'tableau croisé'!AU6/D3</f>
        <v>0</v>
      </c>
      <c r="E5" s="57">
        <f>'tableau croisé'!AU190/E3</f>
        <v>0</v>
      </c>
      <c r="F5" s="57">
        <f>'tableau croisé'!AU124/F3</f>
        <v>0</v>
      </c>
      <c r="G5" s="57">
        <f>'tableau croisé'!AU41/G3</f>
        <v>0</v>
      </c>
    </row>
    <row r="6" spans="1:6" ht="6" customHeight="1">
      <c r="A6" s="62"/>
      <c r="C6" s="35"/>
      <c r="D6" s="62"/>
      <c r="E6" s="62"/>
      <c r="F6" s="62"/>
    </row>
    <row r="7" spans="1:6" ht="12.75">
      <c r="A7" s="62"/>
      <c r="C7" s="35"/>
      <c r="D7" s="62"/>
      <c r="E7" s="62"/>
      <c r="F7" s="62"/>
    </row>
    <row r="8" spans="1:6" ht="12.75">
      <c r="A8" s="62"/>
      <c r="C8" s="35"/>
      <c r="D8" s="62"/>
      <c r="E8" s="62"/>
      <c r="F8" s="62"/>
    </row>
    <row r="9" spans="1:6" ht="12.75">
      <c r="A9" s="62"/>
      <c r="C9" s="35"/>
      <c r="D9" s="62"/>
      <c r="E9" s="62"/>
      <c r="F9" s="62"/>
    </row>
    <row r="10" spans="1:6" ht="12.75">
      <c r="A10" s="62"/>
      <c r="C10" s="35"/>
      <c r="D10" s="62"/>
      <c r="E10" s="62"/>
      <c r="F10" s="62"/>
    </row>
    <row r="11" spans="1:6" ht="12.75">
      <c r="A11" s="62"/>
      <c r="C11" s="35"/>
      <c r="D11" s="62"/>
      <c r="E11" s="62"/>
      <c r="F11" s="62"/>
    </row>
    <row r="12" spans="1:6" ht="12.75">
      <c r="A12" s="62"/>
      <c r="C12" s="35"/>
      <c r="D12" s="62"/>
      <c r="E12" s="62"/>
      <c r="F12" s="62"/>
    </row>
    <row r="13" spans="1:6" ht="12.75">
      <c r="A13" s="62"/>
      <c r="C13" s="35"/>
      <c r="D13" s="62"/>
      <c r="E13" s="62"/>
      <c r="F13" s="62"/>
    </row>
    <row r="14" spans="1:6" ht="12.75">
      <c r="A14" s="62"/>
      <c r="C14" s="35"/>
      <c r="D14" s="62"/>
      <c r="E14" s="62"/>
      <c r="F14" s="62"/>
    </row>
    <row r="15" spans="1:6" ht="12.75">
      <c r="A15" s="62"/>
      <c r="C15" s="35"/>
      <c r="D15" s="62"/>
      <c r="E15" s="62"/>
      <c r="F15" s="62"/>
    </row>
    <row r="16" spans="1:6" ht="12.75">
      <c r="A16" s="62"/>
      <c r="C16" s="35"/>
      <c r="D16" s="62"/>
      <c r="E16" s="62"/>
      <c r="F16" s="62"/>
    </row>
    <row r="17" spans="1:6" ht="12.75">
      <c r="A17" s="62"/>
      <c r="C17" s="35"/>
      <c r="D17" s="62"/>
      <c r="E17" s="62"/>
      <c r="F17" s="62"/>
    </row>
    <row r="18" spans="1:6" ht="12.75">
      <c r="A18" s="62"/>
      <c r="C18" s="35"/>
      <c r="D18" s="62"/>
      <c r="E18" s="62"/>
      <c r="F18" s="62"/>
    </row>
    <row r="19" spans="1:6" ht="12.75">
      <c r="A19" s="62"/>
      <c r="C19" s="35"/>
      <c r="D19" s="62"/>
      <c r="E19" s="62"/>
      <c r="F19" s="62"/>
    </row>
    <row r="20" spans="1:6" ht="12.75">
      <c r="A20" s="62"/>
      <c r="C20" s="35"/>
      <c r="D20" s="62"/>
      <c r="E20" s="62"/>
      <c r="F20" s="62"/>
    </row>
    <row r="21" spans="1:6" ht="12.75">
      <c r="A21" s="62"/>
      <c r="C21" s="35"/>
      <c r="D21" s="62"/>
      <c r="E21" s="62"/>
      <c r="F21" s="62"/>
    </row>
    <row r="22" spans="1:6" ht="12.75">
      <c r="A22" s="62"/>
      <c r="C22" s="35"/>
      <c r="D22" s="62"/>
      <c r="E22" s="62"/>
      <c r="F22" s="62"/>
    </row>
    <row r="23" spans="1:6" ht="12.75">
      <c r="A23" s="62"/>
      <c r="C23" s="35"/>
      <c r="D23" s="62"/>
      <c r="E23" s="62"/>
      <c r="F23" s="62"/>
    </row>
    <row r="24" spans="1:6" ht="12.75">
      <c r="A24" s="62"/>
      <c r="C24" s="35"/>
      <c r="D24" s="62"/>
      <c r="E24" s="62"/>
      <c r="F24" s="62"/>
    </row>
    <row r="25" spans="1:6" ht="12.75">
      <c r="A25" s="62"/>
      <c r="C25" s="35"/>
      <c r="D25" s="62"/>
      <c r="E25" s="62"/>
      <c r="F25" s="62"/>
    </row>
    <row r="26" spans="1:6" ht="12.75">
      <c r="A26" s="62"/>
      <c r="C26" s="35"/>
      <c r="D26" s="62"/>
      <c r="E26" s="62"/>
      <c r="F26" s="62"/>
    </row>
    <row r="27" ht="24" customHeight="1"/>
    <row r="30" spans="2:3" ht="12.75">
      <c r="B30" s="67" t="s">
        <v>100</v>
      </c>
      <c r="C30" s="68">
        <f ca="1">TODAY()</f>
        <v>37496</v>
      </c>
    </row>
    <row r="31" ht="12.75">
      <c r="C31"/>
    </row>
    <row r="32" ht="12.75">
      <c r="C32"/>
    </row>
    <row r="33" ht="12.75">
      <c r="C33"/>
    </row>
    <row r="34" ht="12.75">
      <c r="C34"/>
    </row>
    <row r="35" spans="3:6" ht="12.75">
      <c r="C35"/>
      <c r="D35" s="66"/>
      <c r="F35" s="66"/>
    </row>
    <row r="36" ht="51.75" customHeight="1">
      <c r="C36"/>
    </row>
    <row r="37" spans="3:6" ht="12.75">
      <c r="C37"/>
      <c r="D37" s="254" t="s">
        <v>114</v>
      </c>
      <c r="E37" s="254"/>
      <c r="F37" s="254"/>
    </row>
    <row r="38" spans="2:6" ht="26.25" customHeight="1">
      <c r="B38" s="253" t="str">
        <f>B4</f>
        <v>niveau à atteindre enur repondre aux exigences</v>
      </c>
      <c r="C38" s="253"/>
      <c r="D38" s="42">
        <v>37439</v>
      </c>
      <c r="E38" s="42"/>
      <c r="F38" s="42"/>
    </row>
    <row r="39" spans="2:6" s="77" customFormat="1" ht="26.25" customHeight="1">
      <c r="B39" s="20" t="str">
        <f>C2</f>
        <v>RSQM</v>
      </c>
      <c r="C39" s="57">
        <f>C4</f>
        <v>0</v>
      </c>
      <c r="D39" s="57">
        <v>0.37142857142857144</v>
      </c>
      <c r="E39" s="79"/>
      <c r="F39" s="79"/>
    </row>
    <row r="40" spans="2:6" ht="12.75">
      <c r="B40" s="34" t="str">
        <f>D2</f>
        <v> NORME DE
MAINTENANCE</v>
      </c>
      <c r="C40" s="40">
        <f>D4</f>
        <v>0.0196078431372549</v>
      </c>
      <c r="D40" s="40">
        <v>0.12352941176470587</v>
      </c>
      <c r="E40" s="40"/>
      <c r="F40" s="40"/>
    </row>
    <row r="41" spans="2:6" ht="12.75">
      <c r="B41" s="3" t="str">
        <f>F2</f>
        <v>ISO 17025</v>
      </c>
      <c r="C41" s="40">
        <f>F4</f>
        <v>0</v>
      </c>
      <c r="D41" s="40">
        <v>0.09636363636363636</v>
      </c>
      <c r="E41" s="40"/>
      <c r="F41" s="40"/>
    </row>
    <row r="42" spans="2:6" ht="12.75">
      <c r="B42" s="3" t="str">
        <f>G2</f>
        <v>ISO 9000</v>
      </c>
      <c r="C42" s="40">
        <f>G4</f>
        <v>0</v>
      </c>
      <c r="D42" s="40">
        <v>0.056976744186046514</v>
      </c>
      <c r="E42" s="40"/>
      <c r="F42" s="40"/>
    </row>
    <row r="43" spans="2:6" s="77" customFormat="1" ht="22.5">
      <c r="B43" s="78" t="str">
        <f>E2</f>
        <v>BONNES PRATIQUES
BIOMEDICALES</v>
      </c>
      <c r="C43" s="57">
        <f>E4</f>
        <v>0</v>
      </c>
      <c r="D43" s="57">
        <v>0.09636363636363636</v>
      </c>
      <c r="E43" s="57"/>
      <c r="F43" s="57"/>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24" customHeight="1">
      <c r="C61"/>
    </row>
    <row r="62" ht="12.75">
      <c r="C62"/>
    </row>
    <row r="63" ht="12.75">
      <c r="C63"/>
    </row>
    <row r="64" ht="12.75">
      <c r="C64"/>
    </row>
    <row r="65" ht="12.75">
      <c r="C65"/>
    </row>
    <row r="66" ht="27.75" customHeight="1">
      <c r="C66"/>
    </row>
    <row r="67" ht="12.75">
      <c r="C67"/>
    </row>
    <row r="68" ht="43.5" customHeight="1">
      <c r="C68"/>
    </row>
    <row r="69" ht="12.75">
      <c r="C69"/>
    </row>
    <row r="70" ht="6" customHeight="1">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row r="91" ht="24" customHeight="1">
      <c r="C91"/>
    </row>
    <row r="92" ht="12.75">
      <c r="C92"/>
    </row>
    <row r="93" ht="12.75">
      <c r="C93"/>
    </row>
    <row r="94" ht="12.75">
      <c r="C94"/>
    </row>
    <row r="95" ht="12.75">
      <c r="C95"/>
    </row>
    <row r="96" ht="27.75" customHeight="1">
      <c r="C96"/>
    </row>
    <row r="97" ht="12.75">
      <c r="C97"/>
    </row>
    <row r="98" ht="43.5" customHeight="1">
      <c r="C98"/>
    </row>
    <row r="99" ht="12.75">
      <c r="C99"/>
    </row>
    <row r="100" ht="6" customHeight="1">
      <c r="C100"/>
    </row>
    <row r="101" ht="12.75">
      <c r="C101"/>
    </row>
    <row r="102" ht="12.75">
      <c r="C102"/>
    </row>
    <row r="103" ht="12.75">
      <c r="C103"/>
    </row>
    <row r="104" ht="12.75">
      <c r="C104"/>
    </row>
    <row r="105" ht="12.75">
      <c r="C105"/>
    </row>
    <row r="106" ht="12.75">
      <c r="C106"/>
    </row>
    <row r="107" ht="12.75">
      <c r="C107"/>
    </row>
    <row r="108" ht="12.75">
      <c r="C108"/>
    </row>
    <row r="109" ht="12.75">
      <c r="C109"/>
    </row>
    <row r="110" ht="12.75">
      <c r="C110"/>
    </row>
    <row r="111" ht="12.75">
      <c r="C111"/>
    </row>
    <row r="112" ht="12.75">
      <c r="C112"/>
    </row>
    <row r="113" ht="12.75">
      <c r="C113"/>
    </row>
    <row r="114" ht="12.75">
      <c r="C114"/>
    </row>
    <row r="115" ht="12.75">
      <c r="C115"/>
    </row>
    <row r="116" ht="12.75">
      <c r="C116"/>
    </row>
    <row r="117" ht="12.75">
      <c r="C117"/>
    </row>
    <row r="118" ht="12.75">
      <c r="C118"/>
    </row>
    <row r="119" ht="12.75">
      <c r="C119"/>
    </row>
    <row r="120" ht="12.75">
      <c r="C120"/>
    </row>
    <row r="121" ht="24" customHeight="1">
      <c r="C121"/>
    </row>
    <row r="122" ht="12.75">
      <c r="C122"/>
    </row>
    <row r="123" ht="12.75">
      <c r="C123"/>
    </row>
    <row r="124" ht="12.75">
      <c r="C124"/>
    </row>
    <row r="125" ht="12.75">
      <c r="C125"/>
    </row>
    <row r="126" ht="12.75">
      <c r="C126"/>
    </row>
    <row r="127" ht="12.75">
      <c r="C127"/>
    </row>
    <row r="128" ht="12.75">
      <c r="C128"/>
    </row>
  </sheetData>
  <mergeCells count="2">
    <mergeCell ref="D37:F37"/>
    <mergeCell ref="B38:C38"/>
  </mergeCells>
  <printOptions/>
  <pageMargins left="0.75" right="0.75" top="1" bottom="1" header="0.4921259845" footer="0.4921259845"/>
  <pageSetup orientation="portrait" paperSize="9"/>
  <drawing r:id="rId2"/>
  <legacyDrawing r:id="rId1"/>
</worksheet>
</file>

<file path=xl/worksheets/sheet19.xml><?xml version="1.0" encoding="utf-8"?>
<worksheet xmlns="http://schemas.openxmlformats.org/spreadsheetml/2006/main" xmlns:r="http://schemas.openxmlformats.org/officeDocument/2006/relationships">
  <sheetPr codeName="Feuil7"/>
  <dimension ref="A1:AU236"/>
  <sheetViews>
    <sheetView zoomScale="75" zoomScaleNormal="75" workbookViewId="0" topLeftCell="AF1">
      <selection activeCell="AI12" activeCellId="1" sqref="AG12:AG13 AI12:AI13"/>
    </sheetView>
  </sheetViews>
  <sheetFormatPr defaultColWidth="11.421875" defaultRowHeight="12.75"/>
  <cols>
    <col min="2" max="2" width="12.7109375" style="0" customWidth="1"/>
    <col min="3" max="3" width="7.57421875" style="0" customWidth="1"/>
    <col min="4" max="4" width="7.421875" style="0" bestFit="1" customWidth="1"/>
    <col min="5" max="6" width="12.7109375" style="0" bestFit="1" customWidth="1"/>
    <col min="7" max="7" width="7.57421875" style="0" customWidth="1"/>
    <col min="10" max="10" width="12.7109375" style="0" bestFit="1" customWidth="1"/>
    <col min="11" max="11" width="7.57421875" style="0" customWidth="1"/>
    <col min="14" max="14" width="12.7109375" style="0" bestFit="1" customWidth="1"/>
    <col min="15" max="15" width="7.57421875" style="0" customWidth="1"/>
    <col min="18" max="18" width="12.7109375" style="0" bestFit="1" customWidth="1"/>
    <col min="19" max="19" width="7.57421875" style="0" customWidth="1"/>
    <col min="22" max="22" width="12.7109375" style="0" bestFit="1" customWidth="1"/>
    <col min="23" max="23" width="7.57421875" style="0" customWidth="1"/>
    <col min="26" max="26" width="12.7109375" style="0" bestFit="1" customWidth="1"/>
    <col min="27" max="27" width="7.57421875" style="0" customWidth="1"/>
    <col min="30" max="30" width="12.7109375" style="0" bestFit="1" customWidth="1"/>
    <col min="31" max="31" width="7.57421875" style="0" customWidth="1"/>
    <col min="32" max="32" width="7.421875" style="0" customWidth="1"/>
    <col min="33" max="33" width="22.7109375" style="0" customWidth="1"/>
    <col min="34" max="34" width="12.7109375" style="0" customWidth="1"/>
    <col min="35" max="36" width="7.57421875" style="0" customWidth="1"/>
    <col min="37" max="37" width="22.7109375" style="0" customWidth="1"/>
    <col min="38" max="38" width="12.7109375" style="0" customWidth="1"/>
    <col min="39" max="40" width="7.57421875" style="0" customWidth="1"/>
    <col min="41" max="41" width="22.7109375" style="0" customWidth="1"/>
    <col min="42" max="42" width="12.7109375" style="0" customWidth="1"/>
    <col min="43" max="44" width="7.57421875" style="0" customWidth="1"/>
    <col min="45" max="45" width="22.7109375" style="0" customWidth="1"/>
    <col min="46" max="46" width="12.7109375" style="0" customWidth="1"/>
    <col min="47" max="47" width="7.57421875" style="0" customWidth="1"/>
  </cols>
  <sheetData>
    <row r="1" spans="1:46" ht="12.75">
      <c r="A1" s="47" t="s">
        <v>428</v>
      </c>
      <c r="B1" s="56">
        <v>1</v>
      </c>
      <c r="C1" s="58"/>
      <c r="E1" s="47" t="s">
        <v>59</v>
      </c>
      <c r="F1" s="56">
        <v>1</v>
      </c>
      <c r="G1" s="59"/>
      <c r="I1" s="47" t="s">
        <v>54</v>
      </c>
      <c r="J1" s="56">
        <v>1</v>
      </c>
      <c r="M1" s="47" t="s">
        <v>89</v>
      </c>
      <c r="N1" s="56">
        <v>1</v>
      </c>
      <c r="Q1" s="47" t="s">
        <v>113</v>
      </c>
      <c r="R1" s="56">
        <v>1</v>
      </c>
      <c r="U1" s="47" t="s">
        <v>61</v>
      </c>
      <c r="V1" s="56">
        <v>1</v>
      </c>
      <c r="Y1" s="47" t="s">
        <v>60</v>
      </c>
      <c r="Z1" s="56">
        <v>1</v>
      </c>
      <c r="AC1" s="47" t="s">
        <v>88</v>
      </c>
      <c r="AD1" s="56">
        <v>1</v>
      </c>
      <c r="AG1" s="47" t="s">
        <v>2</v>
      </c>
      <c r="AH1" s="56">
        <v>1</v>
      </c>
      <c r="AK1" s="47" t="s">
        <v>287</v>
      </c>
      <c r="AL1" s="56">
        <v>1</v>
      </c>
      <c r="AO1" s="47" t="s">
        <v>202</v>
      </c>
      <c r="AP1" s="56">
        <v>1</v>
      </c>
      <c r="AS1" s="47" t="s">
        <v>203</v>
      </c>
      <c r="AT1" s="56">
        <v>1</v>
      </c>
    </row>
    <row r="2" spans="1:7" ht="12.75">
      <c r="A2" s="60"/>
      <c r="B2" s="61"/>
      <c r="C2" s="59"/>
      <c r="E2" s="60"/>
      <c r="F2" s="61"/>
      <c r="G2" s="59"/>
    </row>
    <row r="3" spans="1:47" ht="12.75">
      <c r="A3" s="47" t="s">
        <v>47</v>
      </c>
      <c r="B3" s="47" t="s">
        <v>105</v>
      </c>
      <c r="C3" s="46" t="s">
        <v>104</v>
      </c>
      <c r="E3" s="47" t="s">
        <v>47</v>
      </c>
      <c r="F3" s="47" t="s">
        <v>105</v>
      </c>
      <c r="G3" s="46" t="s">
        <v>104</v>
      </c>
      <c r="I3" s="47" t="s">
        <v>47</v>
      </c>
      <c r="J3" s="47" t="s">
        <v>105</v>
      </c>
      <c r="K3" s="46" t="s">
        <v>104</v>
      </c>
      <c r="M3" s="47" t="s">
        <v>47</v>
      </c>
      <c r="N3" s="47" t="s">
        <v>105</v>
      </c>
      <c r="O3" s="46" t="s">
        <v>104</v>
      </c>
      <c r="Q3" s="47" t="s">
        <v>47</v>
      </c>
      <c r="R3" s="47" t="s">
        <v>105</v>
      </c>
      <c r="S3" s="46" t="s">
        <v>104</v>
      </c>
      <c r="U3" s="47" t="s">
        <v>47</v>
      </c>
      <c r="V3" s="47" t="s">
        <v>105</v>
      </c>
      <c r="W3" s="46" t="s">
        <v>104</v>
      </c>
      <c r="Y3" s="47" t="s">
        <v>47</v>
      </c>
      <c r="Z3" s="47" t="s">
        <v>105</v>
      </c>
      <c r="AA3" s="46" t="s">
        <v>104</v>
      </c>
      <c r="AC3" s="47" t="s">
        <v>47</v>
      </c>
      <c r="AD3" s="47" t="s">
        <v>105</v>
      </c>
      <c r="AE3" s="46" t="s">
        <v>104</v>
      </c>
      <c r="AG3" s="47" t="s">
        <v>47</v>
      </c>
      <c r="AH3" s="47" t="s">
        <v>105</v>
      </c>
      <c r="AI3" s="46" t="s">
        <v>104</v>
      </c>
      <c r="AK3" s="47" t="s">
        <v>47</v>
      </c>
      <c r="AL3" s="47" t="s">
        <v>105</v>
      </c>
      <c r="AM3" s="46" t="s">
        <v>104</v>
      </c>
      <c r="AO3" s="47" t="s">
        <v>47</v>
      </c>
      <c r="AP3" s="47" t="s">
        <v>105</v>
      </c>
      <c r="AQ3" s="46" t="s">
        <v>104</v>
      </c>
      <c r="AS3" s="47" t="s">
        <v>47</v>
      </c>
      <c r="AT3" s="47" t="s">
        <v>105</v>
      </c>
      <c r="AU3" s="46" t="s">
        <v>104</v>
      </c>
    </row>
    <row r="4" spans="1:47" ht="12.75">
      <c r="A4" s="45" t="s">
        <v>47</v>
      </c>
      <c r="B4" s="45" t="s">
        <v>103</v>
      </c>
      <c r="C4" s="48">
        <v>0</v>
      </c>
      <c r="E4" s="45" t="s">
        <v>47</v>
      </c>
      <c r="F4" s="45" t="s">
        <v>103</v>
      </c>
      <c r="G4" s="48">
        <v>0</v>
      </c>
      <c r="I4" s="45" t="s">
        <v>47</v>
      </c>
      <c r="J4" s="45" t="s">
        <v>103</v>
      </c>
      <c r="K4" s="48">
        <v>0</v>
      </c>
      <c r="M4" s="45" t="s">
        <v>47</v>
      </c>
      <c r="N4" s="45" t="s">
        <v>103</v>
      </c>
      <c r="O4" s="48">
        <v>0</v>
      </c>
      <c r="Q4" s="45" t="s">
        <v>47</v>
      </c>
      <c r="R4" s="45" t="s">
        <v>103</v>
      </c>
      <c r="S4" s="48">
        <v>0</v>
      </c>
      <c r="U4" s="45" t="s">
        <v>47</v>
      </c>
      <c r="V4" s="45" t="s">
        <v>103</v>
      </c>
      <c r="W4" s="48">
        <v>0</v>
      </c>
      <c r="Y4" s="45" t="s">
        <v>47</v>
      </c>
      <c r="Z4" s="45" t="s">
        <v>103</v>
      </c>
      <c r="AA4" s="48">
        <v>0</v>
      </c>
      <c r="AC4" s="45" t="s">
        <v>47</v>
      </c>
      <c r="AD4" s="45" t="s">
        <v>103</v>
      </c>
      <c r="AE4" s="48">
        <v>0</v>
      </c>
      <c r="AG4" s="45" t="s">
        <v>47</v>
      </c>
      <c r="AH4" s="45" t="s">
        <v>103</v>
      </c>
      <c r="AI4" s="48">
        <v>0</v>
      </c>
      <c r="AK4" s="45" t="s">
        <v>47</v>
      </c>
      <c r="AL4" s="45" t="s">
        <v>103</v>
      </c>
      <c r="AM4" s="48">
        <v>0</v>
      </c>
      <c r="AO4" s="45" t="s">
        <v>47</v>
      </c>
      <c r="AP4" s="45" t="s">
        <v>103</v>
      </c>
      <c r="AQ4" s="48">
        <v>0</v>
      </c>
      <c r="AS4" s="45" t="s">
        <v>47</v>
      </c>
      <c r="AT4" s="45" t="s">
        <v>103</v>
      </c>
      <c r="AU4" s="48">
        <v>0</v>
      </c>
    </row>
    <row r="5" spans="1:47" ht="12.75">
      <c r="A5" s="49"/>
      <c r="B5" s="51" t="s">
        <v>106</v>
      </c>
      <c r="C5" s="52">
        <v>51</v>
      </c>
      <c r="E5" s="49"/>
      <c r="F5" s="51" t="s">
        <v>106</v>
      </c>
      <c r="G5" s="52">
        <v>29</v>
      </c>
      <c r="I5" s="49"/>
      <c r="J5" s="51" t="s">
        <v>106</v>
      </c>
      <c r="K5" s="52">
        <v>28</v>
      </c>
      <c r="M5" s="49"/>
      <c r="N5" s="51" t="s">
        <v>106</v>
      </c>
      <c r="O5" s="52">
        <v>28</v>
      </c>
      <c r="Q5" s="49"/>
      <c r="R5" s="51" t="s">
        <v>106</v>
      </c>
      <c r="S5" s="52">
        <v>19</v>
      </c>
      <c r="U5" s="49"/>
      <c r="V5" s="51" t="s">
        <v>106</v>
      </c>
      <c r="W5" s="52">
        <v>4</v>
      </c>
      <c r="Y5" s="49"/>
      <c r="Z5" s="51" t="s">
        <v>106</v>
      </c>
      <c r="AA5" s="52">
        <v>4</v>
      </c>
      <c r="AC5" s="49"/>
      <c r="AD5" s="51" t="s">
        <v>106</v>
      </c>
      <c r="AE5" s="52">
        <v>7</v>
      </c>
      <c r="AG5" s="49"/>
      <c r="AH5" s="51" t="s">
        <v>106</v>
      </c>
      <c r="AI5" s="52">
        <v>30</v>
      </c>
      <c r="AK5" s="49"/>
      <c r="AL5" s="51" t="s">
        <v>106</v>
      </c>
      <c r="AM5" s="52">
        <v>1</v>
      </c>
      <c r="AO5" s="49"/>
      <c r="AP5" s="51" t="s">
        <v>106</v>
      </c>
      <c r="AQ5" s="52">
        <v>1</v>
      </c>
      <c r="AS5" s="49"/>
      <c r="AT5" s="51" t="s">
        <v>106</v>
      </c>
      <c r="AU5" s="52">
        <v>1</v>
      </c>
    </row>
    <row r="6" spans="1:47" ht="12.75">
      <c r="A6" s="45" t="s">
        <v>306</v>
      </c>
      <c r="B6" s="50"/>
      <c r="C6" s="48">
        <v>0</v>
      </c>
      <c r="E6" s="45" t="s">
        <v>306</v>
      </c>
      <c r="F6" s="50"/>
      <c r="G6" s="48">
        <v>0</v>
      </c>
      <c r="I6" s="45" t="s">
        <v>306</v>
      </c>
      <c r="J6" s="50"/>
      <c r="K6" s="48">
        <v>0</v>
      </c>
      <c r="M6" s="45" t="s">
        <v>306</v>
      </c>
      <c r="N6" s="50"/>
      <c r="O6" s="48">
        <v>0</v>
      </c>
      <c r="Q6" s="45" t="s">
        <v>306</v>
      </c>
      <c r="R6" s="50"/>
      <c r="S6" s="48">
        <v>0</v>
      </c>
      <c r="U6" s="45" t="s">
        <v>306</v>
      </c>
      <c r="V6" s="50"/>
      <c r="W6" s="48">
        <v>0</v>
      </c>
      <c r="Y6" s="45" t="s">
        <v>306</v>
      </c>
      <c r="Z6" s="50"/>
      <c r="AA6" s="48">
        <v>0</v>
      </c>
      <c r="AC6" s="45" t="s">
        <v>306</v>
      </c>
      <c r="AD6" s="50"/>
      <c r="AE6" s="48">
        <v>0</v>
      </c>
      <c r="AG6" s="45" t="s">
        <v>306</v>
      </c>
      <c r="AH6" s="50"/>
      <c r="AI6" s="48">
        <v>0</v>
      </c>
      <c r="AK6" s="45" t="s">
        <v>306</v>
      </c>
      <c r="AL6" s="50"/>
      <c r="AM6" s="48">
        <v>0</v>
      </c>
      <c r="AO6" s="45" t="s">
        <v>306</v>
      </c>
      <c r="AP6" s="50"/>
      <c r="AQ6" s="48">
        <v>0</v>
      </c>
      <c r="AS6" s="45" t="s">
        <v>306</v>
      </c>
      <c r="AT6" s="50"/>
      <c r="AU6" s="48">
        <v>0</v>
      </c>
    </row>
    <row r="7" spans="1:47" ht="12.75">
      <c r="A7" s="53" t="s">
        <v>307</v>
      </c>
      <c r="B7" s="54"/>
      <c r="C7" s="55">
        <v>51</v>
      </c>
      <c r="E7" s="53" t="s">
        <v>307</v>
      </c>
      <c r="F7" s="54"/>
      <c r="G7" s="55">
        <v>29</v>
      </c>
      <c r="I7" s="53" t="s">
        <v>307</v>
      </c>
      <c r="J7" s="54"/>
      <c r="K7" s="55">
        <v>28</v>
      </c>
      <c r="M7" s="53" t="s">
        <v>307</v>
      </c>
      <c r="N7" s="54"/>
      <c r="O7" s="55">
        <v>28</v>
      </c>
      <c r="Q7" s="53" t="s">
        <v>307</v>
      </c>
      <c r="R7" s="54"/>
      <c r="S7" s="55">
        <v>19</v>
      </c>
      <c r="U7" s="53" t="s">
        <v>307</v>
      </c>
      <c r="V7" s="54"/>
      <c r="W7" s="55">
        <v>4</v>
      </c>
      <c r="Y7" s="53" t="s">
        <v>307</v>
      </c>
      <c r="Z7" s="54"/>
      <c r="AA7" s="55">
        <v>4</v>
      </c>
      <c r="AC7" s="53" t="s">
        <v>307</v>
      </c>
      <c r="AD7" s="54"/>
      <c r="AE7" s="55">
        <v>7</v>
      </c>
      <c r="AG7" s="53" t="s">
        <v>307</v>
      </c>
      <c r="AH7" s="54"/>
      <c r="AI7" s="55">
        <v>30</v>
      </c>
      <c r="AK7" s="53" t="s">
        <v>307</v>
      </c>
      <c r="AL7" s="54"/>
      <c r="AM7" s="55">
        <v>1</v>
      </c>
      <c r="AO7" s="53" t="s">
        <v>307</v>
      </c>
      <c r="AP7" s="54"/>
      <c r="AQ7" s="55">
        <v>1</v>
      </c>
      <c r="AS7" s="53" t="s">
        <v>307</v>
      </c>
      <c r="AT7" s="54"/>
      <c r="AU7" s="55">
        <v>1</v>
      </c>
    </row>
    <row r="8" spans="1:7" ht="12.75">
      <c r="A8" s="60"/>
      <c r="B8" s="61"/>
      <c r="C8" s="59"/>
      <c r="E8" s="60"/>
      <c r="F8" s="61"/>
      <c r="G8" s="59"/>
    </row>
    <row r="9" spans="1:46" ht="12.75">
      <c r="A9" s="47" t="s">
        <v>428</v>
      </c>
      <c r="B9" s="56">
        <v>1</v>
      </c>
      <c r="C9" s="59"/>
      <c r="E9" s="47" t="s">
        <v>59</v>
      </c>
      <c r="F9" s="56">
        <v>1</v>
      </c>
      <c r="G9" s="59"/>
      <c r="I9" s="47" t="s">
        <v>54</v>
      </c>
      <c r="J9" s="56">
        <v>1</v>
      </c>
      <c r="M9" s="47" t="s">
        <v>89</v>
      </c>
      <c r="N9" s="56">
        <v>1</v>
      </c>
      <c r="Q9" s="47" t="s">
        <v>113</v>
      </c>
      <c r="R9" s="56">
        <v>1</v>
      </c>
      <c r="U9" s="47" t="s">
        <v>61</v>
      </c>
      <c r="V9" s="56">
        <v>1</v>
      </c>
      <c r="Y9" s="47" t="s">
        <v>60</v>
      </c>
      <c r="Z9" s="56">
        <v>1</v>
      </c>
      <c r="AC9" s="47" t="s">
        <v>88</v>
      </c>
      <c r="AD9" s="56">
        <v>1</v>
      </c>
      <c r="AG9" s="47" t="s">
        <v>2</v>
      </c>
      <c r="AH9" s="56">
        <v>1</v>
      </c>
      <c r="AK9" s="47" t="s">
        <v>287</v>
      </c>
      <c r="AL9" s="56">
        <v>1</v>
      </c>
      <c r="AO9" s="47" t="s">
        <v>202</v>
      </c>
      <c r="AP9" s="56">
        <v>1</v>
      </c>
      <c r="AS9" s="47" t="s">
        <v>203</v>
      </c>
      <c r="AT9" s="56">
        <v>1</v>
      </c>
    </row>
    <row r="10" spans="1:7" ht="12.75">
      <c r="A10" s="60"/>
      <c r="B10" s="61"/>
      <c r="C10" s="59"/>
      <c r="E10" s="60"/>
      <c r="F10" s="61"/>
      <c r="G10" s="59"/>
    </row>
    <row r="11" spans="1:47" ht="12.75">
      <c r="A11" s="47" t="s">
        <v>57</v>
      </c>
      <c r="B11" s="47" t="s">
        <v>105</v>
      </c>
      <c r="C11" s="46" t="s">
        <v>104</v>
      </c>
      <c r="E11" s="47" t="s">
        <v>57</v>
      </c>
      <c r="F11" s="47" t="s">
        <v>105</v>
      </c>
      <c r="G11" s="46" t="s">
        <v>104</v>
      </c>
      <c r="I11" s="47" t="s">
        <v>57</v>
      </c>
      <c r="J11" s="47" t="s">
        <v>105</v>
      </c>
      <c r="K11" s="46" t="s">
        <v>104</v>
      </c>
      <c r="M11" s="47" t="s">
        <v>57</v>
      </c>
      <c r="N11" s="47" t="s">
        <v>105</v>
      </c>
      <c r="O11" s="46" t="s">
        <v>104</v>
      </c>
      <c r="Q11" s="47" t="s">
        <v>57</v>
      </c>
      <c r="R11" s="47" t="s">
        <v>105</v>
      </c>
      <c r="S11" s="46" t="s">
        <v>104</v>
      </c>
      <c r="U11" s="47" t="s">
        <v>57</v>
      </c>
      <c r="V11" s="47" t="s">
        <v>105</v>
      </c>
      <c r="W11" s="46" t="s">
        <v>104</v>
      </c>
      <c r="Y11" s="47" t="s">
        <v>57</v>
      </c>
      <c r="Z11" s="47" t="s">
        <v>105</v>
      </c>
      <c r="AA11" s="46" t="s">
        <v>104</v>
      </c>
      <c r="AC11" s="47" t="s">
        <v>57</v>
      </c>
      <c r="AD11" s="47" t="s">
        <v>105</v>
      </c>
      <c r="AE11" s="46" t="s">
        <v>104</v>
      </c>
      <c r="AG11" s="47" t="s">
        <v>57</v>
      </c>
      <c r="AH11" s="47" t="s">
        <v>105</v>
      </c>
      <c r="AI11" s="46" t="s">
        <v>104</v>
      </c>
      <c r="AJ11" s="61"/>
      <c r="AK11" s="47" t="s">
        <v>57</v>
      </c>
      <c r="AL11" s="47" t="s">
        <v>105</v>
      </c>
      <c r="AM11" s="46" t="s">
        <v>104</v>
      </c>
      <c r="AN11" s="61"/>
      <c r="AO11" s="47" t="s">
        <v>57</v>
      </c>
      <c r="AP11" s="47" t="s">
        <v>105</v>
      </c>
      <c r="AQ11" s="46" t="s">
        <v>104</v>
      </c>
      <c r="AR11" s="61"/>
      <c r="AS11" s="47" t="s">
        <v>57</v>
      </c>
      <c r="AT11" s="47" t="s">
        <v>105</v>
      </c>
      <c r="AU11" s="46" t="s">
        <v>104</v>
      </c>
    </row>
    <row r="12" spans="1:47" ht="12.75">
      <c r="A12" s="45" t="s">
        <v>433</v>
      </c>
      <c r="B12" s="45" t="s">
        <v>103</v>
      </c>
      <c r="C12" s="48">
        <v>0</v>
      </c>
      <c r="E12" s="45" t="s">
        <v>433</v>
      </c>
      <c r="F12" s="45" t="s">
        <v>103</v>
      </c>
      <c r="G12" s="48">
        <v>0</v>
      </c>
      <c r="I12" s="45" t="s">
        <v>433</v>
      </c>
      <c r="J12" s="45" t="s">
        <v>103</v>
      </c>
      <c r="K12" s="48">
        <v>0</v>
      </c>
      <c r="M12" s="45" t="s">
        <v>433</v>
      </c>
      <c r="N12" s="45" t="s">
        <v>103</v>
      </c>
      <c r="O12" s="48">
        <v>0</v>
      </c>
      <c r="Q12" s="45" t="s">
        <v>433</v>
      </c>
      <c r="R12" s="45" t="s">
        <v>103</v>
      </c>
      <c r="S12" s="48">
        <v>0</v>
      </c>
      <c r="U12" s="45" t="s">
        <v>429</v>
      </c>
      <c r="V12" s="45" t="s">
        <v>103</v>
      </c>
      <c r="W12" s="48">
        <v>0</v>
      </c>
      <c r="Y12" s="45" t="s">
        <v>429</v>
      </c>
      <c r="Z12" s="45" t="s">
        <v>103</v>
      </c>
      <c r="AA12" s="48">
        <v>0</v>
      </c>
      <c r="AC12" s="45" t="s">
        <v>433</v>
      </c>
      <c r="AD12" s="45" t="s">
        <v>103</v>
      </c>
      <c r="AE12" s="48">
        <v>0</v>
      </c>
      <c r="AG12" s="45" t="s">
        <v>433</v>
      </c>
      <c r="AH12" s="45" t="s">
        <v>103</v>
      </c>
      <c r="AI12" s="48">
        <v>0</v>
      </c>
      <c r="AJ12" s="63"/>
      <c r="AK12" s="45" t="s">
        <v>429</v>
      </c>
      <c r="AL12" s="45" t="s">
        <v>103</v>
      </c>
      <c r="AM12" s="48">
        <v>0</v>
      </c>
      <c r="AN12" s="63"/>
      <c r="AO12" s="45" t="s">
        <v>429</v>
      </c>
      <c r="AP12" s="45" t="s">
        <v>103</v>
      </c>
      <c r="AQ12" s="48">
        <v>0</v>
      </c>
      <c r="AR12" s="63"/>
      <c r="AS12" s="45" t="s">
        <v>429</v>
      </c>
      <c r="AT12" s="45" t="s">
        <v>103</v>
      </c>
      <c r="AU12" s="48">
        <v>0</v>
      </c>
    </row>
    <row r="13" spans="1:47" ht="12.75">
      <c r="A13" s="49"/>
      <c r="B13" s="51" t="s">
        <v>106</v>
      </c>
      <c r="C13" s="52">
        <v>4</v>
      </c>
      <c r="E13" s="49"/>
      <c r="F13" s="51" t="s">
        <v>106</v>
      </c>
      <c r="G13" s="52">
        <v>3</v>
      </c>
      <c r="I13" s="49"/>
      <c r="J13" s="51" t="s">
        <v>106</v>
      </c>
      <c r="K13" s="52">
        <v>3</v>
      </c>
      <c r="M13" s="49"/>
      <c r="N13" s="51" t="s">
        <v>106</v>
      </c>
      <c r="O13" s="52">
        <v>3</v>
      </c>
      <c r="Q13" s="49"/>
      <c r="R13" s="51" t="s">
        <v>106</v>
      </c>
      <c r="S13" s="52">
        <v>1</v>
      </c>
      <c r="U13" s="49"/>
      <c r="V13" s="51" t="s">
        <v>106</v>
      </c>
      <c r="W13" s="52">
        <v>6</v>
      </c>
      <c r="Y13" s="49"/>
      <c r="Z13" s="51" t="s">
        <v>106</v>
      </c>
      <c r="AA13" s="52">
        <v>8</v>
      </c>
      <c r="AC13" s="49"/>
      <c r="AD13" s="51" t="s">
        <v>106</v>
      </c>
      <c r="AE13" s="52">
        <v>2</v>
      </c>
      <c r="AG13" s="49"/>
      <c r="AH13" s="51" t="s">
        <v>106</v>
      </c>
      <c r="AI13" s="52">
        <v>2</v>
      </c>
      <c r="AJ13" s="63"/>
      <c r="AK13" s="49"/>
      <c r="AL13" s="51" t="s">
        <v>106</v>
      </c>
      <c r="AM13" s="52">
        <v>1</v>
      </c>
      <c r="AN13" s="63"/>
      <c r="AO13" s="49"/>
      <c r="AP13" s="51" t="s">
        <v>106</v>
      </c>
      <c r="AQ13" s="52">
        <v>1</v>
      </c>
      <c r="AR13" s="63"/>
      <c r="AS13" s="49"/>
      <c r="AT13" s="51" t="s">
        <v>106</v>
      </c>
      <c r="AU13" s="52">
        <v>1</v>
      </c>
    </row>
    <row r="14" spans="1:47" ht="12.75">
      <c r="A14" s="45" t="s">
        <v>429</v>
      </c>
      <c r="B14" s="45" t="s">
        <v>103</v>
      </c>
      <c r="C14" s="48">
        <v>0</v>
      </c>
      <c r="E14" s="45" t="s">
        <v>429</v>
      </c>
      <c r="F14" s="45" t="s">
        <v>103</v>
      </c>
      <c r="G14" s="48">
        <v>0</v>
      </c>
      <c r="I14" s="45" t="s">
        <v>429</v>
      </c>
      <c r="J14" s="45" t="s">
        <v>103</v>
      </c>
      <c r="K14" s="48">
        <v>0</v>
      </c>
      <c r="M14" s="45" t="s">
        <v>429</v>
      </c>
      <c r="N14" s="45" t="s">
        <v>103</v>
      </c>
      <c r="O14" s="48">
        <v>0</v>
      </c>
      <c r="Q14" s="45" t="s">
        <v>429</v>
      </c>
      <c r="R14" s="45" t="s">
        <v>103</v>
      </c>
      <c r="S14" s="48">
        <v>0</v>
      </c>
      <c r="U14" s="45" t="s">
        <v>432</v>
      </c>
      <c r="V14" s="45" t="s">
        <v>103</v>
      </c>
      <c r="W14" s="48">
        <v>0</v>
      </c>
      <c r="Y14" s="45" t="s">
        <v>306</v>
      </c>
      <c r="Z14" s="50"/>
      <c r="AA14" s="48">
        <v>0</v>
      </c>
      <c r="AC14" s="45" t="s">
        <v>429</v>
      </c>
      <c r="AD14" s="45" t="s">
        <v>103</v>
      </c>
      <c r="AE14" s="48">
        <v>0</v>
      </c>
      <c r="AG14" s="45" t="s">
        <v>429</v>
      </c>
      <c r="AH14" s="45" t="s">
        <v>103</v>
      </c>
      <c r="AI14" s="48">
        <v>0</v>
      </c>
      <c r="AJ14" s="63"/>
      <c r="AK14" s="45" t="s">
        <v>306</v>
      </c>
      <c r="AL14" s="50"/>
      <c r="AM14" s="48">
        <v>0</v>
      </c>
      <c r="AN14" s="63"/>
      <c r="AO14" s="45" t="s">
        <v>306</v>
      </c>
      <c r="AP14" s="50"/>
      <c r="AQ14" s="48">
        <v>0</v>
      </c>
      <c r="AR14" s="63"/>
      <c r="AS14" s="45" t="s">
        <v>306</v>
      </c>
      <c r="AT14" s="50"/>
      <c r="AU14" s="48">
        <v>0</v>
      </c>
    </row>
    <row r="15" spans="1:47" ht="12.75">
      <c r="A15" s="49"/>
      <c r="B15" s="51" t="s">
        <v>106</v>
      </c>
      <c r="C15" s="52">
        <v>12</v>
      </c>
      <c r="E15" s="49"/>
      <c r="F15" s="51" t="s">
        <v>106</v>
      </c>
      <c r="G15" s="52">
        <v>10</v>
      </c>
      <c r="I15" s="49"/>
      <c r="J15" s="51" t="s">
        <v>106</v>
      </c>
      <c r="K15" s="52">
        <v>10</v>
      </c>
      <c r="M15" s="49"/>
      <c r="N15" s="51" t="s">
        <v>106</v>
      </c>
      <c r="O15" s="52">
        <v>10</v>
      </c>
      <c r="Q15" s="49"/>
      <c r="R15" s="51" t="s">
        <v>106</v>
      </c>
      <c r="S15" s="52">
        <v>8</v>
      </c>
      <c r="U15" s="49"/>
      <c r="V15" s="51" t="s">
        <v>106</v>
      </c>
      <c r="W15" s="52">
        <v>1</v>
      </c>
      <c r="Y15" s="53" t="s">
        <v>307</v>
      </c>
      <c r="Z15" s="54"/>
      <c r="AA15" s="55">
        <v>8</v>
      </c>
      <c r="AC15" s="49"/>
      <c r="AD15" s="51" t="s">
        <v>106</v>
      </c>
      <c r="AE15" s="52">
        <v>6</v>
      </c>
      <c r="AG15" s="49"/>
      <c r="AH15" s="51" t="s">
        <v>106</v>
      </c>
      <c r="AI15" s="52">
        <v>9</v>
      </c>
      <c r="AJ15" s="63"/>
      <c r="AK15" s="53" t="s">
        <v>307</v>
      </c>
      <c r="AL15" s="54"/>
      <c r="AM15" s="55">
        <v>1</v>
      </c>
      <c r="AN15" s="63"/>
      <c r="AO15" s="53" t="s">
        <v>307</v>
      </c>
      <c r="AP15" s="54"/>
      <c r="AQ15" s="55">
        <v>1</v>
      </c>
      <c r="AR15" s="63"/>
      <c r="AS15" s="53" t="s">
        <v>307</v>
      </c>
      <c r="AT15" s="54"/>
      <c r="AU15" s="55">
        <v>1</v>
      </c>
    </row>
    <row r="16" spans="1:44" ht="12.75">
      <c r="A16" s="45" t="s">
        <v>430</v>
      </c>
      <c r="B16" s="45" t="s">
        <v>103</v>
      </c>
      <c r="C16" s="48">
        <v>0</v>
      </c>
      <c r="E16" s="45" t="s">
        <v>430</v>
      </c>
      <c r="F16" s="45" t="s">
        <v>103</v>
      </c>
      <c r="G16" s="48">
        <v>0</v>
      </c>
      <c r="I16" s="45" t="s">
        <v>430</v>
      </c>
      <c r="J16" s="45" t="s">
        <v>103</v>
      </c>
      <c r="K16" s="48">
        <v>0</v>
      </c>
      <c r="M16" s="45" t="s">
        <v>430</v>
      </c>
      <c r="N16" s="45" t="s">
        <v>103</v>
      </c>
      <c r="O16" s="48">
        <v>0</v>
      </c>
      <c r="Q16" s="45" t="s">
        <v>430</v>
      </c>
      <c r="R16" s="45" t="s">
        <v>103</v>
      </c>
      <c r="S16" s="48">
        <v>0</v>
      </c>
      <c r="U16" s="45" t="s">
        <v>306</v>
      </c>
      <c r="V16" s="50"/>
      <c r="W16" s="48">
        <v>0</v>
      </c>
      <c r="AC16" s="45" t="s">
        <v>430</v>
      </c>
      <c r="AD16" s="45" t="s">
        <v>103</v>
      </c>
      <c r="AE16" s="48">
        <v>0</v>
      </c>
      <c r="AG16" s="45" t="s">
        <v>430</v>
      </c>
      <c r="AH16" s="45" t="s">
        <v>103</v>
      </c>
      <c r="AI16" s="48">
        <v>0</v>
      </c>
      <c r="AJ16" s="63"/>
      <c r="AN16" s="63"/>
      <c r="AR16" s="63"/>
    </row>
    <row r="17" spans="1:44" ht="12.75">
      <c r="A17" s="49"/>
      <c r="B17" s="51" t="s">
        <v>106</v>
      </c>
      <c r="C17" s="52">
        <v>3</v>
      </c>
      <c r="E17" s="49"/>
      <c r="F17" s="51" t="s">
        <v>106</v>
      </c>
      <c r="G17" s="52">
        <v>3</v>
      </c>
      <c r="I17" s="49"/>
      <c r="J17" s="51" t="s">
        <v>106</v>
      </c>
      <c r="K17" s="52">
        <v>3</v>
      </c>
      <c r="M17" s="49"/>
      <c r="N17" s="51" t="s">
        <v>106</v>
      </c>
      <c r="O17" s="52">
        <v>3</v>
      </c>
      <c r="Q17" s="49"/>
      <c r="R17" s="51" t="s">
        <v>106</v>
      </c>
      <c r="S17" s="52">
        <v>2</v>
      </c>
      <c r="U17" s="53" t="s">
        <v>307</v>
      </c>
      <c r="V17" s="54"/>
      <c r="W17" s="55">
        <v>7</v>
      </c>
      <c r="AC17" s="49"/>
      <c r="AD17" s="51" t="s">
        <v>106</v>
      </c>
      <c r="AE17" s="52">
        <v>1</v>
      </c>
      <c r="AG17" s="49"/>
      <c r="AH17" s="51" t="s">
        <v>106</v>
      </c>
      <c r="AI17" s="52">
        <v>3</v>
      </c>
      <c r="AJ17" s="63"/>
      <c r="AN17" s="63"/>
      <c r="AR17" s="63"/>
    </row>
    <row r="18" spans="1:44" ht="12.75">
      <c r="A18" s="45" t="s">
        <v>431</v>
      </c>
      <c r="B18" s="45" t="s">
        <v>103</v>
      </c>
      <c r="C18" s="48">
        <v>0</v>
      </c>
      <c r="E18" s="45" t="s">
        <v>431</v>
      </c>
      <c r="F18" s="45" t="s">
        <v>103</v>
      </c>
      <c r="G18" s="48">
        <v>0</v>
      </c>
      <c r="I18" s="45" t="s">
        <v>431</v>
      </c>
      <c r="J18" s="45" t="s">
        <v>103</v>
      </c>
      <c r="K18" s="48">
        <v>0</v>
      </c>
      <c r="M18" s="45" t="s">
        <v>431</v>
      </c>
      <c r="N18" s="45" t="s">
        <v>103</v>
      </c>
      <c r="O18" s="48">
        <v>0</v>
      </c>
      <c r="Q18" s="45" t="s">
        <v>431</v>
      </c>
      <c r="R18" s="45" t="s">
        <v>103</v>
      </c>
      <c r="S18" s="48">
        <v>0</v>
      </c>
      <c r="AC18" s="45" t="s">
        <v>432</v>
      </c>
      <c r="AD18" s="45" t="s">
        <v>103</v>
      </c>
      <c r="AE18" s="48">
        <v>0</v>
      </c>
      <c r="AG18" s="45" t="s">
        <v>431</v>
      </c>
      <c r="AH18" s="45" t="s">
        <v>103</v>
      </c>
      <c r="AI18" s="48">
        <v>0</v>
      </c>
      <c r="AJ18" s="63"/>
      <c r="AN18" s="63"/>
      <c r="AR18" s="63"/>
    </row>
    <row r="19" spans="1:44" ht="12.75">
      <c r="A19" s="49"/>
      <c r="B19" s="51" t="s">
        <v>106</v>
      </c>
      <c r="C19" s="52">
        <v>3</v>
      </c>
      <c r="E19" s="49"/>
      <c r="F19" s="51" t="s">
        <v>106</v>
      </c>
      <c r="G19" s="52">
        <v>3</v>
      </c>
      <c r="I19" s="49"/>
      <c r="J19" s="51" t="s">
        <v>106</v>
      </c>
      <c r="K19" s="52">
        <v>3</v>
      </c>
      <c r="M19" s="49"/>
      <c r="N19" s="51" t="s">
        <v>106</v>
      </c>
      <c r="O19" s="52">
        <v>3</v>
      </c>
      <c r="Q19" s="49"/>
      <c r="R19" s="51" t="s">
        <v>106</v>
      </c>
      <c r="S19" s="52">
        <v>3</v>
      </c>
      <c r="AC19" s="49"/>
      <c r="AD19" s="51" t="s">
        <v>106</v>
      </c>
      <c r="AE19" s="52">
        <v>2</v>
      </c>
      <c r="AG19" s="49"/>
      <c r="AH19" s="51" t="s">
        <v>106</v>
      </c>
      <c r="AI19" s="52">
        <v>2</v>
      </c>
      <c r="AJ19" s="63"/>
      <c r="AN19" s="63"/>
      <c r="AR19" s="63"/>
    </row>
    <row r="20" spans="1:44" ht="12.75">
      <c r="A20" s="45" t="s">
        <v>432</v>
      </c>
      <c r="B20" s="45" t="s">
        <v>103</v>
      </c>
      <c r="C20" s="48">
        <v>0</v>
      </c>
      <c r="E20" s="45" t="s">
        <v>432</v>
      </c>
      <c r="F20" s="45" t="s">
        <v>103</v>
      </c>
      <c r="G20" s="48">
        <v>0</v>
      </c>
      <c r="I20" s="45" t="s">
        <v>432</v>
      </c>
      <c r="J20" s="45" t="s">
        <v>103</v>
      </c>
      <c r="K20" s="48">
        <v>0</v>
      </c>
      <c r="M20" s="45" t="s">
        <v>432</v>
      </c>
      <c r="N20" s="45" t="s">
        <v>103</v>
      </c>
      <c r="O20" s="48">
        <v>0</v>
      </c>
      <c r="Q20" s="45" t="s">
        <v>432</v>
      </c>
      <c r="R20" s="45" t="s">
        <v>103</v>
      </c>
      <c r="S20" s="48">
        <v>0</v>
      </c>
      <c r="AC20" s="45" t="s">
        <v>306</v>
      </c>
      <c r="AD20" s="50"/>
      <c r="AE20" s="48">
        <v>0</v>
      </c>
      <c r="AG20" s="45" t="s">
        <v>432</v>
      </c>
      <c r="AH20" s="45" t="s">
        <v>103</v>
      </c>
      <c r="AI20" s="48">
        <v>0</v>
      </c>
      <c r="AJ20" s="63"/>
      <c r="AN20" s="63"/>
      <c r="AR20" s="63"/>
    </row>
    <row r="21" spans="1:44" ht="12.75">
      <c r="A21" s="49"/>
      <c r="B21" s="51" t="s">
        <v>106</v>
      </c>
      <c r="C21" s="52">
        <v>5</v>
      </c>
      <c r="E21" s="49"/>
      <c r="F21" s="51" t="s">
        <v>106</v>
      </c>
      <c r="G21" s="52">
        <v>5</v>
      </c>
      <c r="I21" s="49"/>
      <c r="J21" s="51" t="s">
        <v>106</v>
      </c>
      <c r="K21" s="52">
        <v>4</v>
      </c>
      <c r="M21" s="49"/>
      <c r="N21" s="51" t="s">
        <v>106</v>
      </c>
      <c r="O21" s="52">
        <v>4</v>
      </c>
      <c r="Q21" s="49"/>
      <c r="R21" s="51" t="s">
        <v>106</v>
      </c>
      <c r="S21" s="52">
        <v>5</v>
      </c>
      <c r="AC21" s="53" t="s">
        <v>307</v>
      </c>
      <c r="AD21" s="54"/>
      <c r="AE21" s="55">
        <v>11</v>
      </c>
      <c r="AG21" s="49"/>
      <c r="AH21" s="51" t="s">
        <v>106</v>
      </c>
      <c r="AI21" s="52">
        <v>5</v>
      </c>
      <c r="AJ21" s="63"/>
      <c r="AN21" s="63"/>
      <c r="AR21" s="63"/>
    </row>
    <row r="22" spans="1:44" ht="12.75">
      <c r="A22" s="45" t="s">
        <v>306</v>
      </c>
      <c r="B22" s="50"/>
      <c r="C22" s="48">
        <v>0</v>
      </c>
      <c r="E22" s="45" t="s">
        <v>306</v>
      </c>
      <c r="F22" s="50"/>
      <c r="G22" s="48">
        <v>0</v>
      </c>
      <c r="I22" s="45" t="s">
        <v>306</v>
      </c>
      <c r="J22" s="50"/>
      <c r="K22" s="48">
        <v>0</v>
      </c>
      <c r="M22" s="45" t="s">
        <v>306</v>
      </c>
      <c r="N22" s="50"/>
      <c r="O22" s="48">
        <v>0</v>
      </c>
      <c r="Q22" s="45" t="s">
        <v>306</v>
      </c>
      <c r="R22" s="50"/>
      <c r="S22" s="48">
        <v>0</v>
      </c>
      <c r="AG22" s="45" t="s">
        <v>306</v>
      </c>
      <c r="AH22" s="50"/>
      <c r="AI22" s="48">
        <v>0</v>
      </c>
      <c r="AJ22" s="63"/>
      <c r="AN22" s="63"/>
      <c r="AR22" s="63"/>
    </row>
    <row r="23" spans="1:44" ht="12.75">
      <c r="A23" s="53" t="s">
        <v>307</v>
      </c>
      <c r="B23" s="54"/>
      <c r="C23" s="55">
        <v>27</v>
      </c>
      <c r="E23" s="53" t="s">
        <v>307</v>
      </c>
      <c r="F23" s="54"/>
      <c r="G23" s="55">
        <v>24</v>
      </c>
      <c r="I23" s="53" t="s">
        <v>307</v>
      </c>
      <c r="J23" s="54"/>
      <c r="K23" s="55">
        <v>23</v>
      </c>
      <c r="M23" s="53" t="s">
        <v>307</v>
      </c>
      <c r="N23" s="54"/>
      <c r="O23" s="55">
        <v>23</v>
      </c>
      <c r="Q23" s="53" t="s">
        <v>307</v>
      </c>
      <c r="R23" s="54"/>
      <c r="S23" s="55">
        <v>19</v>
      </c>
      <c r="AG23" s="53" t="s">
        <v>307</v>
      </c>
      <c r="AH23" s="54"/>
      <c r="AI23" s="55">
        <v>21</v>
      </c>
      <c r="AJ23" s="63"/>
      <c r="AN23" s="63"/>
      <c r="AR23" s="63"/>
    </row>
    <row r="24" spans="1:7" ht="12.75">
      <c r="A24" s="61"/>
      <c r="B24" s="61"/>
      <c r="C24" s="63"/>
      <c r="E24" s="61"/>
      <c r="F24" s="61"/>
      <c r="G24" s="63"/>
    </row>
    <row r="25" spans="1:7" ht="12.75">
      <c r="A25" s="60"/>
      <c r="B25" s="61"/>
      <c r="C25" s="59"/>
      <c r="E25" s="60"/>
      <c r="F25" s="61"/>
      <c r="G25" s="59"/>
    </row>
    <row r="26" spans="1:46" ht="12.75">
      <c r="A26" s="47" t="s">
        <v>428</v>
      </c>
      <c r="B26" s="56">
        <v>1</v>
      </c>
      <c r="C26" s="59"/>
      <c r="E26" s="47" t="s">
        <v>59</v>
      </c>
      <c r="F26" s="56">
        <v>1</v>
      </c>
      <c r="G26" s="59"/>
      <c r="I26" s="47" t="s">
        <v>54</v>
      </c>
      <c r="J26" s="56">
        <v>1</v>
      </c>
      <c r="M26" s="47" t="s">
        <v>89</v>
      </c>
      <c r="N26" s="56">
        <v>1</v>
      </c>
      <c r="Q26" s="47" t="s">
        <v>113</v>
      </c>
      <c r="R26" s="56">
        <v>1</v>
      </c>
      <c r="U26" s="47" t="s">
        <v>61</v>
      </c>
      <c r="V26" s="56">
        <v>1</v>
      </c>
      <c r="Y26" s="47" t="s">
        <v>60</v>
      </c>
      <c r="Z26" s="56">
        <v>1</v>
      </c>
      <c r="AC26" s="47" t="s">
        <v>88</v>
      </c>
      <c r="AD26" s="56">
        <v>1</v>
      </c>
      <c r="AG26" s="47" t="s">
        <v>2</v>
      </c>
      <c r="AH26" s="56">
        <v>1</v>
      </c>
      <c r="AK26" s="47" t="s">
        <v>287</v>
      </c>
      <c r="AL26" s="56">
        <v>1</v>
      </c>
      <c r="AO26" s="47" t="s">
        <v>202</v>
      </c>
      <c r="AP26" s="56">
        <v>1</v>
      </c>
      <c r="AS26" s="47" t="s">
        <v>203</v>
      </c>
      <c r="AT26" s="56">
        <v>1</v>
      </c>
    </row>
    <row r="27" spans="1:7" ht="12.75">
      <c r="A27" s="60"/>
      <c r="B27" s="61"/>
      <c r="C27" s="59"/>
      <c r="E27" s="60"/>
      <c r="F27" s="61"/>
      <c r="G27" s="59"/>
    </row>
    <row r="28" spans="1:47" ht="12.75">
      <c r="A28" s="47" t="s">
        <v>68</v>
      </c>
      <c r="B28" s="47" t="s">
        <v>105</v>
      </c>
      <c r="C28" s="46" t="s">
        <v>104</v>
      </c>
      <c r="E28" s="47" t="s">
        <v>68</v>
      </c>
      <c r="F28" s="47" t="s">
        <v>105</v>
      </c>
      <c r="G28" s="46" t="s">
        <v>104</v>
      </c>
      <c r="I28" s="47" t="s">
        <v>68</v>
      </c>
      <c r="J28" s="47" t="s">
        <v>105</v>
      </c>
      <c r="K28" s="46" t="s">
        <v>104</v>
      </c>
      <c r="M28" s="47" t="s">
        <v>68</v>
      </c>
      <c r="N28" s="47" t="s">
        <v>105</v>
      </c>
      <c r="O28" s="46" t="s">
        <v>104</v>
      </c>
      <c r="Q28" s="47" t="s">
        <v>68</v>
      </c>
      <c r="R28" s="47" t="s">
        <v>105</v>
      </c>
      <c r="S28" s="46" t="s">
        <v>104</v>
      </c>
      <c r="U28" s="47" t="s">
        <v>68</v>
      </c>
      <c r="V28" s="47" t="s">
        <v>105</v>
      </c>
      <c r="W28" s="46" t="s">
        <v>104</v>
      </c>
      <c r="Y28" s="47" t="s">
        <v>68</v>
      </c>
      <c r="Z28" s="47" t="s">
        <v>105</v>
      </c>
      <c r="AA28" s="46" t="s">
        <v>104</v>
      </c>
      <c r="AC28" s="47" t="s">
        <v>68</v>
      </c>
      <c r="AD28" s="47" t="s">
        <v>105</v>
      </c>
      <c r="AE28" s="46" t="s">
        <v>104</v>
      </c>
      <c r="AG28" s="47" t="s">
        <v>68</v>
      </c>
      <c r="AH28" s="47" t="s">
        <v>105</v>
      </c>
      <c r="AI28" s="46" t="s">
        <v>104</v>
      </c>
      <c r="AJ28" s="157"/>
      <c r="AK28" s="47" t="s">
        <v>68</v>
      </c>
      <c r="AL28" s="47" t="s">
        <v>105</v>
      </c>
      <c r="AM28" s="46" t="s">
        <v>104</v>
      </c>
      <c r="AN28" s="157"/>
      <c r="AO28" s="47" t="s">
        <v>68</v>
      </c>
      <c r="AP28" s="47" t="s">
        <v>105</v>
      </c>
      <c r="AQ28" s="46" t="s">
        <v>104</v>
      </c>
      <c r="AR28" s="157"/>
      <c r="AS28" s="47" t="s">
        <v>68</v>
      </c>
      <c r="AT28" s="47" t="s">
        <v>105</v>
      </c>
      <c r="AU28" s="46" t="s">
        <v>104</v>
      </c>
    </row>
    <row r="29" spans="1:47" ht="12.75">
      <c r="A29" s="45">
        <v>1</v>
      </c>
      <c r="B29" s="45" t="s">
        <v>103</v>
      </c>
      <c r="C29" s="48">
        <v>0</v>
      </c>
      <c r="E29" s="45">
        <v>1</v>
      </c>
      <c r="F29" s="45" t="s">
        <v>103</v>
      </c>
      <c r="G29" s="48">
        <v>0</v>
      </c>
      <c r="I29" s="45">
        <v>1</v>
      </c>
      <c r="J29" s="45" t="s">
        <v>103</v>
      </c>
      <c r="K29" s="48">
        <v>0</v>
      </c>
      <c r="M29" s="45">
        <v>1</v>
      </c>
      <c r="N29" s="45" t="s">
        <v>103</v>
      </c>
      <c r="O29" s="48">
        <v>0</v>
      </c>
      <c r="Q29" s="45">
        <v>1</v>
      </c>
      <c r="R29" s="45" t="s">
        <v>103</v>
      </c>
      <c r="S29" s="48">
        <v>0</v>
      </c>
      <c r="U29" s="45">
        <v>4</v>
      </c>
      <c r="V29" s="45" t="s">
        <v>103</v>
      </c>
      <c r="W29" s="48">
        <v>0</v>
      </c>
      <c r="Y29" s="45">
        <v>4</v>
      </c>
      <c r="Z29" s="45" t="s">
        <v>103</v>
      </c>
      <c r="AA29" s="48">
        <v>0</v>
      </c>
      <c r="AC29" s="45">
        <v>4</v>
      </c>
      <c r="AD29" s="45" t="s">
        <v>103</v>
      </c>
      <c r="AE29" s="48">
        <v>0</v>
      </c>
      <c r="AG29" s="45">
        <v>4</v>
      </c>
      <c r="AH29" s="45" t="s">
        <v>103</v>
      </c>
      <c r="AI29" s="48">
        <v>0</v>
      </c>
      <c r="AJ29" s="158"/>
      <c r="AK29" s="45" t="s">
        <v>333</v>
      </c>
      <c r="AL29" s="45" t="s">
        <v>103</v>
      </c>
      <c r="AM29" s="48">
        <v>0</v>
      </c>
      <c r="AN29" s="158"/>
      <c r="AO29" s="45" t="s">
        <v>333</v>
      </c>
      <c r="AP29" s="45" t="s">
        <v>103</v>
      </c>
      <c r="AQ29" s="48">
        <v>0</v>
      </c>
      <c r="AR29" s="158"/>
      <c r="AS29" s="45" t="s">
        <v>333</v>
      </c>
      <c r="AT29" s="45" t="s">
        <v>103</v>
      </c>
      <c r="AU29" s="48">
        <v>0</v>
      </c>
    </row>
    <row r="30" spans="1:47" ht="12.75">
      <c r="A30" s="49"/>
      <c r="B30" s="51" t="s">
        <v>106</v>
      </c>
      <c r="C30" s="52">
        <v>1</v>
      </c>
      <c r="E30" s="49"/>
      <c r="F30" s="51" t="s">
        <v>106</v>
      </c>
      <c r="G30" s="52">
        <v>1</v>
      </c>
      <c r="I30" s="49"/>
      <c r="J30" s="51" t="s">
        <v>106</v>
      </c>
      <c r="K30" s="52">
        <v>1</v>
      </c>
      <c r="M30" s="49"/>
      <c r="N30" s="51" t="s">
        <v>106</v>
      </c>
      <c r="O30" s="52">
        <v>1</v>
      </c>
      <c r="Q30" s="49"/>
      <c r="R30" s="51" t="s">
        <v>106</v>
      </c>
      <c r="S30" s="52">
        <v>1</v>
      </c>
      <c r="U30" s="49"/>
      <c r="V30" s="51" t="s">
        <v>106</v>
      </c>
      <c r="W30" s="52">
        <v>1</v>
      </c>
      <c r="Y30" s="49"/>
      <c r="Z30" s="51" t="s">
        <v>106</v>
      </c>
      <c r="AA30" s="52">
        <v>1</v>
      </c>
      <c r="AC30" s="49"/>
      <c r="AD30" s="51" t="s">
        <v>106</v>
      </c>
      <c r="AE30" s="52">
        <v>1</v>
      </c>
      <c r="AG30" s="49"/>
      <c r="AH30" s="51" t="s">
        <v>106</v>
      </c>
      <c r="AI30" s="52">
        <v>1</v>
      </c>
      <c r="AJ30" s="158"/>
      <c r="AK30" s="49"/>
      <c r="AL30" s="51" t="s">
        <v>106</v>
      </c>
      <c r="AM30" s="52">
        <v>1</v>
      </c>
      <c r="AN30" s="158"/>
      <c r="AO30" s="49"/>
      <c r="AP30" s="51" t="s">
        <v>106</v>
      </c>
      <c r="AQ30" s="52">
        <v>1</v>
      </c>
      <c r="AR30" s="158"/>
      <c r="AS30" s="49"/>
      <c r="AT30" s="51" t="s">
        <v>106</v>
      </c>
      <c r="AU30" s="52">
        <v>1</v>
      </c>
    </row>
    <row r="31" spans="1:47" ht="12.75">
      <c r="A31" s="45">
        <v>4</v>
      </c>
      <c r="B31" s="45" t="s">
        <v>103</v>
      </c>
      <c r="C31" s="48">
        <v>0</v>
      </c>
      <c r="E31" s="45">
        <v>4</v>
      </c>
      <c r="F31" s="45" t="s">
        <v>103</v>
      </c>
      <c r="G31" s="48">
        <v>0</v>
      </c>
      <c r="I31" s="45">
        <v>4</v>
      </c>
      <c r="J31" s="45" t="s">
        <v>103</v>
      </c>
      <c r="K31" s="48">
        <v>0</v>
      </c>
      <c r="M31" s="45">
        <v>4</v>
      </c>
      <c r="N31" s="45" t="s">
        <v>103</v>
      </c>
      <c r="O31" s="48">
        <v>0</v>
      </c>
      <c r="Q31" s="45">
        <v>4</v>
      </c>
      <c r="R31" s="45" t="s">
        <v>103</v>
      </c>
      <c r="S31" s="48">
        <v>0</v>
      </c>
      <c r="U31" s="45" t="s">
        <v>87</v>
      </c>
      <c r="V31" s="45" t="s">
        <v>103</v>
      </c>
      <c r="W31" s="48">
        <v>0</v>
      </c>
      <c r="Y31" s="45" t="s">
        <v>332</v>
      </c>
      <c r="Z31" s="45" t="s">
        <v>103</v>
      </c>
      <c r="AA31" s="48">
        <v>0</v>
      </c>
      <c r="AC31" s="45" t="s">
        <v>332</v>
      </c>
      <c r="AD31" s="45" t="s">
        <v>103</v>
      </c>
      <c r="AE31" s="48">
        <v>0</v>
      </c>
      <c r="AG31" s="45">
        <v>6</v>
      </c>
      <c r="AH31" s="45" t="s">
        <v>103</v>
      </c>
      <c r="AI31" s="48">
        <v>0</v>
      </c>
      <c r="AJ31" s="158"/>
      <c r="AK31" s="45" t="s">
        <v>306</v>
      </c>
      <c r="AL31" s="50"/>
      <c r="AM31" s="48">
        <v>0</v>
      </c>
      <c r="AN31" s="158"/>
      <c r="AO31" s="45" t="s">
        <v>306</v>
      </c>
      <c r="AP31" s="50"/>
      <c r="AQ31" s="48">
        <v>0</v>
      </c>
      <c r="AR31" s="158"/>
      <c r="AS31" s="45" t="s">
        <v>306</v>
      </c>
      <c r="AT31" s="50"/>
      <c r="AU31" s="48">
        <v>0</v>
      </c>
    </row>
    <row r="32" spans="1:47" ht="12.75">
      <c r="A32" s="49"/>
      <c r="B32" s="51" t="s">
        <v>106</v>
      </c>
      <c r="C32" s="52">
        <v>1</v>
      </c>
      <c r="E32" s="49"/>
      <c r="F32" s="51" t="s">
        <v>106</v>
      </c>
      <c r="G32" s="52">
        <v>1</v>
      </c>
      <c r="I32" s="49"/>
      <c r="J32" s="51" t="s">
        <v>106</v>
      </c>
      <c r="K32" s="52">
        <v>1</v>
      </c>
      <c r="M32" s="49"/>
      <c r="N32" s="51" t="s">
        <v>106</v>
      </c>
      <c r="O32" s="52">
        <v>1</v>
      </c>
      <c r="Q32" s="49"/>
      <c r="R32" s="51" t="s">
        <v>106</v>
      </c>
      <c r="S32" s="52">
        <v>1</v>
      </c>
      <c r="U32" s="49"/>
      <c r="V32" s="51" t="s">
        <v>106</v>
      </c>
      <c r="W32" s="52">
        <v>1</v>
      </c>
      <c r="Y32" s="49"/>
      <c r="Z32" s="51" t="s">
        <v>106</v>
      </c>
      <c r="AA32" s="52">
        <v>1</v>
      </c>
      <c r="AC32" s="49"/>
      <c r="AD32" s="51" t="s">
        <v>106</v>
      </c>
      <c r="AE32" s="52">
        <v>2</v>
      </c>
      <c r="AG32" s="49"/>
      <c r="AH32" s="51" t="s">
        <v>106</v>
      </c>
      <c r="AI32" s="52">
        <v>3</v>
      </c>
      <c r="AJ32" s="158"/>
      <c r="AK32" s="53" t="s">
        <v>307</v>
      </c>
      <c r="AL32" s="54"/>
      <c r="AM32" s="55">
        <v>1</v>
      </c>
      <c r="AN32" s="158"/>
      <c r="AO32" s="53" t="s">
        <v>307</v>
      </c>
      <c r="AP32" s="54"/>
      <c r="AQ32" s="55">
        <v>1</v>
      </c>
      <c r="AR32" s="158"/>
      <c r="AS32" s="53" t="s">
        <v>307</v>
      </c>
      <c r="AT32" s="54"/>
      <c r="AU32" s="55">
        <v>1</v>
      </c>
    </row>
    <row r="33" spans="1:44" ht="12.75">
      <c r="A33" s="45">
        <v>6</v>
      </c>
      <c r="B33" s="45" t="s">
        <v>103</v>
      </c>
      <c r="C33" s="48">
        <v>0</v>
      </c>
      <c r="E33" s="45">
        <v>6</v>
      </c>
      <c r="F33" s="45" t="s">
        <v>103</v>
      </c>
      <c r="G33" s="48">
        <v>0</v>
      </c>
      <c r="I33" s="45">
        <v>6</v>
      </c>
      <c r="J33" s="45" t="s">
        <v>103</v>
      </c>
      <c r="K33" s="48">
        <v>0</v>
      </c>
      <c r="M33" s="45">
        <v>6</v>
      </c>
      <c r="N33" s="45" t="s">
        <v>103</v>
      </c>
      <c r="O33" s="48">
        <v>0</v>
      </c>
      <c r="Q33" s="45">
        <v>6</v>
      </c>
      <c r="R33" s="45" t="s">
        <v>103</v>
      </c>
      <c r="S33" s="48">
        <v>0</v>
      </c>
      <c r="U33" s="45" t="s">
        <v>332</v>
      </c>
      <c r="V33" s="45" t="s">
        <v>103</v>
      </c>
      <c r="W33" s="48">
        <v>0</v>
      </c>
      <c r="Y33" s="45" t="s">
        <v>369</v>
      </c>
      <c r="Z33" s="45" t="s">
        <v>103</v>
      </c>
      <c r="AA33" s="48">
        <v>0</v>
      </c>
      <c r="AC33" s="45" t="s">
        <v>369</v>
      </c>
      <c r="AD33" s="45" t="s">
        <v>103</v>
      </c>
      <c r="AE33" s="48">
        <v>0</v>
      </c>
      <c r="AG33" s="45" t="s">
        <v>86</v>
      </c>
      <c r="AH33" s="45" t="s">
        <v>103</v>
      </c>
      <c r="AI33" s="48">
        <v>0</v>
      </c>
      <c r="AJ33" s="158"/>
      <c r="AN33" s="158"/>
      <c r="AR33" s="158"/>
    </row>
    <row r="34" spans="1:44" ht="12.75">
      <c r="A34" s="49"/>
      <c r="B34" s="51" t="s">
        <v>106</v>
      </c>
      <c r="C34" s="52">
        <v>2</v>
      </c>
      <c r="E34" s="49"/>
      <c r="F34" s="51" t="s">
        <v>106</v>
      </c>
      <c r="G34" s="52">
        <v>2</v>
      </c>
      <c r="I34" s="49"/>
      <c r="J34" s="51" t="s">
        <v>106</v>
      </c>
      <c r="K34" s="52">
        <v>2</v>
      </c>
      <c r="M34" s="49"/>
      <c r="N34" s="51" t="s">
        <v>106</v>
      </c>
      <c r="O34" s="52">
        <v>2</v>
      </c>
      <c r="Q34" s="49"/>
      <c r="R34" s="51" t="s">
        <v>106</v>
      </c>
      <c r="S34" s="52">
        <v>1</v>
      </c>
      <c r="U34" s="49"/>
      <c r="V34" s="51" t="s">
        <v>106</v>
      </c>
      <c r="W34" s="52">
        <v>1</v>
      </c>
      <c r="Y34" s="49"/>
      <c r="Z34" s="51" t="s">
        <v>106</v>
      </c>
      <c r="AA34" s="52">
        <v>2</v>
      </c>
      <c r="AC34" s="49"/>
      <c r="AD34" s="51" t="s">
        <v>106</v>
      </c>
      <c r="AE34" s="52">
        <v>2</v>
      </c>
      <c r="AG34" s="49"/>
      <c r="AH34" s="51" t="s">
        <v>106</v>
      </c>
      <c r="AI34" s="52">
        <v>1</v>
      </c>
      <c r="AJ34" s="158"/>
      <c r="AN34" s="158"/>
      <c r="AR34" s="158"/>
    </row>
    <row r="35" spans="1:44" ht="12.75">
      <c r="A35" s="45" t="s">
        <v>86</v>
      </c>
      <c r="B35" s="45" t="s">
        <v>103</v>
      </c>
      <c r="C35" s="48">
        <v>0</v>
      </c>
      <c r="E35" s="45" t="s">
        <v>86</v>
      </c>
      <c r="F35" s="45" t="s">
        <v>103</v>
      </c>
      <c r="G35" s="48">
        <v>0</v>
      </c>
      <c r="I35" s="45" t="s">
        <v>86</v>
      </c>
      <c r="J35" s="45" t="s">
        <v>103</v>
      </c>
      <c r="K35" s="48">
        <v>0</v>
      </c>
      <c r="M35" s="45" t="s">
        <v>86</v>
      </c>
      <c r="N35" s="45" t="s">
        <v>103</v>
      </c>
      <c r="O35" s="48">
        <v>0</v>
      </c>
      <c r="Q35" s="45" t="s">
        <v>87</v>
      </c>
      <c r="R35" s="45" t="s">
        <v>103</v>
      </c>
      <c r="S35" s="48">
        <v>0</v>
      </c>
      <c r="U35" s="45" t="s">
        <v>411</v>
      </c>
      <c r="V35" s="45" t="s">
        <v>103</v>
      </c>
      <c r="W35" s="48">
        <v>0</v>
      </c>
      <c r="Y35" s="45" t="s">
        <v>333</v>
      </c>
      <c r="Z35" s="45" t="s">
        <v>103</v>
      </c>
      <c r="AA35" s="48">
        <v>0</v>
      </c>
      <c r="AC35" s="45" t="s">
        <v>333</v>
      </c>
      <c r="AD35" s="45" t="s">
        <v>103</v>
      </c>
      <c r="AE35" s="48">
        <v>0</v>
      </c>
      <c r="AG35" s="45" t="s">
        <v>332</v>
      </c>
      <c r="AH35" s="45" t="s">
        <v>103</v>
      </c>
      <c r="AI35" s="48">
        <v>0</v>
      </c>
      <c r="AJ35" s="158"/>
      <c r="AN35" s="158"/>
      <c r="AR35" s="158"/>
    </row>
    <row r="36" spans="1:44" ht="12.75">
      <c r="A36" s="49"/>
      <c r="B36" s="51" t="s">
        <v>106</v>
      </c>
      <c r="C36" s="52">
        <v>1</v>
      </c>
      <c r="E36" s="49"/>
      <c r="F36" s="51" t="s">
        <v>106</v>
      </c>
      <c r="G36" s="52">
        <v>1</v>
      </c>
      <c r="I36" s="49"/>
      <c r="J36" s="51" t="s">
        <v>106</v>
      </c>
      <c r="K36" s="52">
        <v>1</v>
      </c>
      <c r="M36" s="49"/>
      <c r="N36" s="51" t="s">
        <v>106</v>
      </c>
      <c r="O36" s="52">
        <v>1</v>
      </c>
      <c r="Q36" s="49"/>
      <c r="R36" s="51" t="s">
        <v>106</v>
      </c>
      <c r="S36" s="52">
        <v>1</v>
      </c>
      <c r="U36" s="49"/>
      <c r="V36" s="51" t="s">
        <v>106</v>
      </c>
      <c r="W36" s="52">
        <v>1</v>
      </c>
      <c r="Y36" s="49"/>
      <c r="Z36" s="51" t="s">
        <v>106</v>
      </c>
      <c r="AA36" s="52">
        <v>3</v>
      </c>
      <c r="AC36" s="49"/>
      <c r="AD36" s="51" t="s">
        <v>106</v>
      </c>
      <c r="AE36" s="52">
        <v>3</v>
      </c>
      <c r="AG36" s="49"/>
      <c r="AH36" s="51" t="s">
        <v>106</v>
      </c>
      <c r="AI36" s="52">
        <v>5</v>
      </c>
      <c r="AJ36" s="158"/>
      <c r="AN36" s="158"/>
      <c r="AR36" s="158"/>
    </row>
    <row r="37" spans="1:44" ht="12.75">
      <c r="A37" s="45" t="s">
        <v>331</v>
      </c>
      <c r="B37" s="45" t="s">
        <v>103</v>
      </c>
      <c r="C37" s="48">
        <v>0</v>
      </c>
      <c r="E37" s="45" t="s">
        <v>87</v>
      </c>
      <c r="F37" s="45" t="s">
        <v>103</v>
      </c>
      <c r="G37" s="48">
        <v>0</v>
      </c>
      <c r="I37" s="45" t="s">
        <v>87</v>
      </c>
      <c r="J37" s="45" t="s">
        <v>103</v>
      </c>
      <c r="K37" s="48">
        <v>0</v>
      </c>
      <c r="M37" s="45" t="s">
        <v>87</v>
      </c>
      <c r="N37" s="45" t="s">
        <v>103</v>
      </c>
      <c r="O37" s="48">
        <v>0</v>
      </c>
      <c r="Q37" s="45" t="s">
        <v>332</v>
      </c>
      <c r="R37" s="45" t="s">
        <v>103</v>
      </c>
      <c r="S37" s="48">
        <v>0</v>
      </c>
      <c r="U37" s="45" t="s">
        <v>369</v>
      </c>
      <c r="V37" s="45" t="s">
        <v>103</v>
      </c>
      <c r="W37" s="48">
        <v>0</v>
      </c>
      <c r="Y37" s="45" t="s">
        <v>30</v>
      </c>
      <c r="Z37" s="45" t="s">
        <v>103</v>
      </c>
      <c r="AA37" s="48">
        <v>0</v>
      </c>
      <c r="AC37" s="45" t="s">
        <v>358</v>
      </c>
      <c r="AD37" s="45" t="s">
        <v>103</v>
      </c>
      <c r="AE37" s="48">
        <v>0</v>
      </c>
      <c r="AG37" s="45" t="s">
        <v>252</v>
      </c>
      <c r="AH37" s="45" t="s">
        <v>103</v>
      </c>
      <c r="AI37" s="48">
        <v>0</v>
      </c>
      <c r="AJ37" s="158"/>
      <c r="AN37" s="158"/>
      <c r="AR37" s="158"/>
    </row>
    <row r="38" spans="1:44" ht="12.75">
      <c r="A38" s="49"/>
      <c r="B38" s="51" t="s">
        <v>106</v>
      </c>
      <c r="C38" s="52">
        <v>1</v>
      </c>
      <c r="E38" s="49"/>
      <c r="F38" s="51" t="s">
        <v>106</v>
      </c>
      <c r="G38" s="52">
        <v>1</v>
      </c>
      <c r="I38" s="49"/>
      <c r="J38" s="51" t="s">
        <v>106</v>
      </c>
      <c r="K38" s="52">
        <v>1</v>
      </c>
      <c r="M38" s="49"/>
      <c r="N38" s="51" t="s">
        <v>106</v>
      </c>
      <c r="O38" s="52">
        <v>1</v>
      </c>
      <c r="Q38" s="49"/>
      <c r="R38" s="51" t="s">
        <v>106</v>
      </c>
      <c r="S38" s="52">
        <v>6</v>
      </c>
      <c r="U38" s="49"/>
      <c r="V38" s="51" t="s">
        <v>106</v>
      </c>
      <c r="W38" s="52">
        <v>1</v>
      </c>
      <c r="Y38" s="49"/>
      <c r="Z38" s="51" t="s">
        <v>106</v>
      </c>
      <c r="AA38" s="52">
        <v>1</v>
      </c>
      <c r="AC38" s="49"/>
      <c r="AD38" s="51" t="s">
        <v>106</v>
      </c>
      <c r="AE38" s="52">
        <v>2</v>
      </c>
      <c r="AG38" s="49"/>
      <c r="AH38" s="51" t="s">
        <v>106</v>
      </c>
      <c r="AI38" s="52">
        <v>1</v>
      </c>
      <c r="AJ38" s="158"/>
      <c r="AN38" s="158"/>
      <c r="AR38" s="158"/>
    </row>
    <row r="39" spans="1:44" ht="12.75">
      <c r="A39" s="45" t="s">
        <v>365</v>
      </c>
      <c r="B39" s="45" t="s">
        <v>103</v>
      </c>
      <c r="C39" s="48">
        <v>0</v>
      </c>
      <c r="E39" s="45" t="s">
        <v>332</v>
      </c>
      <c r="F39" s="45" t="s">
        <v>103</v>
      </c>
      <c r="G39" s="48">
        <v>0</v>
      </c>
      <c r="I39" s="45" t="s">
        <v>332</v>
      </c>
      <c r="J39" s="45" t="s">
        <v>103</v>
      </c>
      <c r="K39" s="48">
        <v>0</v>
      </c>
      <c r="M39" s="45" t="s">
        <v>332</v>
      </c>
      <c r="N39" s="45" t="s">
        <v>103</v>
      </c>
      <c r="O39" s="48">
        <v>0</v>
      </c>
      <c r="Q39" s="45" t="s">
        <v>411</v>
      </c>
      <c r="R39" s="45" t="s">
        <v>103</v>
      </c>
      <c r="S39" s="48">
        <v>0</v>
      </c>
      <c r="U39" s="45" t="s">
        <v>333</v>
      </c>
      <c r="V39" s="45" t="s">
        <v>103</v>
      </c>
      <c r="W39" s="48">
        <v>0</v>
      </c>
      <c r="Y39" s="45" t="s">
        <v>306</v>
      </c>
      <c r="Z39" s="50"/>
      <c r="AA39" s="48">
        <v>0</v>
      </c>
      <c r="AC39" s="45" t="s">
        <v>370</v>
      </c>
      <c r="AD39" s="45" t="s">
        <v>103</v>
      </c>
      <c r="AE39" s="48">
        <v>0</v>
      </c>
      <c r="AG39" s="45" t="s">
        <v>366</v>
      </c>
      <c r="AH39" s="45" t="s">
        <v>103</v>
      </c>
      <c r="AI39" s="48">
        <v>0</v>
      </c>
      <c r="AJ39" s="158"/>
      <c r="AN39" s="158"/>
      <c r="AR39" s="158"/>
    </row>
    <row r="40" spans="1:44" ht="12.75">
      <c r="A40" s="49"/>
      <c r="B40" s="51" t="s">
        <v>106</v>
      </c>
      <c r="C40" s="52">
        <v>1</v>
      </c>
      <c r="E40" s="49"/>
      <c r="F40" s="51" t="s">
        <v>106</v>
      </c>
      <c r="G40" s="52">
        <v>6</v>
      </c>
      <c r="I40" s="49"/>
      <c r="J40" s="51" t="s">
        <v>106</v>
      </c>
      <c r="K40" s="52">
        <v>6</v>
      </c>
      <c r="M40" s="49"/>
      <c r="N40" s="51" t="s">
        <v>106</v>
      </c>
      <c r="O40" s="52">
        <v>6</v>
      </c>
      <c r="Q40" s="49"/>
      <c r="R40" s="51" t="s">
        <v>106</v>
      </c>
      <c r="S40" s="52">
        <v>1</v>
      </c>
      <c r="U40" s="49"/>
      <c r="V40" s="51" t="s">
        <v>106</v>
      </c>
      <c r="W40" s="52">
        <v>3</v>
      </c>
      <c r="Y40" s="53" t="s">
        <v>307</v>
      </c>
      <c r="Z40" s="54"/>
      <c r="AA40" s="55">
        <v>8</v>
      </c>
      <c r="AC40" s="49"/>
      <c r="AD40" s="51" t="s">
        <v>106</v>
      </c>
      <c r="AE40" s="52">
        <v>1</v>
      </c>
      <c r="AG40" s="49"/>
      <c r="AH40" s="51" t="s">
        <v>106</v>
      </c>
      <c r="AI40" s="52">
        <v>1</v>
      </c>
      <c r="AJ40" s="158"/>
      <c r="AN40" s="158"/>
      <c r="AR40" s="158"/>
    </row>
    <row r="41" spans="1:44" ht="12.75">
      <c r="A41" s="45" t="s">
        <v>87</v>
      </c>
      <c r="B41" s="45" t="s">
        <v>103</v>
      </c>
      <c r="C41" s="48">
        <v>0</v>
      </c>
      <c r="E41" s="45" t="s">
        <v>29</v>
      </c>
      <c r="F41" s="45" t="s">
        <v>103</v>
      </c>
      <c r="G41" s="48">
        <v>0</v>
      </c>
      <c r="I41" s="45" t="s">
        <v>29</v>
      </c>
      <c r="J41" s="45" t="s">
        <v>103</v>
      </c>
      <c r="K41" s="48">
        <v>0</v>
      </c>
      <c r="M41" s="45" t="s">
        <v>29</v>
      </c>
      <c r="N41" s="45" t="s">
        <v>103</v>
      </c>
      <c r="O41" s="48">
        <v>0</v>
      </c>
      <c r="Q41" s="45" t="s">
        <v>367</v>
      </c>
      <c r="R41" s="45" t="s">
        <v>103</v>
      </c>
      <c r="S41" s="48">
        <v>0</v>
      </c>
      <c r="U41" s="45" t="s">
        <v>361</v>
      </c>
      <c r="V41" s="45" t="s">
        <v>103</v>
      </c>
      <c r="W41" s="48">
        <v>0</v>
      </c>
      <c r="AC41" s="45" t="s">
        <v>306</v>
      </c>
      <c r="AD41" s="50"/>
      <c r="AE41" s="48">
        <v>0</v>
      </c>
      <c r="AG41" s="45" t="s">
        <v>29</v>
      </c>
      <c r="AH41" s="45" t="s">
        <v>103</v>
      </c>
      <c r="AI41" s="48">
        <v>0</v>
      </c>
      <c r="AJ41" s="158"/>
      <c r="AN41" s="158"/>
      <c r="AR41" s="158"/>
    </row>
    <row r="42" spans="1:44" ht="12.75">
      <c r="A42" s="49"/>
      <c r="B42" s="51" t="s">
        <v>106</v>
      </c>
      <c r="C42" s="52">
        <v>1</v>
      </c>
      <c r="E42" s="49"/>
      <c r="F42" s="51" t="s">
        <v>106</v>
      </c>
      <c r="G42" s="52">
        <v>1</v>
      </c>
      <c r="I42" s="49"/>
      <c r="J42" s="51" t="s">
        <v>106</v>
      </c>
      <c r="K42" s="52">
        <v>1</v>
      </c>
      <c r="M42" s="49"/>
      <c r="N42" s="51" t="s">
        <v>106</v>
      </c>
      <c r="O42" s="52">
        <v>1</v>
      </c>
      <c r="Q42" s="49"/>
      <c r="R42" s="51" t="s">
        <v>106</v>
      </c>
      <c r="S42" s="52">
        <v>2</v>
      </c>
      <c r="U42" s="49"/>
      <c r="V42" s="51" t="s">
        <v>106</v>
      </c>
      <c r="W42" s="52">
        <v>1</v>
      </c>
      <c r="AC42" s="53" t="s">
        <v>307</v>
      </c>
      <c r="AD42" s="54"/>
      <c r="AE42" s="55">
        <v>11</v>
      </c>
      <c r="AG42" s="49"/>
      <c r="AH42" s="51" t="s">
        <v>106</v>
      </c>
      <c r="AI42" s="52">
        <v>1</v>
      </c>
      <c r="AJ42" s="158"/>
      <c r="AN42" s="158"/>
      <c r="AR42" s="158"/>
    </row>
    <row r="43" spans="1:44" ht="12.75">
      <c r="A43" s="45" t="s">
        <v>332</v>
      </c>
      <c r="B43" s="45" t="s">
        <v>103</v>
      </c>
      <c r="C43" s="48">
        <v>0</v>
      </c>
      <c r="E43" s="45" t="s">
        <v>411</v>
      </c>
      <c r="F43" s="45" t="s">
        <v>103</v>
      </c>
      <c r="G43" s="48">
        <v>0</v>
      </c>
      <c r="I43" s="45" t="s">
        <v>411</v>
      </c>
      <c r="J43" s="45" t="s">
        <v>103</v>
      </c>
      <c r="K43" s="48">
        <v>0</v>
      </c>
      <c r="M43" s="45" t="s">
        <v>411</v>
      </c>
      <c r="N43" s="45" t="s">
        <v>103</v>
      </c>
      <c r="O43" s="48">
        <v>0</v>
      </c>
      <c r="Q43" s="45" t="s">
        <v>368</v>
      </c>
      <c r="R43" s="45" t="s">
        <v>103</v>
      </c>
      <c r="S43" s="48">
        <v>0</v>
      </c>
      <c r="U43" s="45" t="s">
        <v>306</v>
      </c>
      <c r="V43" s="50"/>
      <c r="W43" s="48">
        <v>0</v>
      </c>
      <c r="AG43" s="45" t="s">
        <v>367</v>
      </c>
      <c r="AH43" s="45" t="s">
        <v>103</v>
      </c>
      <c r="AI43" s="48">
        <v>0</v>
      </c>
      <c r="AJ43" s="158"/>
      <c r="AN43" s="158"/>
      <c r="AR43" s="158"/>
    </row>
    <row r="44" spans="1:44" ht="12.75">
      <c r="A44" s="49"/>
      <c r="B44" s="51" t="s">
        <v>106</v>
      </c>
      <c r="C44" s="52">
        <v>6</v>
      </c>
      <c r="E44" s="49"/>
      <c r="F44" s="51" t="s">
        <v>106</v>
      </c>
      <c r="G44" s="52">
        <v>1</v>
      </c>
      <c r="I44" s="49"/>
      <c r="J44" s="51" t="s">
        <v>106</v>
      </c>
      <c r="K44" s="52">
        <v>1</v>
      </c>
      <c r="M44" s="49"/>
      <c r="N44" s="51" t="s">
        <v>106</v>
      </c>
      <c r="O44" s="52">
        <v>1</v>
      </c>
      <c r="Q44" s="49"/>
      <c r="R44" s="51" t="s">
        <v>106</v>
      </c>
      <c r="S44" s="52">
        <v>3</v>
      </c>
      <c r="U44" s="53" t="s">
        <v>307</v>
      </c>
      <c r="V44" s="54"/>
      <c r="W44" s="55">
        <v>9</v>
      </c>
      <c r="AG44" s="49"/>
      <c r="AH44" s="51" t="s">
        <v>106</v>
      </c>
      <c r="AI44" s="52">
        <v>1</v>
      </c>
      <c r="AJ44" s="158"/>
      <c r="AN44" s="158"/>
      <c r="AR44" s="158"/>
    </row>
    <row r="45" spans="1:44" ht="12.75">
      <c r="A45" s="45" t="s">
        <v>364</v>
      </c>
      <c r="B45" s="45" t="s">
        <v>103</v>
      </c>
      <c r="C45" s="48">
        <v>0</v>
      </c>
      <c r="E45" s="45" t="s">
        <v>367</v>
      </c>
      <c r="F45" s="45" t="s">
        <v>103</v>
      </c>
      <c r="G45" s="48">
        <v>0</v>
      </c>
      <c r="I45" s="45" t="s">
        <v>367</v>
      </c>
      <c r="J45" s="45" t="s">
        <v>103</v>
      </c>
      <c r="K45" s="48">
        <v>0</v>
      </c>
      <c r="M45" s="45" t="s">
        <v>367</v>
      </c>
      <c r="N45" s="45" t="s">
        <v>103</v>
      </c>
      <c r="O45" s="48">
        <v>0</v>
      </c>
      <c r="Q45" s="45" t="s">
        <v>369</v>
      </c>
      <c r="R45" s="45" t="s">
        <v>103</v>
      </c>
      <c r="S45" s="48">
        <v>0</v>
      </c>
      <c r="AG45" s="45" t="s">
        <v>368</v>
      </c>
      <c r="AH45" s="45" t="s">
        <v>103</v>
      </c>
      <c r="AI45" s="48">
        <v>0</v>
      </c>
      <c r="AJ45" s="158"/>
      <c r="AN45" s="158"/>
      <c r="AR45" s="158"/>
    </row>
    <row r="46" spans="1:44" ht="12.75">
      <c r="A46" s="49"/>
      <c r="B46" s="51" t="s">
        <v>106</v>
      </c>
      <c r="C46" s="52">
        <v>2</v>
      </c>
      <c r="E46" s="49"/>
      <c r="F46" s="51" t="s">
        <v>106</v>
      </c>
      <c r="G46" s="52">
        <v>3</v>
      </c>
      <c r="I46" s="49"/>
      <c r="J46" s="51" t="s">
        <v>106</v>
      </c>
      <c r="K46" s="52">
        <v>3</v>
      </c>
      <c r="M46" s="49"/>
      <c r="N46" s="51" t="s">
        <v>106</v>
      </c>
      <c r="O46" s="52">
        <v>2</v>
      </c>
      <c r="Q46" s="49"/>
      <c r="R46" s="51" t="s">
        <v>106</v>
      </c>
      <c r="S46" s="52">
        <v>2</v>
      </c>
      <c r="AG46" s="49"/>
      <c r="AH46" s="51" t="s">
        <v>106</v>
      </c>
      <c r="AI46" s="52">
        <v>1</v>
      </c>
      <c r="AJ46" s="158"/>
      <c r="AN46" s="158"/>
      <c r="AR46" s="158"/>
    </row>
    <row r="47" spans="1:44" ht="12.75">
      <c r="A47" s="45" t="s">
        <v>366</v>
      </c>
      <c r="B47" s="45" t="s">
        <v>103</v>
      </c>
      <c r="C47" s="48">
        <v>0</v>
      </c>
      <c r="E47" s="45" t="s">
        <v>368</v>
      </c>
      <c r="F47" s="45" t="s">
        <v>103</v>
      </c>
      <c r="G47" s="48">
        <v>0</v>
      </c>
      <c r="I47" s="45" t="s">
        <v>368</v>
      </c>
      <c r="J47" s="45" t="s">
        <v>103</v>
      </c>
      <c r="K47" s="48">
        <v>0</v>
      </c>
      <c r="M47" s="45" t="s">
        <v>368</v>
      </c>
      <c r="N47" s="45" t="s">
        <v>103</v>
      </c>
      <c r="O47" s="48">
        <v>0</v>
      </c>
      <c r="Q47" s="45" t="s">
        <v>333</v>
      </c>
      <c r="R47" s="45" t="s">
        <v>103</v>
      </c>
      <c r="S47" s="48">
        <v>0</v>
      </c>
      <c r="AG47" s="45" t="s">
        <v>369</v>
      </c>
      <c r="AH47" s="45" t="s">
        <v>103</v>
      </c>
      <c r="AI47" s="48">
        <v>0</v>
      </c>
      <c r="AJ47" s="158"/>
      <c r="AN47" s="158"/>
      <c r="AR47" s="158"/>
    </row>
    <row r="48" spans="1:44" ht="12.75">
      <c r="A48" s="49"/>
      <c r="B48" s="51" t="s">
        <v>106</v>
      </c>
      <c r="C48" s="52">
        <v>1</v>
      </c>
      <c r="E48" s="49"/>
      <c r="F48" s="51" t="s">
        <v>106</v>
      </c>
      <c r="G48" s="52">
        <v>4</v>
      </c>
      <c r="I48" s="49"/>
      <c r="J48" s="51" t="s">
        <v>106</v>
      </c>
      <c r="K48" s="52">
        <v>4</v>
      </c>
      <c r="M48" s="49"/>
      <c r="N48" s="51" t="s">
        <v>106</v>
      </c>
      <c r="O48" s="52">
        <v>4</v>
      </c>
      <c r="Q48" s="49"/>
      <c r="R48" s="51" t="s">
        <v>106</v>
      </c>
      <c r="S48" s="52">
        <v>4</v>
      </c>
      <c r="AG48" s="49"/>
      <c r="AH48" s="51" t="s">
        <v>106</v>
      </c>
      <c r="AI48" s="52">
        <v>4</v>
      </c>
      <c r="AJ48" s="158"/>
      <c r="AN48" s="158"/>
      <c r="AR48" s="158"/>
    </row>
    <row r="49" spans="1:44" ht="12.75">
      <c r="A49" s="45" t="s">
        <v>29</v>
      </c>
      <c r="B49" s="45" t="s">
        <v>103</v>
      </c>
      <c r="C49" s="48">
        <v>0</v>
      </c>
      <c r="E49" s="45" t="s">
        <v>369</v>
      </c>
      <c r="F49" s="45" t="s">
        <v>103</v>
      </c>
      <c r="G49" s="48">
        <v>0</v>
      </c>
      <c r="I49" s="45" t="s">
        <v>369</v>
      </c>
      <c r="J49" s="45" t="s">
        <v>103</v>
      </c>
      <c r="K49" s="48">
        <v>0</v>
      </c>
      <c r="M49" s="45" t="s">
        <v>369</v>
      </c>
      <c r="N49" s="45" t="s">
        <v>103</v>
      </c>
      <c r="O49" s="48">
        <v>0</v>
      </c>
      <c r="Q49" s="45" t="s">
        <v>447</v>
      </c>
      <c r="R49" s="45" t="s">
        <v>103</v>
      </c>
      <c r="S49" s="48">
        <v>0</v>
      </c>
      <c r="AG49" s="45" t="s">
        <v>333</v>
      </c>
      <c r="AH49" s="45" t="s">
        <v>103</v>
      </c>
      <c r="AI49" s="48">
        <v>0</v>
      </c>
      <c r="AJ49" s="158"/>
      <c r="AN49" s="158"/>
      <c r="AR49" s="158"/>
    </row>
    <row r="50" spans="1:44" ht="12.75">
      <c r="A50" s="49"/>
      <c r="B50" s="51" t="s">
        <v>106</v>
      </c>
      <c r="C50" s="52">
        <v>1</v>
      </c>
      <c r="E50" s="49"/>
      <c r="F50" s="51" t="s">
        <v>106</v>
      </c>
      <c r="G50" s="52">
        <v>6</v>
      </c>
      <c r="I50" s="49"/>
      <c r="J50" s="51" t="s">
        <v>106</v>
      </c>
      <c r="K50" s="52">
        <v>5</v>
      </c>
      <c r="M50" s="49"/>
      <c r="N50" s="51" t="s">
        <v>106</v>
      </c>
      <c r="O50" s="52">
        <v>6</v>
      </c>
      <c r="Q50" s="49"/>
      <c r="R50" s="51" t="s">
        <v>106</v>
      </c>
      <c r="S50" s="52">
        <v>1</v>
      </c>
      <c r="AG50" s="49"/>
      <c r="AH50" s="51" t="s">
        <v>106</v>
      </c>
      <c r="AI50" s="52">
        <v>6</v>
      </c>
      <c r="AJ50" s="158"/>
      <c r="AN50" s="158"/>
      <c r="AR50" s="158"/>
    </row>
    <row r="51" spans="1:44" ht="12.75">
      <c r="A51" s="45" t="s">
        <v>411</v>
      </c>
      <c r="B51" s="45" t="s">
        <v>103</v>
      </c>
      <c r="C51" s="48">
        <v>0</v>
      </c>
      <c r="E51" s="45" t="s">
        <v>333</v>
      </c>
      <c r="F51" s="45" t="s">
        <v>103</v>
      </c>
      <c r="G51" s="48">
        <v>0</v>
      </c>
      <c r="I51" s="45" t="s">
        <v>333</v>
      </c>
      <c r="J51" s="45" t="s">
        <v>103</v>
      </c>
      <c r="K51" s="48">
        <v>0</v>
      </c>
      <c r="M51" s="45" t="s">
        <v>333</v>
      </c>
      <c r="N51" s="45" t="s">
        <v>103</v>
      </c>
      <c r="O51" s="48">
        <v>0</v>
      </c>
      <c r="Q51" s="45" t="s">
        <v>335</v>
      </c>
      <c r="R51" s="45" t="s">
        <v>103</v>
      </c>
      <c r="S51" s="48">
        <v>0</v>
      </c>
      <c r="AG51" s="45" t="s">
        <v>334</v>
      </c>
      <c r="AH51" s="45" t="s">
        <v>103</v>
      </c>
      <c r="AI51" s="48">
        <v>0</v>
      </c>
      <c r="AJ51" s="158"/>
      <c r="AN51" s="158"/>
      <c r="AR51" s="158"/>
    </row>
    <row r="52" spans="1:44" ht="12.75">
      <c r="A52" s="49"/>
      <c r="B52" s="51" t="s">
        <v>106</v>
      </c>
      <c r="C52" s="52">
        <v>1</v>
      </c>
      <c r="E52" s="49"/>
      <c r="F52" s="51" t="s">
        <v>106</v>
      </c>
      <c r="G52" s="52">
        <v>6</v>
      </c>
      <c r="I52" s="49"/>
      <c r="J52" s="51" t="s">
        <v>106</v>
      </c>
      <c r="K52" s="52">
        <v>6</v>
      </c>
      <c r="M52" s="49"/>
      <c r="N52" s="51" t="s">
        <v>106</v>
      </c>
      <c r="O52" s="52">
        <v>6</v>
      </c>
      <c r="Q52" s="49"/>
      <c r="R52" s="51" t="s">
        <v>106</v>
      </c>
      <c r="S52" s="52">
        <v>4</v>
      </c>
      <c r="AG52" s="49"/>
      <c r="AH52" s="51" t="s">
        <v>106</v>
      </c>
      <c r="AI52" s="52">
        <v>1</v>
      </c>
      <c r="AJ52" s="158"/>
      <c r="AN52" s="158"/>
      <c r="AR52" s="158"/>
    </row>
    <row r="53" spans="1:44" ht="12.75">
      <c r="A53" s="45" t="s">
        <v>367</v>
      </c>
      <c r="B53" s="45" t="s">
        <v>103</v>
      </c>
      <c r="C53" s="48">
        <v>0</v>
      </c>
      <c r="E53" s="45" t="s">
        <v>334</v>
      </c>
      <c r="F53" s="45" t="s">
        <v>103</v>
      </c>
      <c r="G53" s="48">
        <v>0</v>
      </c>
      <c r="I53" s="45" t="s">
        <v>334</v>
      </c>
      <c r="J53" s="45" t="s">
        <v>103</v>
      </c>
      <c r="K53" s="48">
        <v>0</v>
      </c>
      <c r="M53" s="45" t="s">
        <v>334</v>
      </c>
      <c r="N53" s="45" t="s">
        <v>103</v>
      </c>
      <c r="O53" s="48">
        <v>0</v>
      </c>
      <c r="Q53" s="45" t="s">
        <v>30</v>
      </c>
      <c r="R53" s="45" t="s">
        <v>103</v>
      </c>
      <c r="S53" s="48">
        <v>0</v>
      </c>
      <c r="AG53" s="45" t="s">
        <v>447</v>
      </c>
      <c r="AH53" s="45" t="s">
        <v>103</v>
      </c>
      <c r="AI53" s="48">
        <v>0</v>
      </c>
      <c r="AJ53" s="158"/>
      <c r="AN53" s="158"/>
      <c r="AR53" s="158"/>
    </row>
    <row r="54" spans="1:44" ht="12.75">
      <c r="A54" s="49"/>
      <c r="B54" s="51" t="s">
        <v>106</v>
      </c>
      <c r="C54" s="52">
        <v>6</v>
      </c>
      <c r="E54" s="49"/>
      <c r="F54" s="51" t="s">
        <v>106</v>
      </c>
      <c r="G54" s="52">
        <v>1</v>
      </c>
      <c r="I54" s="49"/>
      <c r="J54" s="51" t="s">
        <v>106</v>
      </c>
      <c r="K54" s="52">
        <v>1</v>
      </c>
      <c r="M54" s="49"/>
      <c r="N54" s="51" t="s">
        <v>106</v>
      </c>
      <c r="O54" s="52">
        <v>1</v>
      </c>
      <c r="Q54" s="49"/>
      <c r="R54" s="51" t="s">
        <v>106</v>
      </c>
      <c r="S54" s="52">
        <v>1</v>
      </c>
      <c r="AG54" s="49"/>
      <c r="AH54" s="51" t="s">
        <v>106</v>
      </c>
      <c r="AI54" s="52">
        <v>1</v>
      </c>
      <c r="AJ54" s="158"/>
      <c r="AN54" s="158"/>
      <c r="AR54" s="158"/>
    </row>
    <row r="55" spans="1:44" ht="12.75">
      <c r="A55" s="45" t="s">
        <v>368</v>
      </c>
      <c r="B55" s="45" t="s">
        <v>103</v>
      </c>
      <c r="C55" s="48">
        <v>0</v>
      </c>
      <c r="E55" s="45" t="s">
        <v>447</v>
      </c>
      <c r="F55" s="45" t="s">
        <v>103</v>
      </c>
      <c r="G55" s="48">
        <v>0</v>
      </c>
      <c r="I55" s="45" t="s">
        <v>335</v>
      </c>
      <c r="J55" s="45" t="s">
        <v>103</v>
      </c>
      <c r="K55" s="48">
        <v>0</v>
      </c>
      <c r="M55" s="45" t="s">
        <v>447</v>
      </c>
      <c r="N55" s="45" t="s">
        <v>103</v>
      </c>
      <c r="O55" s="48">
        <v>0</v>
      </c>
      <c r="Q55" s="45" t="s">
        <v>336</v>
      </c>
      <c r="R55" s="45" t="s">
        <v>103</v>
      </c>
      <c r="S55" s="48">
        <v>0</v>
      </c>
      <c r="AG55" s="45" t="s">
        <v>335</v>
      </c>
      <c r="AH55" s="45" t="s">
        <v>103</v>
      </c>
      <c r="AI55" s="48">
        <v>0</v>
      </c>
      <c r="AJ55" s="158"/>
      <c r="AN55" s="158"/>
      <c r="AR55" s="158"/>
    </row>
    <row r="56" spans="1:44" ht="12.75">
      <c r="A56" s="49"/>
      <c r="B56" s="51" t="s">
        <v>106</v>
      </c>
      <c r="C56" s="52">
        <v>5</v>
      </c>
      <c r="E56" s="49"/>
      <c r="F56" s="51" t="s">
        <v>106</v>
      </c>
      <c r="G56" s="52">
        <v>1</v>
      </c>
      <c r="I56" s="49"/>
      <c r="J56" s="51" t="s">
        <v>106</v>
      </c>
      <c r="K56" s="52">
        <v>4</v>
      </c>
      <c r="M56" s="49"/>
      <c r="N56" s="51" t="s">
        <v>106</v>
      </c>
      <c r="O56" s="52">
        <v>1</v>
      </c>
      <c r="Q56" s="49"/>
      <c r="R56" s="51" t="s">
        <v>106</v>
      </c>
      <c r="S56" s="52">
        <v>3</v>
      </c>
      <c r="AG56" s="49"/>
      <c r="AH56" s="51" t="s">
        <v>106</v>
      </c>
      <c r="AI56" s="52">
        <v>2</v>
      </c>
      <c r="AJ56" s="158"/>
      <c r="AN56" s="158"/>
      <c r="AR56" s="158"/>
    </row>
    <row r="57" spans="1:44" ht="12.75">
      <c r="A57" s="45" t="s">
        <v>369</v>
      </c>
      <c r="B57" s="45" t="s">
        <v>103</v>
      </c>
      <c r="C57" s="48">
        <v>0</v>
      </c>
      <c r="E57" s="45" t="s">
        <v>335</v>
      </c>
      <c r="F57" s="45" t="s">
        <v>103</v>
      </c>
      <c r="G57" s="48">
        <v>0</v>
      </c>
      <c r="I57" s="45" t="s">
        <v>30</v>
      </c>
      <c r="J57" s="45" t="s">
        <v>103</v>
      </c>
      <c r="K57" s="48">
        <v>0</v>
      </c>
      <c r="M57" s="45" t="s">
        <v>335</v>
      </c>
      <c r="N57" s="45" t="s">
        <v>103</v>
      </c>
      <c r="O57" s="48">
        <v>0</v>
      </c>
      <c r="Q57" s="45" t="s">
        <v>361</v>
      </c>
      <c r="R57" s="45" t="s">
        <v>103</v>
      </c>
      <c r="S57" s="48">
        <v>0</v>
      </c>
      <c r="AG57" s="45" t="s">
        <v>30</v>
      </c>
      <c r="AH57" s="45" t="s">
        <v>103</v>
      </c>
      <c r="AI57" s="48">
        <v>0</v>
      </c>
      <c r="AJ57" s="158"/>
      <c r="AN57" s="158"/>
      <c r="AR57" s="158"/>
    </row>
    <row r="58" spans="1:44" ht="12.75">
      <c r="A58" s="49"/>
      <c r="B58" s="51" t="s">
        <v>106</v>
      </c>
      <c r="C58" s="52">
        <v>6</v>
      </c>
      <c r="E58" s="49"/>
      <c r="F58" s="51" t="s">
        <v>106</v>
      </c>
      <c r="G58" s="52">
        <v>4</v>
      </c>
      <c r="I58" s="49"/>
      <c r="J58" s="51" t="s">
        <v>106</v>
      </c>
      <c r="K58" s="52">
        <v>1</v>
      </c>
      <c r="M58" s="49"/>
      <c r="N58" s="51" t="s">
        <v>106</v>
      </c>
      <c r="O58" s="52">
        <v>4</v>
      </c>
      <c r="Q58" s="49"/>
      <c r="R58" s="51" t="s">
        <v>106</v>
      </c>
      <c r="S58" s="52">
        <v>2</v>
      </c>
      <c r="AG58" s="49"/>
      <c r="AH58" s="51" t="s">
        <v>106</v>
      </c>
      <c r="AI58" s="52">
        <v>1</v>
      </c>
      <c r="AJ58" s="158"/>
      <c r="AN58" s="158"/>
      <c r="AR58" s="158"/>
    </row>
    <row r="59" spans="1:44" ht="12.75">
      <c r="A59" s="45" t="s">
        <v>333</v>
      </c>
      <c r="B59" s="45" t="s">
        <v>103</v>
      </c>
      <c r="C59" s="48">
        <v>0</v>
      </c>
      <c r="E59" s="45" t="s">
        <v>30</v>
      </c>
      <c r="F59" s="45" t="s">
        <v>103</v>
      </c>
      <c r="G59" s="48">
        <v>0</v>
      </c>
      <c r="I59" s="45" t="s">
        <v>336</v>
      </c>
      <c r="J59" s="45" t="s">
        <v>103</v>
      </c>
      <c r="K59" s="48">
        <v>0</v>
      </c>
      <c r="M59" s="45" t="s">
        <v>30</v>
      </c>
      <c r="N59" s="45" t="s">
        <v>103</v>
      </c>
      <c r="O59" s="48">
        <v>0</v>
      </c>
      <c r="Q59" s="45" t="s">
        <v>358</v>
      </c>
      <c r="R59" s="45" t="s">
        <v>103</v>
      </c>
      <c r="S59" s="48">
        <v>0</v>
      </c>
      <c r="AG59" s="45" t="s">
        <v>357</v>
      </c>
      <c r="AH59" s="45" t="s">
        <v>103</v>
      </c>
      <c r="AI59" s="48">
        <v>0</v>
      </c>
      <c r="AJ59" s="158"/>
      <c r="AN59" s="158"/>
      <c r="AR59" s="158"/>
    </row>
    <row r="60" spans="1:44" ht="12.75">
      <c r="A60" s="49"/>
      <c r="B60" s="51" t="s">
        <v>106</v>
      </c>
      <c r="C60" s="52">
        <v>7</v>
      </c>
      <c r="E60" s="49"/>
      <c r="F60" s="51" t="s">
        <v>106</v>
      </c>
      <c r="G60" s="52">
        <v>1</v>
      </c>
      <c r="I60" s="49"/>
      <c r="J60" s="51" t="s">
        <v>106</v>
      </c>
      <c r="K60" s="52">
        <v>2</v>
      </c>
      <c r="M60" s="49"/>
      <c r="N60" s="51" t="s">
        <v>106</v>
      </c>
      <c r="O60" s="52">
        <v>1</v>
      </c>
      <c r="Q60" s="49"/>
      <c r="R60" s="51" t="s">
        <v>106</v>
      </c>
      <c r="S60" s="52">
        <v>2</v>
      </c>
      <c r="AG60" s="49"/>
      <c r="AH60" s="51" t="s">
        <v>106</v>
      </c>
      <c r="AI60" s="52">
        <v>1</v>
      </c>
      <c r="AJ60" s="158"/>
      <c r="AN60" s="158"/>
      <c r="AR60" s="158"/>
    </row>
    <row r="61" spans="1:44" ht="12.75">
      <c r="A61" s="45" t="s">
        <v>334</v>
      </c>
      <c r="B61" s="45" t="s">
        <v>103</v>
      </c>
      <c r="C61" s="48">
        <v>0</v>
      </c>
      <c r="E61" s="45" t="s">
        <v>336</v>
      </c>
      <c r="F61" s="45" t="s">
        <v>103</v>
      </c>
      <c r="G61" s="48">
        <v>0</v>
      </c>
      <c r="I61" s="45" t="s">
        <v>361</v>
      </c>
      <c r="J61" s="45" t="s">
        <v>103</v>
      </c>
      <c r="K61" s="48">
        <v>0</v>
      </c>
      <c r="M61" s="45" t="s">
        <v>336</v>
      </c>
      <c r="N61" s="45" t="s">
        <v>103</v>
      </c>
      <c r="O61" s="48">
        <v>0</v>
      </c>
      <c r="Q61" s="45" t="s">
        <v>280</v>
      </c>
      <c r="R61" s="45" t="s">
        <v>103</v>
      </c>
      <c r="S61" s="48">
        <v>0</v>
      </c>
      <c r="AG61" s="45" t="s">
        <v>359</v>
      </c>
      <c r="AH61" s="45" t="s">
        <v>103</v>
      </c>
      <c r="AI61" s="48">
        <v>0</v>
      </c>
      <c r="AJ61" s="158"/>
      <c r="AN61" s="158"/>
      <c r="AR61" s="158"/>
    </row>
    <row r="62" spans="1:44" ht="12.75">
      <c r="A62" s="49"/>
      <c r="B62" s="51" t="s">
        <v>106</v>
      </c>
      <c r="C62" s="52">
        <v>1</v>
      </c>
      <c r="E62" s="49"/>
      <c r="F62" s="51" t="s">
        <v>106</v>
      </c>
      <c r="G62" s="52">
        <v>3</v>
      </c>
      <c r="I62" s="49"/>
      <c r="J62" s="51" t="s">
        <v>106</v>
      </c>
      <c r="K62" s="52">
        <v>2</v>
      </c>
      <c r="M62" s="49"/>
      <c r="N62" s="51" t="s">
        <v>106</v>
      </c>
      <c r="O62" s="52">
        <v>1</v>
      </c>
      <c r="Q62" s="49"/>
      <c r="R62" s="51" t="s">
        <v>106</v>
      </c>
      <c r="S62" s="52">
        <v>1</v>
      </c>
      <c r="AG62" s="49"/>
      <c r="AH62" s="51" t="s">
        <v>106</v>
      </c>
      <c r="AI62" s="52">
        <v>2</v>
      </c>
      <c r="AJ62" s="158"/>
      <c r="AN62" s="158"/>
      <c r="AR62" s="158"/>
    </row>
    <row r="63" spans="1:44" ht="12.75">
      <c r="A63" s="45" t="s">
        <v>447</v>
      </c>
      <c r="B63" s="45" t="s">
        <v>103</v>
      </c>
      <c r="C63" s="48">
        <v>0</v>
      </c>
      <c r="E63" s="45" t="s">
        <v>361</v>
      </c>
      <c r="F63" s="45" t="s">
        <v>103</v>
      </c>
      <c r="G63" s="48">
        <v>0</v>
      </c>
      <c r="I63" s="45" t="s">
        <v>358</v>
      </c>
      <c r="J63" s="45" t="s">
        <v>103</v>
      </c>
      <c r="K63" s="48">
        <v>0</v>
      </c>
      <c r="M63" s="45" t="s">
        <v>361</v>
      </c>
      <c r="N63" s="45" t="s">
        <v>103</v>
      </c>
      <c r="O63" s="48">
        <v>0</v>
      </c>
      <c r="Q63" s="45" t="s">
        <v>306</v>
      </c>
      <c r="R63" s="50"/>
      <c r="S63" s="48">
        <v>0</v>
      </c>
      <c r="AG63" s="45" t="s">
        <v>358</v>
      </c>
      <c r="AH63" s="45" t="s">
        <v>103</v>
      </c>
      <c r="AI63" s="48">
        <v>0</v>
      </c>
      <c r="AJ63" s="158"/>
      <c r="AN63" s="158"/>
      <c r="AR63" s="158"/>
    </row>
    <row r="64" spans="1:44" ht="12.75">
      <c r="A64" s="49"/>
      <c r="B64" s="51" t="s">
        <v>106</v>
      </c>
      <c r="C64" s="52">
        <v>1</v>
      </c>
      <c r="E64" s="49"/>
      <c r="F64" s="51" t="s">
        <v>106</v>
      </c>
      <c r="G64" s="52">
        <v>2</v>
      </c>
      <c r="I64" s="49"/>
      <c r="J64" s="51" t="s">
        <v>106</v>
      </c>
      <c r="K64" s="52">
        <v>2</v>
      </c>
      <c r="M64" s="49"/>
      <c r="N64" s="51" t="s">
        <v>106</v>
      </c>
      <c r="O64" s="52">
        <v>2</v>
      </c>
      <c r="Q64" s="53" t="s">
        <v>307</v>
      </c>
      <c r="R64" s="54"/>
      <c r="S64" s="55">
        <v>36</v>
      </c>
      <c r="AG64" s="49"/>
      <c r="AH64" s="51" t="s">
        <v>106</v>
      </c>
      <c r="AI64" s="52">
        <v>2</v>
      </c>
      <c r="AJ64" s="158"/>
      <c r="AN64" s="158"/>
      <c r="AR64" s="158"/>
    </row>
    <row r="65" spans="1:44" ht="12.75">
      <c r="A65" s="45" t="s">
        <v>335</v>
      </c>
      <c r="B65" s="45" t="s">
        <v>103</v>
      </c>
      <c r="C65" s="48">
        <v>0</v>
      </c>
      <c r="E65" s="45" t="s">
        <v>358</v>
      </c>
      <c r="F65" s="45" t="s">
        <v>103</v>
      </c>
      <c r="G65" s="48">
        <v>0</v>
      </c>
      <c r="I65" s="45" t="s">
        <v>280</v>
      </c>
      <c r="J65" s="45" t="s">
        <v>103</v>
      </c>
      <c r="K65" s="48">
        <v>0</v>
      </c>
      <c r="M65" s="45" t="s">
        <v>358</v>
      </c>
      <c r="N65" s="45" t="s">
        <v>103</v>
      </c>
      <c r="O65" s="48">
        <v>0</v>
      </c>
      <c r="AG65" s="45" t="s">
        <v>362</v>
      </c>
      <c r="AH65" s="45" t="s">
        <v>103</v>
      </c>
      <c r="AI65" s="48">
        <v>0</v>
      </c>
      <c r="AJ65" s="158"/>
      <c r="AN65" s="158"/>
      <c r="AR65" s="158"/>
    </row>
    <row r="66" spans="1:44" ht="12.75">
      <c r="A66" s="49"/>
      <c r="B66" s="51" t="s">
        <v>106</v>
      </c>
      <c r="C66" s="52">
        <v>4</v>
      </c>
      <c r="E66" s="49"/>
      <c r="F66" s="51" t="s">
        <v>106</v>
      </c>
      <c r="G66" s="52">
        <v>2</v>
      </c>
      <c r="I66" s="49"/>
      <c r="J66" s="51" t="s">
        <v>106</v>
      </c>
      <c r="K66" s="52">
        <v>1</v>
      </c>
      <c r="M66" s="49"/>
      <c r="N66" s="51" t="s">
        <v>106</v>
      </c>
      <c r="O66" s="52">
        <v>2</v>
      </c>
      <c r="AG66" s="49"/>
      <c r="AH66" s="51" t="s">
        <v>106</v>
      </c>
      <c r="AI66" s="52">
        <v>2</v>
      </c>
      <c r="AJ66" s="158"/>
      <c r="AN66" s="158"/>
      <c r="AR66" s="158"/>
    </row>
    <row r="67" spans="1:44" ht="12.75">
      <c r="A67" s="45" t="s">
        <v>30</v>
      </c>
      <c r="B67" s="45" t="s">
        <v>103</v>
      </c>
      <c r="C67" s="48">
        <v>0</v>
      </c>
      <c r="E67" s="45" t="s">
        <v>370</v>
      </c>
      <c r="F67" s="45" t="s">
        <v>103</v>
      </c>
      <c r="G67" s="48">
        <v>0</v>
      </c>
      <c r="I67" s="45" t="s">
        <v>279</v>
      </c>
      <c r="J67" s="45" t="s">
        <v>103</v>
      </c>
      <c r="K67" s="48">
        <v>0</v>
      </c>
      <c r="M67" s="45" t="s">
        <v>280</v>
      </c>
      <c r="N67" s="45" t="s">
        <v>103</v>
      </c>
      <c r="O67" s="48">
        <v>0</v>
      </c>
      <c r="AG67" s="45" t="s">
        <v>370</v>
      </c>
      <c r="AH67" s="45" t="s">
        <v>103</v>
      </c>
      <c r="AI67" s="48">
        <v>0</v>
      </c>
      <c r="AJ67" s="158"/>
      <c r="AN67" s="158"/>
      <c r="AR67" s="158"/>
    </row>
    <row r="68" spans="1:44" ht="12.75">
      <c r="A68" s="49"/>
      <c r="B68" s="51" t="s">
        <v>106</v>
      </c>
      <c r="C68" s="52">
        <v>1</v>
      </c>
      <c r="E68" s="49"/>
      <c r="F68" s="51" t="s">
        <v>106</v>
      </c>
      <c r="G68" s="52">
        <v>1</v>
      </c>
      <c r="I68" s="49"/>
      <c r="J68" s="51" t="s">
        <v>106</v>
      </c>
      <c r="K68" s="52">
        <v>1</v>
      </c>
      <c r="M68" s="49"/>
      <c r="N68" s="51" t="s">
        <v>106</v>
      </c>
      <c r="O68" s="52">
        <v>1</v>
      </c>
      <c r="AG68" s="49"/>
      <c r="AH68" s="51" t="s">
        <v>106</v>
      </c>
      <c r="AI68" s="52">
        <v>3</v>
      </c>
      <c r="AJ68" s="158"/>
      <c r="AN68" s="158"/>
      <c r="AR68" s="158"/>
    </row>
    <row r="69" spans="1:44" ht="12.75">
      <c r="A69" s="45" t="s">
        <v>336</v>
      </c>
      <c r="B69" s="45" t="s">
        <v>103</v>
      </c>
      <c r="C69" s="48">
        <v>0</v>
      </c>
      <c r="E69" s="45" t="s">
        <v>280</v>
      </c>
      <c r="F69" s="45" t="s">
        <v>103</v>
      </c>
      <c r="G69" s="48">
        <v>0</v>
      </c>
      <c r="I69" s="45" t="s">
        <v>306</v>
      </c>
      <c r="J69" s="50"/>
      <c r="K69" s="48">
        <v>0</v>
      </c>
      <c r="M69" s="45" t="s">
        <v>279</v>
      </c>
      <c r="N69" s="45" t="s">
        <v>103</v>
      </c>
      <c r="O69" s="48">
        <v>0</v>
      </c>
      <c r="AG69" s="45" t="s">
        <v>306</v>
      </c>
      <c r="AH69" s="50"/>
      <c r="AI69" s="48">
        <v>0</v>
      </c>
      <c r="AJ69" s="158"/>
      <c r="AN69" s="158"/>
      <c r="AR69" s="158"/>
    </row>
    <row r="70" spans="1:44" ht="12.75">
      <c r="A70" s="49"/>
      <c r="B70" s="51" t="s">
        <v>106</v>
      </c>
      <c r="C70" s="52">
        <v>3</v>
      </c>
      <c r="E70" s="49"/>
      <c r="F70" s="51" t="s">
        <v>106</v>
      </c>
      <c r="G70" s="52">
        <v>1</v>
      </c>
      <c r="I70" s="53" t="s">
        <v>307</v>
      </c>
      <c r="J70" s="54"/>
      <c r="K70" s="55">
        <v>46</v>
      </c>
      <c r="M70" s="49"/>
      <c r="N70" s="51" t="s">
        <v>106</v>
      </c>
      <c r="O70" s="52">
        <v>1</v>
      </c>
      <c r="AG70" s="53" t="s">
        <v>307</v>
      </c>
      <c r="AH70" s="54"/>
      <c r="AI70" s="55">
        <v>40</v>
      </c>
      <c r="AJ70" s="158"/>
      <c r="AN70" s="158"/>
      <c r="AR70" s="158"/>
    </row>
    <row r="71" spans="1:44" ht="12.75">
      <c r="A71" s="45" t="s">
        <v>357</v>
      </c>
      <c r="B71" s="45" t="s">
        <v>103</v>
      </c>
      <c r="C71" s="48">
        <v>0</v>
      </c>
      <c r="E71" s="45" t="s">
        <v>279</v>
      </c>
      <c r="F71" s="45" t="s">
        <v>103</v>
      </c>
      <c r="G71" s="48">
        <v>0</v>
      </c>
      <c r="M71" s="45" t="s">
        <v>306</v>
      </c>
      <c r="N71" s="50"/>
      <c r="O71" s="48">
        <v>0</v>
      </c>
      <c r="AJ71" s="158"/>
      <c r="AN71" s="158"/>
      <c r="AR71" s="158"/>
    </row>
    <row r="72" spans="1:44" ht="12.75">
      <c r="A72" s="49"/>
      <c r="B72" s="51" t="s">
        <v>106</v>
      </c>
      <c r="C72" s="52">
        <v>1</v>
      </c>
      <c r="E72" s="49"/>
      <c r="F72" s="51" t="s">
        <v>106</v>
      </c>
      <c r="G72" s="52">
        <v>1</v>
      </c>
      <c r="M72" s="53" t="s">
        <v>307</v>
      </c>
      <c r="N72" s="54"/>
      <c r="O72" s="55">
        <v>46</v>
      </c>
      <c r="AJ72" s="158"/>
      <c r="AN72" s="158"/>
      <c r="AR72" s="158"/>
    </row>
    <row r="73" spans="1:44" ht="12.75">
      <c r="A73" s="45" t="s">
        <v>359</v>
      </c>
      <c r="B73" s="45" t="s">
        <v>103</v>
      </c>
      <c r="C73" s="48">
        <v>0</v>
      </c>
      <c r="E73" s="45" t="s">
        <v>306</v>
      </c>
      <c r="F73" s="50"/>
      <c r="G73" s="48">
        <v>0</v>
      </c>
      <c r="AJ73" s="158"/>
      <c r="AN73" s="158"/>
      <c r="AR73" s="158"/>
    </row>
    <row r="74" spans="1:44" ht="12.75">
      <c r="A74" s="49"/>
      <c r="B74" s="51" t="s">
        <v>106</v>
      </c>
      <c r="C74" s="52">
        <v>2</v>
      </c>
      <c r="E74" s="53" t="s">
        <v>307</v>
      </c>
      <c r="F74" s="54"/>
      <c r="G74" s="55">
        <v>50</v>
      </c>
      <c r="AJ74" s="158"/>
      <c r="AN74" s="158"/>
      <c r="AR74" s="158"/>
    </row>
    <row r="75" spans="1:44" ht="12.75">
      <c r="A75" s="45" t="s">
        <v>360</v>
      </c>
      <c r="B75" s="45" t="s">
        <v>103</v>
      </c>
      <c r="C75" s="48">
        <v>0</v>
      </c>
      <c r="AJ75" s="158"/>
      <c r="AN75" s="158"/>
      <c r="AR75" s="158"/>
    </row>
    <row r="76" spans="1:44" ht="12.75">
      <c r="A76" s="49"/>
      <c r="B76" s="51" t="s">
        <v>106</v>
      </c>
      <c r="C76" s="52">
        <v>4</v>
      </c>
      <c r="AJ76" s="158"/>
      <c r="AN76" s="158"/>
      <c r="AR76" s="158"/>
    </row>
    <row r="77" spans="1:44" ht="12.75">
      <c r="A77" s="45" t="s">
        <v>361</v>
      </c>
      <c r="B77" s="45" t="s">
        <v>103</v>
      </c>
      <c r="C77" s="48">
        <v>0</v>
      </c>
      <c r="AJ77" s="158"/>
      <c r="AN77" s="158"/>
      <c r="AR77" s="158"/>
    </row>
    <row r="78" spans="1:44" ht="12.75">
      <c r="A78" s="49"/>
      <c r="B78" s="51" t="s">
        <v>106</v>
      </c>
      <c r="C78" s="52">
        <v>2</v>
      </c>
      <c r="AJ78" s="158"/>
      <c r="AN78" s="158"/>
      <c r="AR78" s="158"/>
    </row>
    <row r="79" spans="1:44" ht="12.75">
      <c r="A79" s="45" t="s">
        <v>358</v>
      </c>
      <c r="B79" s="45" t="s">
        <v>103</v>
      </c>
      <c r="C79" s="48">
        <v>0</v>
      </c>
      <c r="E79" s="61"/>
      <c r="F79" s="61"/>
      <c r="G79" s="63"/>
      <c r="AJ79" s="158"/>
      <c r="AN79" s="158"/>
      <c r="AR79" s="158"/>
    </row>
    <row r="80" spans="1:44" ht="12.75">
      <c r="A80" s="49"/>
      <c r="B80" s="51" t="s">
        <v>106</v>
      </c>
      <c r="C80" s="52">
        <v>2</v>
      </c>
      <c r="E80" s="61"/>
      <c r="F80" s="61"/>
      <c r="G80" s="63"/>
      <c r="AJ80" s="158"/>
      <c r="AN80" s="158"/>
      <c r="AR80" s="158"/>
    </row>
    <row r="81" spans="1:44" ht="12.75">
      <c r="A81" s="45" t="s">
        <v>362</v>
      </c>
      <c r="B81" s="45" t="s">
        <v>103</v>
      </c>
      <c r="C81" s="48">
        <v>0</v>
      </c>
      <c r="E81" s="61"/>
      <c r="F81" s="61"/>
      <c r="G81" s="63"/>
      <c r="AJ81" s="158"/>
      <c r="AN81" s="158"/>
      <c r="AR81" s="158"/>
    </row>
    <row r="82" spans="1:44" ht="12.75">
      <c r="A82" s="49"/>
      <c r="B82" s="51" t="s">
        <v>106</v>
      </c>
      <c r="C82" s="52">
        <v>4</v>
      </c>
      <c r="E82" s="61"/>
      <c r="F82" s="61"/>
      <c r="G82" s="63"/>
      <c r="AJ82" s="158"/>
      <c r="AN82" s="158"/>
      <c r="AR82" s="158"/>
    </row>
    <row r="83" spans="1:44" ht="12.75">
      <c r="A83" s="45" t="s">
        <v>363</v>
      </c>
      <c r="B83" s="45" t="s">
        <v>103</v>
      </c>
      <c r="C83" s="48">
        <v>0</v>
      </c>
      <c r="E83" s="61"/>
      <c r="F83" s="61"/>
      <c r="G83" s="63"/>
      <c r="AJ83" s="158"/>
      <c r="AN83" s="158"/>
      <c r="AR83" s="158"/>
    </row>
    <row r="84" spans="1:44" ht="12.75">
      <c r="A84" s="49"/>
      <c r="B84" s="51" t="s">
        <v>106</v>
      </c>
      <c r="C84" s="52">
        <v>1</v>
      </c>
      <c r="E84" s="61"/>
      <c r="F84" s="61"/>
      <c r="G84" s="63"/>
      <c r="AJ84" s="158"/>
      <c r="AN84" s="158"/>
      <c r="AR84" s="158"/>
    </row>
    <row r="85" spans="1:44" ht="12.75">
      <c r="A85" s="45" t="s">
        <v>370</v>
      </c>
      <c r="B85" s="45" t="s">
        <v>103</v>
      </c>
      <c r="C85" s="48">
        <v>0</v>
      </c>
      <c r="E85" s="61"/>
      <c r="F85" s="61"/>
      <c r="G85" s="63"/>
      <c r="AJ85" s="158"/>
      <c r="AN85" s="158"/>
      <c r="AR85" s="158"/>
    </row>
    <row r="86" spans="1:44" ht="12.75">
      <c r="A86" s="49"/>
      <c r="B86" s="51" t="s">
        <v>106</v>
      </c>
      <c r="C86" s="52">
        <v>3</v>
      </c>
      <c r="E86" s="61"/>
      <c r="F86" s="61"/>
      <c r="G86" s="63"/>
      <c r="AJ86" s="158"/>
      <c r="AN86" s="158"/>
      <c r="AR86" s="158"/>
    </row>
    <row r="87" spans="1:44" ht="12.75">
      <c r="A87" s="45" t="s">
        <v>280</v>
      </c>
      <c r="B87" s="45" t="s">
        <v>103</v>
      </c>
      <c r="C87" s="48">
        <v>0</v>
      </c>
      <c r="E87" s="61"/>
      <c r="F87" s="61"/>
      <c r="G87" s="63"/>
      <c r="AJ87" s="158"/>
      <c r="AN87" s="158"/>
      <c r="AR87" s="158"/>
    </row>
    <row r="88" spans="1:44" ht="12.75">
      <c r="A88" s="49"/>
      <c r="B88" s="51" t="s">
        <v>106</v>
      </c>
      <c r="C88" s="52">
        <v>1</v>
      </c>
      <c r="E88" s="61"/>
      <c r="F88" s="61"/>
      <c r="G88" s="63"/>
      <c r="AJ88" s="158"/>
      <c r="AN88" s="158"/>
      <c r="AR88" s="158"/>
    </row>
    <row r="89" spans="1:44" ht="12.75">
      <c r="A89" s="45" t="s">
        <v>279</v>
      </c>
      <c r="B89" s="45" t="s">
        <v>103</v>
      </c>
      <c r="C89" s="48">
        <v>0</v>
      </c>
      <c r="E89" s="61"/>
      <c r="F89" s="61"/>
      <c r="G89" s="63"/>
      <c r="AJ89" s="158"/>
      <c r="AN89" s="158"/>
      <c r="AR89" s="158"/>
    </row>
    <row r="90" spans="1:44" ht="12.75">
      <c r="A90" s="49"/>
      <c r="B90" s="51" t="s">
        <v>106</v>
      </c>
      <c r="C90" s="52">
        <v>1</v>
      </c>
      <c r="E90" s="61"/>
      <c r="F90" s="61"/>
      <c r="G90" s="63"/>
      <c r="AJ90" s="158"/>
      <c r="AN90" s="158"/>
      <c r="AR90" s="158"/>
    </row>
    <row r="91" spans="1:44" ht="12.75">
      <c r="A91" s="45" t="s">
        <v>290</v>
      </c>
      <c r="B91" s="45" t="s">
        <v>103</v>
      </c>
      <c r="C91" s="48">
        <v>0</v>
      </c>
      <c r="E91" s="61"/>
      <c r="F91" s="61"/>
      <c r="G91" s="63"/>
      <c r="AJ91" s="158"/>
      <c r="AN91" s="158"/>
      <c r="AR91" s="158"/>
    </row>
    <row r="92" spans="1:44" ht="12.75">
      <c r="A92" s="49"/>
      <c r="B92" s="51" t="s">
        <v>106</v>
      </c>
      <c r="C92" s="52">
        <v>1</v>
      </c>
      <c r="E92" s="61"/>
      <c r="F92" s="61"/>
      <c r="G92" s="63"/>
      <c r="AJ92" s="158"/>
      <c r="AN92" s="158"/>
      <c r="AR92" s="158"/>
    </row>
    <row r="93" spans="1:44" ht="12.75">
      <c r="A93" s="45" t="s">
        <v>252</v>
      </c>
      <c r="B93" s="45" t="s">
        <v>103</v>
      </c>
      <c r="C93" s="48">
        <v>0</v>
      </c>
      <c r="E93" s="61"/>
      <c r="F93" s="61"/>
      <c r="G93" s="63"/>
      <c r="AJ93" s="158"/>
      <c r="AN93" s="158"/>
      <c r="AR93" s="158"/>
    </row>
    <row r="94" spans="1:44" ht="12.75">
      <c r="A94" s="49"/>
      <c r="B94" s="51" t="s">
        <v>106</v>
      </c>
      <c r="C94" s="52">
        <v>1</v>
      </c>
      <c r="E94" s="61"/>
      <c r="F94" s="61"/>
      <c r="G94" s="63"/>
      <c r="AJ94" s="158"/>
      <c r="AN94" s="158"/>
      <c r="AR94" s="158"/>
    </row>
    <row r="95" spans="1:44" ht="12.75">
      <c r="A95" s="45" t="s">
        <v>160</v>
      </c>
      <c r="B95" s="45" t="s">
        <v>103</v>
      </c>
      <c r="C95" s="48">
        <v>0</v>
      </c>
      <c r="E95" s="61"/>
      <c r="F95" s="61"/>
      <c r="G95" s="63"/>
      <c r="AJ95" s="158"/>
      <c r="AN95" s="158"/>
      <c r="AR95" s="158"/>
    </row>
    <row r="96" spans="1:44" ht="12.75">
      <c r="A96" s="49"/>
      <c r="B96" s="51" t="s">
        <v>106</v>
      </c>
      <c r="C96" s="52">
        <v>1</v>
      </c>
      <c r="E96" s="61"/>
      <c r="F96" s="61"/>
      <c r="G96" s="63"/>
      <c r="AJ96" s="158"/>
      <c r="AN96" s="158"/>
      <c r="AR96" s="158"/>
    </row>
    <row r="97" spans="1:44" ht="12.75">
      <c r="A97" s="45" t="s">
        <v>306</v>
      </c>
      <c r="B97" s="50"/>
      <c r="C97" s="48">
        <v>0</v>
      </c>
      <c r="E97" s="61"/>
      <c r="F97" s="61"/>
      <c r="G97" s="63"/>
      <c r="AJ97" s="158"/>
      <c r="AN97" s="158"/>
      <c r="AR97" s="158"/>
    </row>
    <row r="98" spans="1:44" ht="12.75">
      <c r="A98" s="53" t="s">
        <v>307</v>
      </c>
      <c r="B98" s="54"/>
      <c r="C98" s="55">
        <v>77</v>
      </c>
      <c r="E98" s="61"/>
      <c r="F98" s="61"/>
      <c r="G98" s="63"/>
      <c r="AJ98" s="158"/>
      <c r="AN98" s="158"/>
      <c r="AR98" s="158"/>
    </row>
    <row r="99" spans="5:44" ht="12.75">
      <c r="E99" s="61"/>
      <c r="F99" s="61"/>
      <c r="G99" s="63"/>
      <c r="AJ99" s="158"/>
      <c r="AN99" s="158"/>
      <c r="AR99" s="158"/>
    </row>
    <row r="100" spans="5:44" ht="12.75">
      <c r="E100" s="61"/>
      <c r="F100" s="61"/>
      <c r="G100" s="63"/>
      <c r="AJ100" s="158"/>
      <c r="AN100" s="158"/>
      <c r="AR100" s="158"/>
    </row>
    <row r="101" spans="5:44" ht="12.75">
      <c r="E101" s="61"/>
      <c r="F101" s="61"/>
      <c r="G101" s="63"/>
      <c r="AJ101" s="158"/>
      <c r="AN101" s="158"/>
      <c r="AR101" s="158"/>
    </row>
    <row r="102" spans="5:44" ht="12.75">
      <c r="E102" s="61"/>
      <c r="F102" s="61"/>
      <c r="G102" s="63"/>
      <c r="AJ102" s="158"/>
      <c r="AN102" s="158"/>
      <c r="AR102" s="158"/>
    </row>
    <row r="103" spans="5:44" ht="12.75">
      <c r="E103" s="61"/>
      <c r="F103" s="61"/>
      <c r="G103" s="63"/>
      <c r="AJ103" s="158"/>
      <c r="AN103" s="158"/>
      <c r="AR103" s="158"/>
    </row>
    <row r="104" spans="5:44" ht="12.75">
      <c r="E104" s="61"/>
      <c r="F104" s="61"/>
      <c r="G104" s="63"/>
      <c r="AJ104" s="158"/>
      <c r="AN104" s="158"/>
      <c r="AR104" s="158"/>
    </row>
    <row r="105" spans="1:44" ht="12.75">
      <c r="A105" s="61"/>
      <c r="B105" s="61"/>
      <c r="C105" s="63"/>
      <c r="E105" s="61"/>
      <c r="F105" s="61"/>
      <c r="G105" s="63"/>
      <c r="AJ105" s="158"/>
      <c r="AN105" s="158"/>
      <c r="AR105" s="158"/>
    </row>
    <row r="106" spans="1:44" ht="12.75">
      <c r="A106" s="60"/>
      <c r="B106" s="61"/>
      <c r="C106" s="59"/>
      <c r="E106" s="61"/>
      <c r="F106" s="61"/>
      <c r="G106" s="63"/>
      <c r="AJ106" s="158"/>
      <c r="AN106" s="158"/>
      <c r="AR106" s="158"/>
    </row>
    <row r="107" spans="1:46" ht="12.75">
      <c r="A107" s="47" t="s">
        <v>428</v>
      </c>
      <c r="B107" s="56">
        <v>1</v>
      </c>
      <c r="C107" s="59"/>
      <c r="E107" s="47" t="s">
        <v>59</v>
      </c>
      <c r="F107" s="56">
        <v>1</v>
      </c>
      <c r="G107" s="59"/>
      <c r="I107" s="47" t="s">
        <v>54</v>
      </c>
      <c r="J107" s="56">
        <v>1</v>
      </c>
      <c r="M107" s="47" t="s">
        <v>89</v>
      </c>
      <c r="N107" s="56">
        <v>1</v>
      </c>
      <c r="Q107" s="47" t="s">
        <v>113</v>
      </c>
      <c r="R107" s="56">
        <v>1</v>
      </c>
      <c r="U107" s="47" t="s">
        <v>61</v>
      </c>
      <c r="V107" s="56">
        <v>1</v>
      </c>
      <c r="Y107" s="47" t="s">
        <v>60</v>
      </c>
      <c r="Z107" s="56">
        <v>1</v>
      </c>
      <c r="AC107" s="47" t="s">
        <v>88</v>
      </c>
      <c r="AD107" s="56">
        <v>1</v>
      </c>
      <c r="AG107" s="47" t="s">
        <v>2</v>
      </c>
      <c r="AH107" s="56">
        <v>1</v>
      </c>
      <c r="AK107" s="47" t="s">
        <v>287</v>
      </c>
      <c r="AL107" s="56">
        <v>1</v>
      </c>
      <c r="AO107" s="47" t="s">
        <v>202</v>
      </c>
      <c r="AP107" s="56">
        <v>1</v>
      </c>
      <c r="AS107" s="47" t="s">
        <v>203</v>
      </c>
      <c r="AT107" s="56">
        <v>1</v>
      </c>
    </row>
    <row r="108" spans="1:7" ht="12.75">
      <c r="A108" s="60"/>
      <c r="B108" s="61"/>
      <c r="C108" s="59"/>
      <c r="E108" s="60"/>
      <c r="F108" s="61"/>
      <c r="G108" s="59"/>
    </row>
    <row r="109" spans="1:47" ht="12.75">
      <c r="A109" s="47" t="s">
        <v>56</v>
      </c>
      <c r="B109" s="47" t="s">
        <v>105</v>
      </c>
      <c r="C109" s="46" t="s">
        <v>104</v>
      </c>
      <c r="E109" s="47" t="s">
        <v>56</v>
      </c>
      <c r="F109" s="47" t="s">
        <v>105</v>
      </c>
      <c r="G109" s="46" t="s">
        <v>104</v>
      </c>
      <c r="I109" s="47" t="s">
        <v>56</v>
      </c>
      <c r="J109" s="47" t="s">
        <v>105</v>
      </c>
      <c r="K109" s="46" t="s">
        <v>104</v>
      </c>
      <c r="M109" s="47" t="s">
        <v>56</v>
      </c>
      <c r="N109" s="47" t="s">
        <v>105</v>
      </c>
      <c r="O109" s="46" t="s">
        <v>104</v>
      </c>
      <c r="Q109" s="47" t="s">
        <v>56</v>
      </c>
      <c r="R109" s="47" t="s">
        <v>105</v>
      </c>
      <c r="S109" s="46" t="s">
        <v>104</v>
      </c>
      <c r="U109" s="47" t="s">
        <v>56</v>
      </c>
      <c r="V109" s="47" t="s">
        <v>105</v>
      </c>
      <c r="W109" s="46" t="s">
        <v>104</v>
      </c>
      <c r="Y109" s="47" t="s">
        <v>56</v>
      </c>
      <c r="Z109" s="47" t="s">
        <v>105</v>
      </c>
      <c r="AA109" s="46" t="s">
        <v>104</v>
      </c>
      <c r="AC109" s="47" t="s">
        <v>56</v>
      </c>
      <c r="AD109" s="47" t="s">
        <v>105</v>
      </c>
      <c r="AE109" s="46" t="s">
        <v>104</v>
      </c>
      <c r="AG109" s="47" t="s">
        <v>56</v>
      </c>
      <c r="AH109" s="47" t="s">
        <v>105</v>
      </c>
      <c r="AI109" s="46" t="s">
        <v>104</v>
      </c>
      <c r="AJ109" s="157"/>
      <c r="AK109" s="47" t="s">
        <v>56</v>
      </c>
      <c r="AL109" s="47" t="s">
        <v>105</v>
      </c>
      <c r="AM109" s="46" t="s">
        <v>104</v>
      </c>
      <c r="AN109" s="157"/>
      <c r="AO109" s="47" t="s">
        <v>56</v>
      </c>
      <c r="AP109" s="47" t="s">
        <v>105</v>
      </c>
      <c r="AQ109" s="46" t="s">
        <v>104</v>
      </c>
      <c r="AR109" s="157"/>
      <c r="AS109" s="47" t="s">
        <v>56</v>
      </c>
      <c r="AT109" s="47" t="s">
        <v>105</v>
      </c>
      <c r="AU109" s="46" t="s">
        <v>104</v>
      </c>
    </row>
    <row r="110" spans="1:47" ht="12.75">
      <c r="A110" s="45" t="s">
        <v>17</v>
      </c>
      <c r="B110" s="45" t="s">
        <v>103</v>
      </c>
      <c r="C110" s="48">
        <v>0</v>
      </c>
      <c r="E110" s="45" t="s">
        <v>17</v>
      </c>
      <c r="F110" s="45" t="s">
        <v>103</v>
      </c>
      <c r="G110" s="48">
        <v>0</v>
      </c>
      <c r="I110" s="45" t="s">
        <v>17</v>
      </c>
      <c r="J110" s="45" t="s">
        <v>103</v>
      </c>
      <c r="K110" s="48">
        <v>0</v>
      </c>
      <c r="M110" s="45" t="s">
        <v>17</v>
      </c>
      <c r="N110" s="45" t="s">
        <v>103</v>
      </c>
      <c r="O110" s="48">
        <v>0</v>
      </c>
      <c r="Q110" s="45" t="s">
        <v>17</v>
      </c>
      <c r="R110" s="45" t="s">
        <v>103</v>
      </c>
      <c r="S110" s="48">
        <v>0</v>
      </c>
      <c r="U110" s="45" t="s">
        <v>433</v>
      </c>
      <c r="V110" s="45" t="s">
        <v>103</v>
      </c>
      <c r="W110" s="48">
        <v>0</v>
      </c>
      <c r="Y110" s="45" t="s">
        <v>433</v>
      </c>
      <c r="Z110" s="45" t="s">
        <v>103</v>
      </c>
      <c r="AA110" s="48">
        <v>0</v>
      </c>
      <c r="AC110" s="45" t="s">
        <v>433</v>
      </c>
      <c r="AD110" s="45" t="s">
        <v>103</v>
      </c>
      <c r="AE110" s="48">
        <v>0</v>
      </c>
      <c r="AG110" s="45" t="s">
        <v>156</v>
      </c>
      <c r="AH110" s="45" t="s">
        <v>103</v>
      </c>
      <c r="AI110" s="48">
        <v>0</v>
      </c>
      <c r="AJ110" s="158"/>
      <c r="AK110" s="45" t="s">
        <v>49</v>
      </c>
      <c r="AL110" s="45" t="s">
        <v>103</v>
      </c>
      <c r="AM110" s="48">
        <v>0</v>
      </c>
      <c r="AN110" s="158"/>
      <c r="AO110" s="45" t="s">
        <v>49</v>
      </c>
      <c r="AP110" s="45" t="s">
        <v>103</v>
      </c>
      <c r="AQ110" s="48">
        <v>0</v>
      </c>
      <c r="AR110" s="158"/>
      <c r="AS110" s="45" t="s">
        <v>49</v>
      </c>
      <c r="AT110" s="45" t="s">
        <v>103</v>
      </c>
      <c r="AU110" s="48">
        <v>0</v>
      </c>
    </row>
    <row r="111" spans="1:47" ht="12.75">
      <c r="A111" s="49"/>
      <c r="B111" s="51" t="s">
        <v>106</v>
      </c>
      <c r="C111" s="52">
        <v>1</v>
      </c>
      <c r="E111" s="49"/>
      <c r="F111" s="51" t="s">
        <v>106</v>
      </c>
      <c r="G111" s="52">
        <v>1</v>
      </c>
      <c r="I111" s="49"/>
      <c r="J111" s="51" t="s">
        <v>106</v>
      </c>
      <c r="K111" s="52">
        <v>1</v>
      </c>
      <c r="M111" s="49"/>
      <c r="N111" s="51" t="s">
        <v>106</v>
      </c>
      <c r="O111" s="52">
        <v>1</v>
      </c>
      <c r="Q111" s="49"/>
      <c r="R111" s="51" t="s">
        <v>106</v>
      </c>
      <c r="S111" s="52">
        <v>1</v>
      </c>
      <c r="U111" s="49"/>
      <c r="V111" s="51" t="s">
        <v>106</v>
      </c>
      <c r="W111" s="52">
        <v>1</v>
      </c>
      <c r="Y111" s="49"/>
      <c r="Z111" s="51" t="s">
        <v>106</v>
      </c>
      <c r="AA111" s="52">
        <v>1</v>
      </c>
      <c r="AC111" s="49"/>
      <c r="AD111" s="51" t="s">
        <v>106</v>
      </c>
      <c r="AE111" s="52">
        <v>1</v>
      </c>
      <c r="AG111" s="49"/>
      <c r="AH111" s="51" t="s">
        <v>106</v>
      </c>
      <c r="AI111" s="52">
        <v>1</v>
      </c>
      <c r="AJ111" s="158"/>
      <c r="AK111" s="49"/>
      <c r="AL111" s="51" t="s">
        <v>106</v>
      </c>
      <c r="AM111" s="52">
        <v>1</v>
      </c>
      <c r="AN111" s="158"/>
      <c r="AO111" s="49"/>
      <c r="AP111" s="51" t="s">
        <v>106</v>
      </c>
      <c r="AQ111" s="52">
        <v>1</v>
      </c>
      <c r="AR111" s="158"/>
      <c r="AS111" s="49"/>
      <c r="AT111" s="51" t="s">
        <v>106</v>
      </c>
      <c r="AU111" s="52">
        <v>1</v>
      </c>
    </row>
    <row r="112" spans="1:47" ht="12.75">
      <c r="A112" s="45" t="s">
        <v>18</v>
      </c>
      <c r="B112" s="45" t="s">
        <v>103</v>
      </c>
      <c r="C112" s="48">
        <v>0</v>
      </c>
      <c r="E112" s="45" t="s">
        <v>18</v>
      </c>
      <c r="F112" s="45" t="s">
        <v>103</v>
      </c>
      <c r="G112" s="48">
        <v>0</v>
      </c>
      <c r="I112" s="45" t="s">
        <v>18</v>
      </c>
      <c r="J112" s="45" t="s">
        <v>103</v>
      </c>
      <c r="K112" s="48">
        <v>0</v>
      </c>
      <c r="M112" s="45" t="s">
        <v>18</v>
      </c>
      <c r="N112" s="45" t="s">
        <v>103</v>
      </c>
      <c r="O112" s="48">
        <v>0</v>
      </c>
      <c r="Q112" s="45" t="s">
        <v>26</v>
      </c>
      <c r="R112" s="45" t="s">
        <v>103</v>
      </c>
      <c r="S112" s="48">
        <v>0</v>
      </c>
      <c r="U112" s="45" t="s">
        <v>51</v>
      </c>
      <c r="V112" s="45" t="s">
        <v>103</v>
      </c>
      <c r="W112" s="48">
        <v>0</v>
      </c>
      <c r="Y112" s="45" t="s">
        <v>49</v>
      </c>
      <c r="Z112" s="45" t="s">
        <v>103</v>
      </c>
      <c r="AA112" s="48">
        <v>0</v>
      </c>
      <c r="AC112" s="45" t="s">
        <v>21</v>
      </c>
      <c r="AD112" s="45" t="s">
        <v>103</v>
      </c>
      <c r="AE112" s="48">
        <v>0</v>
      </c>
      <c r="AG112" s="45" t="s">
        <v>26</v>
      </c>
      <c r="AH112" s="45" t="s">
        <v>103</v>
      </c>
      <c r="AI112" s="48">
        <v>0</v>
      </c>
      <c r="AJ112" s="158"/>
      <c r="AK112" s="45" t="s">
        <v>306</v>
      </c>
      <c r="AL112" s="50"/>
      <c r="AM112" s="48">
        <v>0</v>
      </c>
      <c r="AN112" s="158"/>
      <c r="AO112" s="45" t="s">
        <v>306</v>
      </c>
      <c r="AP112" s="50"/>
      <c r="AQ112" s="48">
        <v>0</v>
      </c>
      <c r="AR112" s="158"/>
      <c r="AS112" s="45" t="s">
        <v>306</v>
      </c>
      <c r="AT112" s="50"/>
      <c r="AU112" s="48">
        <v>0</v>
      </c>
    </row>
    <row r="113" spans="1:47" ht="12.75">
      <c r="A113" s="49"/>
      <c r="B113" s="51" t="s">
        <v>106</v>
      </c>
      <c r="C113" s="52">
        <v>1</v>
      </c>
      <c r="E113" s="49"/>
      <c r="F113" s="51" t="s">
        <v>106</v>
      </c>
      <c r="G113" s="52">
        <v>1</v>
      </c>
      <c r="I113" s="49"/>
      <c r="J113" s="51" t="s">
        <v>106</v>
      </c>
      <c r="K113" s="52">
        <v>1</v>
      </c>
      <c r="M113" s="49"/>
      <c r="N113" s="51" t="s">
        <v>106</v>
      </c>
      <c r="O113" s="52">
        <v>1</v>
      </c>
      <c r="Q113" s="49"/>
      <c r="R113" s="51" t="s">
        <v>106</v>
      </c>
      <c r="S113" s="52">
        <v>1</v>
      </c>
      <c r="U113" s="49"/>
      <c r="V113" s="51" t="s">
        <v>106</v>
      </c>
      <c r="W113" s="52">
        <v>1</v>
      </c>
      <c r="Y113" s="49"/>
      <c r="Z113" s="51" t="s">
        <v>106</v>
      </c>
      <c r="AA113" s="52">
        <v>2</v>
      </c>
      <c r="AC113" s="49"/>
      <c r="AD113" s="51" t="s">
        <v>106</v>
      </c>
      <c r="AE113" s="52">
        <v>1</v>
      </c>
      <c r="AG113" s="49"/>
      <c r="AH113" s="51" t="s">
        <v>106</v>
      </c>
      <c r="AI113" s="52">
        <v>1</v>
      </c>
      <c r="AJ113" s="158"/>
      <c r="AK113" s="53" t="s">
        <v>307</v>
      </c>
      <c r="AL113" s="54"/>
      <c r="AM113" s="55">
        <v>1</v>
      </c>
      <c r="AN113" s="158"/>
      <c r="AO113" s="53" t="s">
        <v>307</v>
      </c>
      <c r="AP113" s="54"/>
      <c r="AQ113" s="55">
        <v>1</v>
      </c>
      <c r="AR113" s="158"/>
      <c r="AS113" s="53" t="s">
        <v>307</v>
      </c>
      <c r="AT113" s="54"/>
      <c r="AU113" s="55">
        <v>1</v>
      </c>
    </row>
    <row r="114" spans="1:44" ht="12.75">
      <c r="A114" s="45" t="s">
        <v>26</v>
      </c>
      <c r="B114" s="45" t="s">
        <v>103</v>
      </c>
      <c r="C114" s="48">
        <v>0</v>
      </c>
      <c r="E114" s="45" t="s">
        <v>26</v>
      </c>
      <c r="F114" s="45" t="s">
        <v>103</v>
      </c>
      <c r="G114" s="48">
        <v>0</v>
      </c>
      <c r="I114" s="45" t="s">
        <v>26</v>
      </c>
      <c r="J114" s="45" t="s">
        <v>103</v>
      </c>
      <c r="K114" s="48">
        <v>0</v>
      </c>
      <c r="M114" s="45" t="s">
        <v>26</v>
      </c>
      <c r="N114" s="45" t="s">
        <v>103</v>
      </c>
      <c r="O114" s="48">
        <v>0</v>
      </c>
      <c r="Q114" s="45" t="s">
        <v>433</v>
      </c>
      <c r="R114" s="45" t="s">
        <v>103</v>
      </c>
      <c r="S114" s="48">
        <v>0</v>
      </c>
      <c r="U114" s="45" t="s">
        <v>49</v>
      </c>
      <c r="V114" s="45" t="s">
        <v>103</v>
      </c>
      <c r="W114" s="48">
        <v>0</v>
      </c>
      <c r="Y114" s="45" t="s">
        <v>272</v>
      </c>
      <c r="Z114" s="45" t="s">
        <v>103</v>
      </c>
      <c r="AA114" s="48">
        <v>0</v>
      </c>
      <c r="AC114" s="45" t="s">
        <v>25</v>
      </c>
      <c r="AD114" s="45" t="s">
        <v>103</v>
      </c>
      <c r="AE114" s="48">
        <v>0</v>
      </c>
      <c r="AG114" s="45" t="s">
        <v>28</v>
      </c>
      <c r="AH114" s="45" t="s">
        <v>103</v>
      </c>
      <c r="AI114" s="48">
        <v>0</v>
      </c>
      <c r="AJ114" s="158"/>
      <c r="AN114" s="158"/>
      <c r="AR114" s="158"/>
    </row>
    <row r="115" spans="1:44" ht="12.75">
      <c r="A115" s="49"/>
      <c r="B115" s="51" t="s">
        <v>106</v>
      </c>
      <c r="C115" s="52">
        <v>1</v>
      </c>
      <c r="E115" s="49"/>
      <c r="F115" s="51" t="s">
        <v>106</v>
      </c>
      <c r="G115" s="52">
        <v>1</v>
      </c>
      <c r="I115" s="49"/>
      <c r="J115" s="51" t="s">
        <v>106</v>
      </c>
      <c r="K115" s="52">
        <v>1</v>
      </c>
      <c r="M115" s="49"/>
      <c r="N115" s="51" t="s">
        <v>106</v>
      </c>
      <c r="O115" s="52">
        <v>1</v>
      </c>
      <c r="Q115" s="49"/>
      <c r="R115" s="51" t="s">
        <v>106</v>
      </c>
      <c r="S115" s="52">
        <v>1</v>
      </c>
      <c r="U115" s="49"/>
      <c r="V115" s="51" t="s">
        <v>106</v>
      </c>
      <c r="W115" s="52">
        <v>1</v>
      </c>
      <c r="Y115" s="49"/>
      <c r="Z115" s="51" t="s">
        <v>106</v>
      </c>
      <c r="AA115" s="52">
        <v>1</v>
      </c>
      <c r="AC115" s="49"/>
      <c r="AD115" s="51" t="s">
        <v>106</v>
      </c>
      <c r="AE115" s="52">
        <v>2</v>
      </c>
      <c r="AG115" s="49"/>
      <c r="AH115" s="51" t="s">
        <v>106</v>
      </c>
      <c r="AI115" s="52">
        <v>1</v>
      </c>
      <c r="AJ115" s="158"/>
      <c r="AN115" s="158"/>
      <c r="AR115" s="158"/>
    </row>
    <row r="116" spans="1:44" ht="12.75">
      <c r="A116" s="45" t="s">
        <v>27</v>
      </c>
      <c r="B116" s="45" t="s">
        <v>103</v>
      </c>
      <c r="C116" s="48">
        <v>0</v>
      </c>
      <c r="E116" s="45" t="s">
        <v>433</v>
      </c>
      <c r="F116" s="45" t="s">
        <v>103</v>
      </c>
      <c r="G116" s="48">
        <v>0</v>
      </c>
      <c r="I116" s="45" t="s">
        <v>433</v>
      </c>
      <c r="J116" s="45" t="s">
        <v>103</v>
      </c>
      <c r="K116" s="48">
        <v>0</v>
      </c>
      <c r="M116" s="45" t="s">
        <v>433</v>
      </c>
      <c r="N116" s="45" t="s">
        <v>103</v>
      </c>
      <c r="O116" s="48">
        <v>0</v>
      </c>
      <c r="Q116" s="45" t="s">
        <v>20</v>
      </c>
      <c r="R116" s="45" t="s">
        <v>103</v>
      </c>
      <c r="S116" s="48">
        <v>0</v>
      </c>
      <c r="U116" s="45" t="s">
        <v>272</v>
      </c>
      <c r="V116" s="45" t="s">
        <v>103</v>
      </c>
      <c r="W116" s="48">
        <v>0</v>
      </c>
      <c r="Y116" s="45" t="s">
        <v>156</v>
      </c>
      <c r="Z116" s="45" t="s">
        <v>103</v>
      </c>
      <c r="AA116" s="48">
        <v>0</v>
      </c>
      <c r="AC116" s="45" t="s">
        <v>51</v>
      </c>
      <c r="AD116" s="45" t="s">
        <v>103</v>
      </c>
      <c r="AE116" s="48">
        <v>0</v>
      </c>
      <c r="AG116" s="45" t="s">
        <v>433</v>
      </c>
      <c r="AH116" s="45" t="s">
        <v>103</v>
      </c>
      <c r="AI116" s="48">
        <v>0</v>
      </c>
      <c r="AJ116" s="158"/>
      <c r="AN116" s="158"/>
      <c r="AR116" s="158"/>
    </row>
    <row r="117" spans="1:44" ht="12.75">
      <c r="A117" s="49"/>
      <c r="B117" s="51" t="s">
        <v>106</v>
      </c>
      <c r="C117" s="52">
        <v>4</v>
      </c>
      <c r="E117" s="49"/>
      <c r="F117" s="51" t="s">
        <v>106</v>
      </c>
      <c r="G117" s="52">
        <v>1</v>
      </c>
      <c r="I117" s="49"/>
      <c r="J117" s="51" t="s">
        <v>106</v>
      </c>
      <c r="K117" s="52">
        <v>1</v>
      </c>
      <c r="M117" s="49"/>
      <c r="N117" s="51" t="s">
        <v>106</v>
      </c>
      <c r="O117" s="52">
        <v>1</v>
      </c>
      <c r="Q117" s="49"/>
      <c r="R117" s="51" t="s">
        <v>106</v>
      </c>
      <c r="S117" s="52">
        <v>1</v>
      </c>
      <c r="U117" s="49"/>
      <c r="V117" s="51" t="s">
        <v>106</v>
      </c>
      <c r="W117" s="52">
        <v>1</v>
      </c>
      <c r="Y117" s="49"/>
      <c r="Z117" s="51" t="s">
        <v>106</v>
      </c>
      <c r="AA117" s="52">
        <v>1</v>
      </c>
      <c r="AC117" s="49"/>
      <c r="AD117" s="51" t="s">
        <v>106</v>
      </c>
      <c r="AE117" s="52">
        <v>1</v>
      </c>
      <c r="AG117" s="49"/>
      <c r="AH117" s="51" t="s">
        <v>106</v>
      </c>
      <c r="AI117" s="52">
        <v>1</v>
      </c>
      <c r="AJ117" s="158"/>
      <c r="AN117" s="158"/>
      <c r="AR117" s="158"/>
    </row>
    <row r="118" spans="1:44" ht="12.75">
      <c r="A118" s="45" t="s">
        <v>28</v>
      </c>
      <c r="B118" s="45" t="s">
        <v>103</v>
      </c>
      <c r="C118" s="48">
        <v>0</v>
      </c>
      <c r="E118" s="45" t="s">
        <v>20</v>
      </c>
      <c r="F118" s="45" t="s">
        <v>103</v>
      </c>
      <c r="G118" s="48">
        <v>0</v>
      </c>
      <c r="I118" s="45" t="s">
        <v>20</v>
      </c>
      <c r="J118" s="45" t="s">
        <v>103</v>
      </c>
      <c r="K118" s="48">
        <v>0</v>
      </c>
      <c r="M118" s="45" t="s">
        <v>20</v>
      </c>
      <c r="N118" s="45" t="s">
        <v>103</v>
      </c>
      <c r="O118" s="48">
        <v>0</v>
      </c>
      <c r="Q118" s="45" t="s">
        <v>21</v>
      </c>
      <c r="R118" s="45" t="s">
        <v>103</v>
      </c>
      <c r="S118" s="48">
        <v>0</v>
      </c>
      <c r="U118" s="45" t="s">
        <v>294</v>
      </c>
      <c r="V118" s="45" t="s">
        <v>103</v>
      </c>
      <c r="W118" s="48">
        <v>0</v>
      </c>
      <c r="Y118" s="45" t="s">
        <v>306</v>
      </c>
      <c r="Z118" s="50"/>
      <c r="AA118" s="48">
        <v>0</v>
      </c>
      <c r="AC118" s="45" t="s">
        <v>49</v>
      </c>
      <c r="AD118" s="45" t="s">
        <v>103</v>
      </c>
      <c r="AE118" s="48">
        <v>0</v>
      </c>
      <c r="AG118" s="45" t="s">
        <v>20</v>
      </c>
      <c r="AH118" s="45" t="s">
        <v>103</v>
      </c>
      <c r="AI118" s="48">
        <v>0</v>
      </c>
      <c r="AJ118" s="158"/>
      <c r="AN118" s="158"/>
      <c r="AR118" s="158"/>
    </row>
    <row r="119" spans="1:44" ht="12.75">
      <c r="A119" s="49"/>
      <c r="B119" s="51" t="s">
        <v>106</v>
      </c>
      <c r="C119" s="52">
        <v>4</v>
      </c>
      <c r="E119" s="49"/>
      <c r="F119" s="51" t="s">
        <v>106</v>
      </c>
      <c r="G119" s="52">
        <v>1</v>
      </c>
      <c r="I119" s="49"/>
      <c r="J119" s="51" t="s">
        <v>106</v>
      </c>
      <c r="K119" s="52">
        <v>1</v>
      </c>
      <c r="M119" s="49"/>
      <c r="N119" s="51" t="s">
        <v>106</v>
      </c>
      <c r="O119" s="52">
        <v>1</v>
      </c>
      <c r="Q119" s="49"/>
      <c r="R119" s="51" t="s">
        <v>106</v>
      </c>
      <c r="S119" s="52">
        <v>4</v>
      </c>
      <c r="U119" s="49"/>
      <c r="V119" s="51" t="s">
        <v>106</v>
      </c>
      <c r="W119" s="52">
        <v>1</v>
      </c>
      <c r="Y119" s="53" t="s">
        <v>307</v>
      </c>
      <c r="Z119" s="54"/>
      <c r="AA119" s="55">
        <v>5</v>
      </c>
      <c r="AC119" s="49"/>
      <c r="AD119" s="51" t="s">
        <v>106</v>
      </c>
      <c r="AE119" s="52">
        <v>1</v>
      </c>
      <c r="AG119" s="49"/>
      <c r="AH119" s="51" t="s">
        <v>106</v>
      </c>
      <c r="AI119" s="52">
        <v>1</v>
      </c>
      <c r="AJ119" s="158"/>
      <c r="AN119" s="158"/>
      <c r="AR119" s="158"/>
    </row>
    <row r="120" spans="1:44" ht="12.75">
      <c r="A120" s="45" t="s">
        <v>433</v>
      </c>
      <c r="B120" s="45" t="s">
        <v>103</v>
      </c>
      <c r="C120" s="48">
        <v>0</v>
      </c>
      <c r="E120" s="45" t="s">
        <v>21</v>
      </c>
      <c r="F120" s="45" t="s">
        <v>103</v>
      </c>
      <c r="G120" s="48">
        <v>0</v>
      </c>
      <c r="I120" s="45" t="s">
        <v>21</v>
      </c>
      <c r="J120" s="45" t="s">
        <v>103</v>
      </c>
      <c r="K120" s="48">
        <v>0</v>
      </c>
      <c r="M120" s="45" t="s">
        <v>21</v>
      </c>
      <c r="N120" s="45" t="s">
        <v>103</v>
      </c>
      <c r="O120" s="48">
        <v>0</v>
      </c>
      <c r="Q120" s="45" t="s">
        <v>22</v>
      </c>
      <c r="R120" s="45" t="s">
        <v>103</v>
      </c>
      <c r="S120" s="48">
        <v>0</v>
      </c>
      <c r="U120" s="45" t="s">
        <v>306</v>
      </c>
      <c r="V120" s="50"/>
      <c r="W120" s="48">
        <v>0</v>
      </c>
      <c r="AC120" s="45" t="s">
        <v>272</v>
      </c>
      <c r="AD120" s="45" t="s">
        <v>103</v>
      </c>
      <c r="AE120" s="48">
        <v>0</v>
      </c>
      <c r="AG120" s="45" t="s">
        <v>272</v>
      </c>
      <c r="AH120" s="45" t="s">
        <v>103</v>
      </c>
      <c r="AI120" s="48">
        <v>0</v>
      </c>
      <c r="AJ120" s="158"/>
      <c r="AN120" s="158"/>
      <c r="AR120" s="158"/>
    </row>
    <row r="121" spans="1:44" ht="12.75">
      <c r="A121" s="49"/>
      <c r="B121" s="51" t="s">
        <v>106</v>
      </c>
      <c r="C121" s="52">
        <v>1</v>
      </c>
      <c r="E121" s="49"/>
      <c r="F121" s="51" t="s">
        <v>106</v>
      </c>
      <c r="G121" s="52">
        <v>4</v>
      </c>
      <c r="I121" s="49"/>
      <c r="J121" s="51" t="s">
        <v>106</v>
      </c>
      <c r="K121" s="52">
        <v>4</v>
      </c>
      <c r="M121" s="49"/>
      <c r="N121" s="51" t="s">
        <v>106</v>
      </c>
      <c r="O121" s="52">
        <v>4</v>
      </c>
      <c r="Q121" s="49"/>
      <c r="R121" s="51" t="s">
        <v>106</v>
      </c>
      <c r="S121" s="52">
        <v>2</v>
      </c>
      <c r="U121" s="53" t="s">
        <v>307</v>
      </c>
      <c r="V121" s="54"/>
      <c r="W121" s="55">
        <v>5</v>
      </c>
      <c r="AC121" s="49"/>
      <c r="AD121" s="51" t="s">
        <v>106</v>
      </c>
      <c r="AE121" s="52">
        <v>1</v>
      </c>
      <c r="AG121" s="49"/>
      <c r="AH121" s="51" t="s">
        <v>106</v>
      </c>
      <c r="AI121" s="52">
        <v>1</v>
      </c>
      <c r="AJ121" s="158"/>
      <c r="AN121" s="158"/>
      <c r="AR121" s="158"/>
    </row>
    <row r="122" spans="1:44" ht="12.75">
      <c r="A122" s="45" t="s">
        <v>20</v>
      </c>
      <c r="B122" s="45" t="s">
        <v>103</v>
      </c>
      <c r="C122" s="48">
        <v>0</v>
      </c>
      <c r="E122" s="45" t="s">
        <v>22</v>
      </c>
      <c r="F122" s="45" t="s">
        <v>103</v>
      </c>
      <c r="G122" s="48">
        <v>0</v>
      </c>
      <c r="I122" s="45" t="s">
        <v>22</v>
      </c>
      <c r="J122" s="45" t="s">
        <v>103</v>
      </c>
      <c r="K122" s="48">
        <v>0</v>
      </c>
      <c r="M122" s="45" t="s">
        <v>22</v>
      </c>
      <c r="N122" s="45" t="s">
        <v>103</v>
      </c>
      <c r="O122" s="48">
        <v>0</v>
      </c>
      <c r="Q122" s="45" t="s">
        <v>23</v>
      </c>
      <c r="R122" s="45" t="s">
        <v>103</v>
      </c>
      <c r="S122" s="48">
        <v>0</v>
      </c>
      <c r="AC122" s="45" t="s">
        <v>156</v>
      </c>
      <c r="AD122" s="45" t="s">
        <v>103</v>
      </c>
      <c r="AE122" s="48">
        <v>0</v>
      </c>
      <c r="AG122" s="45" t="s">
        <v>21</v>
      </c>
      <c r="AH122" s="45" t="s">
        <v>103</v>
      </c>
      <c r="AI122" s="48">
        <v>0</v>
      </c>
      <c r="AJ122" s="158"/>
      <c r="AN122" s="158"/>
      <c r="AR122" s="158"/>
    </row>
    <row r="123" spans="1:44" ht="12.75">
      <c r="A123" s="49"/>
      <c r="B123" s="51" t="s">
        <v>106</v>
      </c>
      <c r="C123" s="52">
        <v>1</v>
      </c>
      <c r="E123" s="49"/>
      <c r="F123" s="51" t="s">
        <v>106</v>
      </c>
      <c r="G123" s="52">
        <v>4</v>
      </c>
      <c r="I123" s="49"/>
      <c r="J123" s="51" t="s">
        <v>106</v>
      </c>
      <c r="K123" s="52">
        <v>4</v>
      </c>
      <c r="M123" s="49"/>
      <c r="N123" s="51" t="s">
        <v>106</v>
      </c>
      <c r="O123" s="52">
        <v>3</v>
      </c>
      <c r="Q123" s="49"/>
      <c r="R123" s="51" t="s">
        <v>106</v>
      </c>
      <c r="S123" s="52">
        <v>1</v>
      </c>
      <c r="AC123" s="49"/>
      <c r="AD123" s="51" t="s">
        <v>106</v>
      </c>
      <c r="AE123" s="52">
        <v>1</v>
      </c>
      <c r="AG123" s="49"/>
      <c r="AH123" s="51" t="s">
        <v>106</v>
      </c>
      <c r="AI123" s="52">
        <v>3</v>
      </c>
      <c r="AJ123" s="158"/>
      <c r="AN123" s="158"/>
      <c r="AR123" s="158"/>
    </row>
    <row r="124" spans="1:44" ht="12.75">
      <c r="A124" s="45" t="s">
        <v>21</v>
      </c>
      <c r="B124" s="45" t="s">
        <v>103</v>
      </c>
      <c r="C124" s="48">
        <v>0</v>
      </c>
      <c r="E124" s="45" t="s">
        <v>23</v>
      </c>
      <c r="F124" s="45" t="s">
        <v>103</v>
      </c>
      <c r="G124" s="48">
        <v>0</v>
      </c>
      <c r="I124" s="45" t="s">
        <v>23</v>
      </c>
      <c r="J124" s="45" t="s">
        <v>103</v>
      </c>
      <c r="K124" s="48">
        <v>0</v>
      </c>
      <c r="M124" s="45" t="s">
        <v>23</v>
      </c>
      <c r="N124" s="45" t="s">
        <v>103</v>
      </c>
      <c r="O124" s="48">
        <v>0</v>
      </c>
      <c r="Q124" s="45" t="s">
        <v>84</v>
      </c>
      <c r="R124" s="45" t="s">
        <v>103</v>
      </c>
      <c r="S124" s="48">
        <v>0</v>
      </c>
      <c r="AC124" s="45" t="s">
        <v>306</v>
      </c>
      <c r="AD124" s="50"/>
      <c r="AE124" s="48">
        <v>0</v>
      </c>
      <c r="AG124" s="45" t="s">
        <v>22</v>
      </c>
      <c r="AH124" s="45" t="s">
        <v>103</v>
      </c>
      <c r="AI124" s="48">
        <v>0</v>
      </c>
      <c r="AJ124" s="158"/>
      <c r="AN124" s="158"/>
      <c r="AR124" s="158"/>
    </row>
    <row r="125" spans="1:44" ht="12.75">
      <c r="A125" s="49"/>
      <c r="B125" s="51" t="s">
        <v>106</v>
      </c>
      <c r="C125" s="52">
        <v>4</v>
      </c>
      <c r="E125" s="49"/>
      <c r="F125" s="51" t="s">
        <v>106</v>
      </c>
      <c r="G125" s="52">
        <v>1</v>
      </c>
      <c r="I125" s="49"/>
      <c r="J125" s="51" t="s">
        <v>106</v>
      </c>
      <c r="K125" s="52">
        <v>1</v>
      </c>
      <c r="M125" s="49"/>
      <c r="N125" s="51" t="s">
        <v>106</v>
      </c>
      <c r="O125" s="52">
        <v>1</v>
      </c>
      <c r="Q125" s="49"/>
      <c r="R125" s="51" t="s">
        <v>106</v>
      </c>
      <c r="S125" s="52">
        <v>1</v>
      </c>
      <c r="AC125" s="53" t="s">
        <v>307</v>
      </c>
      <c r="AD125" s="54"/>
      <c r="AE125" s="55">
        <v>8</v>
      </c>
      <c r="AG125" s="49"/>
      <c r="AH125" s="51" t="s">
        <v>106</v>
      </c>
      <c r="AI125" s="52">
        <v>2</v>
      </c>
      <c r="AJ125" s="158"/>
      <c r="AN125" s="158"/>
      <c r="AR125" s="158"/>
    </row>
    <row r="126" spans="1:44" ht="12.75">
      <c r="A126" s="45" t="s">
        <v>22</v>
      </c>
      <c r="B126" s="45" t="s">
        <v>103</v>
      </c>
      <c r="C126" s="48">
        <v>0</v>
      </c>
      <c r="E126" s="45" t="s">
        <v>84</v>
      </c>
      <c r="F126" s="45" t="s">
        <v>103</v>
      </c>
      <c r="G126" s="48">
        <v>0</v>
      </c>
      <c r="I126" s="45" t="s">
        <v>84</v>
      </c>
      <c r="J126" s="45" t="s">
        <v>103</v>
      </c>
      <c r="K126" s="48">
        <v>0</v>
      </c>
      <c r="M126" s="45" t="s">
        <v>84</v>
      </c>
      <c r="N126" s="45" t="s">
        <v>103</v>
      </c>
      <c r="O126" s="48">
        <v>0</v>
      </c>
      <c r="Q126" s="45" t="s">
        <v>24</v>
      </c>
      <c r="R126" s="45" t="s">
        <v>103</v>
      </c>
      <c r="S126" s="48">
        <v>0</v>
      </c>
      <c r="AG126" s="45" t="s">
        <v>23</v>
      </c>
      <c r="AH126" s="45" t="s">
        <v>103</v>
      </c>
      <c r="AI126" s="48">
        <v>0</v>
      </c>
      <c r="AJ126" s="158"/>
      <c r="AN126" s="158"/>
      <c r="AR126" s="158"/>
    </row>
    <row r="127" spans="1:44" ht="12.75">
      <c r="A127" s="49"/>
      <c r="B127" s="51" t="s">
        <v>106</v>
      </c>
      <c r="C127" s="52">
        <v>7</v>
      </c>
      <c r="E127" s="49"/>
      <c r="F127" s="51" t="s">
        <v>106</v>
      </c>
      <c r="G127" s="52">
        <v>1</v>
      </c>
      <c r="I127" s="49"/>
      <c r="J127" s="51" t="s">
        <v>106</v>
      </c>
      <c r="K127" s="52">
        <v>1</v>
      </c>
      <c r="M127" s="49"/>
      <c r="N127" s="51" t="s">
        <v>106</v>
      </c>
      <c r="O127" s="52">
        <v>1</v>
      </c>
      <c r="Q127" s="49"/>
      <c r="R127" s="51" t="s">
        <v>106</v>
      </c>
      <c r="S127" s="52">
        <v>2</v>
      </c>
      <c r="AG127" s="49"/>
      <c r="AH127" s="51" t="s">
        <v>106</v>
      </c>
      <c r="AI127" s="52">
        <v>1</v>
      </c>
      <c r="AJ127" s="158"/>
      <c r="AN127" s="158"/>
      <c r="AR127" s="158"/>
    </row>
    <row r="128" spans="1:44" ht="12.75">
      <c r="A128" s="45" t="s">
        <v>23</v>
      </c>
      <c r="B128" s="45" t="s">
        <v>103</v>
      </c>
      <c r="C128" s="48">
        <v>0</v>
      </c>
      <c r="E128" s="45" t="s">
        <v>24</v>
      </c>
      <c r="F128" s="45" t="s">
        <v>103</v>
      </c>
      <c r="G128" s="48">
        <v>0</v>
      </c>
      <c r="I128" s="45" t="s">
        <v>24</v>
      </c>
      <c r="J128" s="45" t="s">
        <v>103</v>
      </c>
      <c r="K128" s="48">
        <v>0</v>
      </c>
      <c r="M128" s="45" t="s">
        <v>24</v>
      </c>
      <c r="N128" s="45" t="s">
        <v>103</v>
      </c>
      <c r="O128" s="48">
        <v>0</v>
      </c>
      <c r="Q128" s="45" t="s">
        <v>25</v>
      </c>
      <c r="R128" s="45" t="s">
        <v>103</v>
      </c>
      <c r="S128" s="48">
        <v>0</v>
      </c>
      <c r="AG128" s="45" t="s">
        <v>84</v>
      </c>
      <c r="AH128" s="45" t="s">
        <v>103</v>
      </c>
      <c r="AI128" s="48">
        <v>0</v>
      </c>
      <c r="AJ128" s="158"/>
      <c r="AN128" s="158"/>
      <c r="AR128" s="158"/>
    </row>
    <row r="129" spans="1:44" ht="12.75">
      <c r="A129" s="49"/>
      <c r="B129" s="51" t="s">
        <v>106</v>
      </c>
      <c r="C129" s="52">
        <v>1</v>
      </c>
      <c r="E129" s="49"/>
      <c r="F129" s="51" t="s">
        <v>106</v>
      </c>
      <c r="G129" s="52">
        <v>3</v>
      </c>
      <c r="I129" s="49"/>
      <c r="J129" s="51" t="s">
        <v>106</v>
      </c>
      <c r="K129" s="52">
        <v>3</v>
      </c>
      <c r="M129" s="49"/>
      <c r="N129" s="51" t="s">
        <v>106</v>
      </c>
      <c r="O129" s="52">
        <v>3</v>
      </c>
      <c r="Q129" s="49"/>
      <c r="R129" s="51" t="s">
        <v>106</v>
      </c>
      <c r="S129" s="52">
        <v>1</v>
      </c>
      <c r="AG129" s="49"/>
      <c r="AH129" s="51" t="s">
        <v>106</v>
      </c>
      <c r="AI129" s="52">
        <v>1</v>
      </c>
      <c r="AJ129" s="158"/>
      <c r="AN129" s="158"/>
      <c r="AR129" s="158"/>
    </row>
    <row r="130" spans="1:44" ht="12.75">
      <c r="A130" s="45" t="s">
        <v>84</v>
      </c>
      <c r="B130" s="45" t="s">
        <v>103</v>
      </c>
      <c r="C130" s="48">
        <v>0</v>
      </c>
      <c r="E130" s="45" t="s">
        <v>25</v>
      </c>
      <c r="F130" s="45" t="s">
        <v>103</v>
      </c>
      <c r="G130" s="48">
        <v>0</v>
      </c>
      <c r="I130" s="45" t="s">
        <v>25</v>
      </c>
      <c r="J130" s="45" t="s">
        <v>103</v>
      </c>
      <c r="K130" s="48">
        <v>0</v>
      </c>
      <c r="M130" s="45" t="s">
        <v>25</v>
      </c>
      <c r="N130" s="45" t="s">
        <v>103</v>
      </c>
      <c r="O130" s="48">
        <v>0</v>
      </c>
      <c r="Q130" s="45" t="s">
        <v>51</v>
      </c>
      <c r="R130" s="45" t="s">
        <v>103</v>
      </c>
      <c r="S130" s="48">
        <v>0</v>
      </c>
      <c r="AG130" s="45" t="s">
        <v>167</v>
      </c>
      <c r="AH130" s="45" t="s">
        <v>103</v>
      </c>
      <c r="AI130" s="48">
        <v>0</v>
      </c>
      <c r="AJ130" s="158"/>
      <c r="AN130" s="158"/>
      <c r="AR130" s="158"/>
    </row>
    <row r="131" spans="1:44" ht="12.75">
      <c r="A131" s="49"/>
      <c r="B131" s="51" t="s">
        <v>106</v>
      </c>
      <c r="C131" s="52">
        <v>1</v>
      </c>
      <c r="E131" s="49"/>
      <c r="F131" s="51" t="s">
        <v>106</v>
      </c>
      <c r="G131" s="52">
        <v>2</v>
      </c>
      <c r="I131" s="49"/>
      <c r="J131" s="51" t="s">
        <v>106</v>
      </c>
      <c r="K131" s="52">
        <v>1</v>
      </c>
      <c r="M131" s="49"/>
      <c r="N131" s="51" t="s">
        <v>106</v>
      </c>
      <c r="O131" s="52">
        <v>1</v>
      </c>
      <c r="Q131" s="49"/>
      <c r="R131" s="51" t="s">
        <v>106</v>
      </c>
      <c r="S131" s="52">
        <v>3</v>
      </c>
      <c r="AG131" s="49"/>
      <c r="AH131" s="51" t="s">
        <v>106</v>
      </c>
      <c r="AI131" s="52">
        <v>1</v>
      </c>
      <c r="AJ131" s="158"/>
      <c r="AN131" s="158"/>
      <c r="AR131" s="158"/>
    </row>
    <row r="132" spans="1:44" ht="12.75">
      <c r="A132" s="45" t="s">
        <v>24</v>
      </c>
      <c r="B132" s="45" t="s">
        <v>103</v>
      </c>
      <c r="C132" s="48">
        <v>0</v>
      </c>
      <c r="E132" s="45" t="s">
        <v>51</v>
      </c>
      <c r="F132" s="45" t="s">
        <v>103</v>
      </c>
      <c r="G132" s="48">
        <v>0</v>
      </c>
      <c r="I132" s="45" t="s">
        <v>51</v>
      </c>
      <c r="J132" s="45" t="s">
        <v>103</v>
      </c>
      <c r="K132" s="48">
        <v>0</v>
      </c>
      <c r="M132" s="45" t="s">
        <v>51</v>
      </c>
      <c r="N132" s="45" t="s">
        <v>103</v>
      </c>
      <c r="O132" s="48">
        <v>0</v>
      </c>
      <c r="Q132" s="45" t="s">
        <v>331</v>
      </c>
      <c r="R132" s="45" t="s">
        <v>103</v>
      </c>
      <c r="S132" s="48">
        <v>0</v>
      </c>
      <c r="AG132" s="45" t="s">
        <v>25</v>
      </c>
      <c r="AH132" s="45" t="s">
        <v>103</v>
      </c>
      <c r="AI132" s="48">
        <v>0</v>
      </c>
      <c r="AJ132" s="158"/>
      <c r="AN132" s="158"/>
      <c r="AR132" s="158"/>
    </row>
    <row r="133" spans="1:44" ht="12.75">
      <c r="A133" s="49"/>
      <c r="B133" s="51" t="s">
        <v>106</v>
      </c>
      <c r="C133" s="52">
        <v>4</v>
      </c>
      <c r="E133" s="49"/>
      <c r="F133" s="51" t="s">
        <v>106</v>
      </c>
      <c r="G133" s="52">
        <v>3</v>
      </c>
      <c r="I133" s="49"/>
      <c r="J133" s="51" t="s">
        <v>106</v>
      </c>
      <c r="K133" s="52">
        <v>3</v>
      </c>
      <c r="M133" s="49"/>
      <c r="N133" s="51" t="s">
        <v>106</v>
      </c>
      <c r="O133" s="52">
        <v>3</v>
      </c>
      <c r="Q133" s="49"/>
      <c r="R133" s="51" t="s">
        <v>106</v>
      </c>
      <c r="S133" s="52">
        <v>6</v>
      </c>
      <c r="AG133" s="49"/>
      <c r="AH133" s="51" t="s">
        <v>106</v>
      </c>
      <c r="AI133" s="52">
        <v>3</v>
      </c>
      <c r="AJ133" s="158"/>
      <c r="AN133" s="158"/>
      <c r="AR133" s="158"/>
    </row>
    <row r="134" spans="1:44" ht="12.75">
      <c r="A134" s="45" t="s">
        <v>25</v>
      </c>
      <c r="B134" s="45" t="s">
        <v>103</v>
      </c>
      <c r="C134" s="48">
        <v>0</v>
      </c>
      <c r="E134" s="45" t="s">
        <v>317</v>
      </c>
      <c r="F134" s="45" t="s">
        <v>103</v>
      </c>
      <c r="G134" s="48">
        <v>0</v>
      </c>
      <c r="I134" s="45" t="s">
        <v>317</v>
      </c>
      <c r="J134" s="45" t="s">
        <v>103</v>
      </c>
      <c r="K134" s="48">
        <v>0</v>
      </c>
      <c r="M134" s="45" t="s">
        <v>317</v>
      </c>
      <c r="N134" s="45" t="s">
        <v>103</v>
      </c>
      <c r="O134" s="48">
        <v>0</v>
      </c>
      <c r="Q134" s="45" t="s">
        <v>365</v>
      </c>
      <c r="R134" s="45" t="s">
        <v>103</v>
      </c>
      <c r="S134" s="48">
        <v>0</v>
      </c>
      <c r="AG134" s="45" t="s">
        <v>51</v>
      </c>
      <c r="AH134" s="45" t="s">
        <v>103</v>
      </c>
      <c r="AI134" s="48">
        <v>0</v>
      </c>
      <c r="AJ134" s="158"/>
      <c r="AN134" s="158"/>
      <c r="AR134" s="158"/>
    </row>
    <row r="135" spans="1:44" ht="12.75">
      <c r="A135" s="49"/>
      <c r="B135" s="51" t="s">
        <v>106</v>
      </c>
      <c r="C135" s="52">
        <v>3</v>
      </c>
      <c r="E135" s="49"/>
      <c r="F135" s="51" t="s">
        <v>106</v>
      </c>
      <c r="G135" s="52">
        <v>4</v>
      </c>
      <c r="I135" s="49"/>
      <c r="J135" s="51" t="s">
        <v>106</v>
      </c>
      <c r="K135" s="52">
        <v>3</v>
      </c>
      <c r="M135" s="49"/>
      <c r="N135" s="51" t="s">
        <v>106</v>
      </c>
      <c r="O135" s="52">
        <v>1</v>
      </c>
      <c r="Q135" s="49"/>
      <c r="R135" s="51" t="s">
        <v>106</v>
      </c>
      <c r="S135" s="52">
        <v>9</v>
      </c>
      <c r="AG135" s="49"/>
      <c r="AH135" s="51" t="s">
        <v>106</v>
      </c>
      <c r="AI135" s="52">
        <v>2</v>
      </c>
      <c r="AJ135" s="158"/>
      <c r="AN135" s="158"/>
      <c r="AR135" s="158"/>
    </row>
    <row r="136" spans="1:44" ht="12.75">
      <c r="A136" s="45" t="s">
        <v>51</v>
      </c>
      <c r="B136" s="45" t="s">
        <v>103</v>
      </c>
      <c r="C136" s="48">
        <v>0</v>
      </c>
      <c r="E136" s="45" t="s">
        <v>331</v>
      </c>
      <c r="F136" s="45" t="s">
        <v>103</v>
      </c>
      <c r="G136" s="48">
        <v>0</v>
      </c>
      <c r="I136" s="45" t="s">
        <v>331</v>
      </c>
      <c r="J136" s="45" t="s">
        <v>103</v>
      </c>
      <c r="K136" s="48">
        <v>0</v>
      </c>
      <c r="M136" s="45" t="s">
        <v>331</v>
      </c>
      <c r="N136" s="45" t="s">
        <v>103</v>
      </c>
      <c r="O136" s="48">
        <v>0</v>
      </c>
      <c r="Q136" s="45" t="s">
        <v>332</v>
      </c>
      <c r="R136" s="45" t="s">
        <v>103</v>
      </c>
      <c r="S136" s="48">
        <v>0</v>
      </c>
      <c r="AG136" s="45" t="s">
        <v>317</v>
      </c>
      <c r="AH136" s="45" t="s">
        <v>103</v>
      </c>
      <c r="AI136" s="48">
        <v>0</v>
      </c>
      <c r="AJ136" s="158"/>
      <c r="AN136" s="158"/>
      <c r="AR136" s="158"/>
    </row>
    <row r="137" spans="1:44" ht="12.75">
      <c r="A137" s="49"/>
      <c r="B137" s="51" t="s">
        <v>106</v>
      </c>
      <c r="C137" s="52">
        <v>3</v>
      </c>
      <c r="E137" s="49"/>
      <c r="F137" s="51" t="s">
        <v>106</v>
      </c>
      <c r="G137" s="52">
        <v>5</v>
      </c>
      <c r="I137" s="49"/>
      <c r="J137" s="51" t="s">
        <v>106</v>
      </c>
      <c r="K137" s="52">
        <v>2</v>
      </c>
      <c r="M137" s="49"/>
      <c r="N137" s="51" t="s">
        <v>106</v>
      </c>
      <c r="O137" s="52">
        <v>4</v>
      </c>
      <c r="Q137" s="49"/>
      <c r="R137" s="51" t="s">
        <v>106</v>
      </c>
      <c r="S137" s="52">
        <v>2</v>
      </c>
      <c r="AG137" s="49"/>
      <c r="AH137" s="51" t="s">
        <v>106</v>
      </c>
      <c r="AI137" s="52">
        <v>4</v>
      </c>
      <c r="AJ137" s="158"/>
      <c r="AN137" s="158"/>
      <c r="AR137" s="158"/>
    </row>
    <row r="138" spans="1:44" ht="12.75">
      <c r="A138" s="45" t="s">
        <v>317</v>
      </c>
      <c r="B138" s="45" t="s">
        <v>103</v>
      </c>
      <c r="C138" s="48">
        <v>0</v>
      </c>
      <c r="E138" s="45" t="s">
        <v>365</v>
      </c>
      <c r="F138" s="45" t="s">
        <v>103</v>
      </c>
      <c r="G138" s="48">
        <v>0</v>
      </c>
      <c r="I138" s="45" t="s">
        <v>365</v>
      </c>
      <c r="J138" s="45" t="s">
        <v>103</v>
      </c>
      <c r="K138" s="48">
        <v>0</v>
      </c>
      <c r="M138" s="45" t="s">
        <v>365</v>
      </c>
      <c r="N138" s="45" t="s">
        <v>103</v>
      </c>
      <c r="O138" s="48">
        <v>0</v>
      </c>
      <c r="Q138" s="45" t="s">
        <v>49</v>
      </c>
      <c r="R138" s="45" t="s">
        <v>103</v>
      </c>
      <c r="S138" s="48">
        <v>0</v>
      </c>
      <c r="AG138" s="45" t="s">
        <v>331</v>
      </c>
      <c r="AH138" s="45" t="s">
        <v>103</v>
      </c>
      <c r="AI138" s="48">
        <v>0</v>
      </c>
      <c r="AJ138" s="158"/>
      <c r="AN138" s="158"/>
      <c r="AR138" s="158"/>
    </row>
    <row r="139" spans="1:44" ht="12.75">
      <c r="A139" s="49"/>
      <c r="B139" s="51" t="s">
        <v>106</v>
      </c>
      <c r="C139" s="52">
        <v>4</v>
      </c>
      <c r="E139" s="49"/>
      <c r="F139" s="51" t="s">
        <v>106</v>
      </c>
      <c r="G139" s="52">
        <v>9</v>
      </c>
      <c r="I139" s="49"/>
      <c r="J139" s="51" t="s">
        <v>106</v>
      </c>
      <c r="K139" s="52">
        <v>7</v>
      </c>
      <c r="M139" s="49"/>
      <c r="N139" s="51" t="s">
        <v>106</v>
      </c>
      <c r="O139" s="52">
        <v>6</v>
      </c>
      <c r="Q139" s="49"/>
      <c r="R139" s="51" t="s">
        <v>106</v>
      </c>
      <c r="S139" s="52">
        <v>6</v>
      </c>
      <c r="AG139" s="49"/>
      <c r="AH139" s="51" t="s">
        <v>106</v>
      </c>
      <c r="AI139" s="52">
        <v>1</v>
      </c>
      <c r="AJ139" s="158"/>
      <c r="AN139" s="158"/>
      <c r="AR139" s="158"/>
    </row>
    <row r="140" spans="1:44" ht="12.75">
      <c r="A140" s="45" t="s">
        <v>331</v>
      </c>
      <c r="B140" s="45" t="s">
        <v>103</v>
      </c>
      <c r="C140" s="48">
        <v>0</v>
      </c>
      <c r="E140" s="45" t="s">
        <v>332</v>
      </c>
      <c r="F140" s="45" t="s">
        <v>103</v>
      </c>
      <c r="G140" s="48">
        <v>0</v>
      </c>
      <c r="I140" s="45" t="s">
        <v>332</v>
      </c>
      <c r="J140" s="45" t="s">
        <v>103</v>
      </c>
      <c r="K140" s="48">
        <v>0</v>
      </c>
      <c r="M140" s="45" t="s">
        <v>332</v>
      </c>
      <c r="N140" s="45" t="s">
        <v>103</v>
      </c>
      <c r="O140" s="48">
        <v>0</v>
      </c>
      <c r="Q140" s="45" t="s">
        <v>83</v>
      </c>
      <c r="R140" s="45" t="s">
        <v>103</v>
      </c>
      <c r="S140" s="48">
        <v>0</v>
      </c>
      <c r="AG140" s="45" t="s">
        <v>365</v>
      </c>
      <c r="AH140" s="45" t="s">
        <v>103</v>
      </c>
      <c r="AI140" s="48">
        <v>0</v>
      </c>
      <c r="AJ140" s="158"/>
      <c r="AN140" s="158"/>
      <c r="AR140" s="158"/>
    </row>
    <row r="141" spans="1:44" ht="12.75">
      <c r="A141" s="49"/>
      <c r="B141" s="51" t="s">
        <v>106</v>
      </c>
      <c r="C141" s="52">
        <v>6</v>
      </c>
      <c r="E141" s="49"/>
      <c r="F141" s="51" t="s">
        <v>106</v>
      </c>
      <c r="G141" s="52">
        <v>2</v>
      </c>
      <c r="I141" s="49"/>
      <c r="J141" s="51" t="s">
        <v>106</v>
      </c>
      <c r="K141" s="52">
        <v>2</v>
      </c>
      <c r="M141" s="49"/>
      <c r="N141" s="51" t="s">
        <v>106</v>
      </c>
      <c r="O141" s="52">
        <v>2</v>
      </c>
      <c r="Q141" s="49"/>
      <c r="R141" s="51" t="s">
        <v>106</v>
      </c>
      <c r="S141" s="52">
        <v>1</v>
      </c>
      <c r="AG141" s="49"/>
      <c r="AH141" s="51" t="s">
        <v>106</v>
      </c>
      <c r="AI141" s="52">
        <v>1</v>
      </c>
      <c r="AJ141" s="158"/>
      <c r="AN141" s="158"/>
      <c r="AR141" s="158"/>
    </row>
    <row r="142" spans="1:44" ht="12.75">
      <c r="A142" s="45" t="s">
        <v>365</v>
      </c>
      <c r="B142" s="45" t="s">
        <v>103</v>
      </c>
      <c r="C142" s="48">
        <v>0</v>
      </c>
      <c r="E142" s="45" t="s">
        <v>49</v>
      </c>
      <c r="F142" s="45" t="s">
        <v>103</v>
      </c>
      <c r="G142" s="48">
        <v>0</v>
      </c>
      <c r="I142" s="45" t="s">
        <v>49</v>
      </c>
      <c r="J142" s="45" t="s">
        <v>103</v>
      </c>
      <c r="K142" s="48">
        <v>0</v>
      </c>
      <c r="M142" s="45" t="s">
        <v>49</v>
      </c>
      <c r="N142" s="45" t="s">
        <v>103</v>
      </c>
      <c r="O142" s="48">
        <v>0</v>
      </c>
      <c r="Q142" s="45" t="s">
        <v>50</v>
      </c>
      <c r="R142" s="45" t="s">
        <v>103</v>
      </c>
      <c r="S142" s="48">
        <v>0</v>
      </c>
      <c r="AG142" s="45" t="s">
        <v>294</v>
      </c>
      <c r="AH142" s="45" t="s">
        <v>103</v>
      </c>
      <c r="AI142" s="48">
        <v>0</v>
      </c>
      <c r="AJ142" s="158"/>
      <c r="AN142" s="158"/>
      <c r="AR142" s="158"/>
    </row>
    <row r="143" spans="1:44" ht="12.75">
      <c r="A143" s="49"/>
      <c r="B143" s="51" t="s">
        <v>106</v>
      </c>
      <c r="C143" s="52">
        <v>9</v>
      </c>
      <c r="E143" s="49"/>
      <c r="F143" s="51" t="s">
        <v>106</v>
      </c>
      <c r="G143" s="52">
        <v>6</v>
      </c>
      <c r="I143" s="49"/>
      <c r="J143" s="51" t="s">
        <v>106</v>
      </c>
      <c r="K143" s="52">
        <v>6</v>
      </c>
      <c r="M143" s="49"/>
      <c r="N143" s="51" t="s">
        <v>106</v>
      </c>
      <c r="O143" s="52">
        <v>6</v>
      </c>
      <c r="Q143" s="49"/>
      <c r="R143" s="51" t="s">
        <v>106</v>
      </c>
      <c r="S143" s="52">
        <v>1</v>
      </c>
      <c r="AG143" s="49"/>
      <c r="AH143" s="51" t="s">
        <v>106</v>
      </c>
      <c r="AI143" s="52">
        <v>1</v>
      </c>
      <c r="AJ143" s="158"/>
      <c r="AN143" s="158"/>
      <c r="AR143" s="158"/>
    </row>
    <row r="144" spans="1:44" ht="12.75">
      <c r="A144" s="45" t="s">
        <v>332</v>
      </c>
      <c r="B144" s="45" t="s">
        <v>103</v>
      </c>
      <c r="C144" s="48">
        <v>0</v>
      </c>
      <c r="E144" s="45" t="s">
        <v>83</v>
      </c>
      <c r="F144" s="45" t="s">
        <v>103</v>
      </c>
      <c r="G144" s="48">
        <v>0</v>
      </c>
      <c r="I144" s="45" t="s">
        <v>281</v>
      </c>
      <c r="J144" s="45" t="s">
        <v>103</v>
      </c>
      <c r="K144" s="48">
        <v>0</v>
      </c>
      <c r="M144" s="45" t="s">
        <v>83</v>
      </c>
      <c r="N144" s="45" t="s">
        <v>103</v>
      </c>
      <c r="O144" s="48">
        <v>0</v>
      </c>
      <c r="Q144" s="45" t="s">
        <v>281</v>
      </c>
      <c r="R144" s="45" t="s">
        <v>103</v>
      </c>
      <c r="S144" s="48">
        <v>0</v>
      </c>
      <c r="AG144" s="45" t="s">
        <v>49</v>
      </c>
      <c r="AH144" s="45" t="s">
        <v>103</v>
      </c>
      <c r="AI144" s="48">
        <v>0</v>
      </c>
      <c r="AJ144" s="158"/>
      <c r="AN144" s="158"/>
      <c r="AR144" s="158"/>
    </row>
    <row r="145" spans="1:44" ht="12.75">
      <c r="A145" s="49"/>
      <c r="B145" s="51" t="s">
        <v>106</v>
      </c>
      <c r="C145" s="52">
        <v>2</v>
      </c>
      <c r="E145" s="49"/>
      <c r="F145" s="51" t="s">
        <v>106</v>
      </c>
      <c r="G145" s="52">
        <v>1</v>
      </c>
      <c r="I145" s="49"/>
      <c r="J145" s="51" t="s">
        <v>106</v>
      </c>
      <c r="K145" s="52">
        <v>1</v>
      </c>
      <c r="M145" s="49"/>
      <c r="N145" s="51" t="s">
        <v>106</v>
      </c>
      <c r="O145" s="52">
        <v>1</v>
      </c>
      <c r="Q145" s="49"/>
      <c r="R145" s="51" t="s">
        <v>106</v>
      </c>
      <c r="S145" s="52">
        <v>1</v>
      </c>
      <c r="AG145" s="49"/>
      <c r="AH145" s="51" t="s">
        <v>106</v>
      </c>
      <c r="AI145" s="52">
        <v>5</v>
      </c>
      <c r="AJ145" s="158"/>
      <c r="AN145" s="158"/>
      <c r="AR145" s="158"/>
    </row>
    <row r="146" spans="1:44" ht="12.75">
      <c r="A146" s="45" t="s">
        <v>49</v>
      </c>
      <c r="B146" s="45" t="s">
        <v>103</v>
      </c>
      <c r="C146" s="48">
        <v>0</v>
      </c>
      <c r="E146" s="45" t="s">
        <v>50</v>
      </c>
      <c r="F146" s="45" t="s">
        <v>103</v>
      </c>
      <c r="G146" s="48">
        <v>0</v>
      </c>
      <c r="I146" s="45" t="s">
        <v>272</v>
      </c>
      <c r="J146" s="45" t="s">
        <v>103</v>
      </c>
      <c r="K146" s="48">
        <v>0</v>
      </c>
      <c r="M146" s="45" t="s">
        <v>50</v>
      </c>
      <c r="N146" s="45" t="s">
        <v>103</v>
      </c>
      <c r="O146" s="48">
        <v>0</v>
      </c>
      <c r="Q146" s="45" t="s">
        <v>272</v>
      </c>
      <c r="R146" s="45" t="s">
        <v>103</v>
      </c>
      <c r="S146" s="48">
        <v>0</v>
      </c>
      <c r="AG146" s="45" t="s">
        <v>83</v>
      </c>
      <c r="AH146" s="45" t="s">
        <v>103</v>
      </c>
      <c r="AI146" s="48">
        <v>0</v>
      </c>
      <c r="AJ146" s="158"/>
      <c r="AN146" s="158"/>
      <c r="AR146" s="158"/>
    </row>
    <row r="147" spans="1:44" ht="12.75">
      <c r="A147" s="49"/>
      <c r="B147" s="51" t="s">
        <v>106</v>
      </c>
      <c r="C147" s="52">
        <v>6</v>
      </c>
      <c r="E147" s="49"/>
      <c r="F147" s="51" t="s">
        <v>106</v>
      </c>
      <c r="G147" s="52">
        <v>1</v>
      </c>
      <c r="I147" s="49"/>
      <c r="J147" s="51" t="s">
        <v>106</v>
      </c>
      <c r="K147" s="52">
        <v>1</v>
      </c>
      <c r="M147" s="49"/>
      <c r="N147" s="51" t="s">
        <v>106</v>
      </c>
      <c r="O147" s="52">
        <v>1</v>
      </c>
      <c r="Q147" s="49"/>
      <c r="R147" s="51" t="s">
        <v>106</v>
      </c>
      <c r="S147" s="52">
        <v>1</v>
      </c>
      <c r="AG147" s="49"/>
      <c r="AH147" s="51" t="s">
        <v>106</v>
      </c>
      <c r="AI147" s="52">
        <v>1</v>
      </c>
      <c r="AJ147" s="158"/>
      <c r="AN147" s="158"/>
      <c r="AR147" s="158"/>
    </row>
    <row r="148" spans="1:44" ht="12.75">
      <c r="A148" s="45" t="s">
        <v>83</v>
      </c>
      <c r="B148" s="45" t="s">
        <v>103</v>
      </c>
      <c r="C148" s="48">
        <v>0</v>
      </c>
      <c r="E148" s="45" t="s">
        <v>281</v>
      </c>
      <c r="F148" s="45" t="s">
        <v>103</v>
      </c>
      <c r="G148" s="48">
        <v>0</v>
      </c>
      <c r="I148" s="45" t="s">
        <v>156</v>
      </c>
      <c r="J148" s="45" t="s">
        <v>103</v>
      </c>
      <c r="K148" s="48">
        <v>0</v>
      </c>
      <c r="M148" s="45" t="s">
        <v>281</v>
      </c>
      <c r="N148" s="45" t="s">
        <v>103</v>
      </c>
      <c r="O148" s="48">
        <v>0</v>
      </c>
      <c r="Q148" s="45" t="s">
        <v>156</v>
      </c>
      <c r="R148" s="45" t="s">
        <v>103</v>
      </c>
      <c r="S148" s="48">
        <v>0</v>
      </c>
      <c r="AG148" s="45" t="s">
        <v>50</v>
      </c>
      <c r="AH148" s="45" t="s">
        <v>103</v>
      </c>
      <c r="AI148" s="48">
        <v>0</v>
      </c>
      <c r="AJ148" s="158"/>
      <c r="AN148" s="158"/>
      <c r="AR148" s="158"/>
    </row>
    <row r="149" spans="1:44" ht="12.75">
      <c r="A149" s="49"/>
      <c r="B149" s="51" t="s">
        <v>106</v>
      </c>
      <c r="C149" s="52">
        <v>1</v>
      </c>
      <c r="E149" s="49"/>
      <c r="F149" s="51" t="s">
        <v>106</v>
      </c>
      <c r="G149" s="52">
        <v>1</v>
      </c>
      <c r="I149" s="49"/>
      <c r="J149" s="51" t="s">
        <v>106</v>
      </c>
      <c r="K149" s="52">
        <v>1</v>
      </c>
      <c r="M149" s="49"/>
      <c r="N149" s="51" t="s">
        <v>106</v>
      </c>
      <c r="O149" s="52">
        <v>1</v>
      </c>
      <c r="Q149" s="49"/>
      <c r="R149" s="51" t="s">
        <v>106</v>
      </c>
      <c r="S149" s="52">
        <v>1</v>
      </c>
      <c r="AG149" s="49"/>
      <c r="AH149" s="51" t="s">
        <v>106</v>
      </c>
      <c r="AI149" s="52">
        <v>2</v>
      </c>
      <c r="AJ149" s="158"/>
      <c r="AN149" s="158"/>
      <c r="AR149" s="158"/>
    </row>
    <row r="150" spans="1:44" ht="12.75">
      <c r="A150" s="45" t="s">
        <v>50</v>
      </c>
      <c r="B150" s="45" t="s">
        <v>103</v>
      </c>
      <c r="C150" s="48">
        <v>0</v>
      </c>
      <c r="E150" s="45" t="s">
        <v>272</v>
      </c>
      <c r="F150" s="45" t="s">
        <v>103</v>
      </c>
      <c r="G150" s="48">
        <v>0</v>
      </c>
      <c r="I150" s="45" t="s">
        <v>278</v>
      </c>
      <c r="J150" s="45" t="s">
        <v>103</v>
      </c>
      <c r="K150" s="48">
        <v>0</v>
      </c>
      <c r="M150" s="45" t="s">
        <v>272</v>
      </c>
      <c r="N150" s="45" t="s">
        <v>103</v>
      </c>
      <c r="O150" s="48">
        <v>0</v>
      </c>
      <c r="Q150" s="45" t="s">
        <v>294</v>
      </c>
      <c r="R150" s="45" t="s">
        <v>103</v>
      </c>
      <c r="S150" s="48">
        <v>0</v>
      </c>
      <c r="AG150" s="45" t="s">
        <v>306</v>
      </c>
      <c r="AH150" s="50"/>
      <c r="AI150" s="48">
        <v>0</v>
      </c>
      <c r="AJ150" s="158"/>
      <c r="AN150" s="158"/>
      <c r="AR150" s="158"/>
    </row>
    <row r="151" spans="1:44" ht="12.75">
      <c r="A151" s="49"/>
      <c r="B151" s="51" t="s">
        <v>106</v>
      </c>
      <c r="C151" s="52">
        <v>2</v>
      </c>
      <c r="E151" s="49"/>
      <c r="F151" s="51" t="s">
        <v>106</v>
      </c>
      <c r="G151" s="52">
        <v>1</v>
      </c>
      <c r="I151" s="49"/>
      <c r="J151" s="51" t="s">
        <v>106</v>
      </c>
      <c r="K151" s="52">
        <v>1</v>
      </c>
      <c r="M151" s="49"/>
      <c r="N151" s="51" t="s">
        <v>106</v>
      </c>
      <c r="O151" s="52">
        <v>1</v>
      </c>
      <c r="Q151" s="49"/>
      <c r="R151" s="51" t="s">
        <v>106</v>
      </c>
      <c r="S151" s="52">
        <v>1</v>
      </c>
      <c r="AG151" s="53" t="s">
        <v>307</v>
      </c>
      <c r="AH151" s="54"/>
      <c r="AI151" s="55">
        <v>34</v>
      </c>
      <c r="AJ151" s="158"/>
      <c r="AN151" s="158"/>
      <c r="AR151" s="158"/>
    </row>
    <row r="152" spans="1:44" ht="12.75">
      <c r="A152" s="45" t="s">
        <v>281</v>
      </c>
      <c r="B152" s="45" t="s">
        <v>103</v>
      </c>
      <c r="C152" s="48">
        <v>0</v>
      </c>
      <c r="E152" s="45" t="s">
        <v>156</v>
      </c>
      <c r="F152" s="45" t="s">
        <v>103</v>
      </c>
      <c r="G152" s="48">
        <v>0</v>
      </c>
      <c r="I152" s="45" t="s">
        <v>294</v>
      </c>
      <c r="J152" s="45" t="s">
        <v>103</v>
      </c>
      <c r="K152" s="48">
        <v>0</v>
      </c>
      <c r="M152" s="45" t="s">
        <v>156</v>
      </c>
      <c r="N152" s="45" t="s">
        <v>103</v>
      </c>
      <c r="O152" s="48">
        <v>0</v>
      </c>
      <c r="Q152" s="45" t="s">
        <v>306</v>
      </c>
      <c r="R152" s="50"/>
      <c r="S152" s="48">
        <v>0</v>
      </c>
      <c r="AJ152" s="158"/>
      <c r="AN152" s="158"/>
      <c r="AR152" s="158"/>
    </row>
    <row r="153" spans="1:44" ht="12.75">
      <c r="A153" s="49"/>
      <c r="B153" s="51" t="s">
        <v>106</v>
      </c>
      <c r="C153" s="52">
        <v>1</v>
      </c>
      <c r="E153" s="49"/>
      <c r="F153" s="51" t="s">
        <v>106</v>
      </c>
      <c r="G153" s="52">
        <v>1</v>
      </c>
      <c r="I153" s="49"/>
      <c r="J153" s="51" t="s">
        <v>106</v>
      </c>
      <c r="K153" s="52">
        <v>1</v>
      </c>
      <c r="M153" s="49"/>
      <c r="N153" s="51" t="s">
        <v>106</v>
      </c>
      <c r="O153" s="52">
        <v>1</v>
      </c>
      <c r="Q153" s="53" t="s">
        <v>307</v>
      </c>
      <c r="R153" s="54"/>
      <c r="S153" s="55">
        <v>47</v>
      </c>
      <c r="AJ153" s="158"/>
      <c r="AN153" s="158"/>
      <c r="AR153" s="158"/>
    </row>
    <row r="154" spans="1:44" ht="12.75">
      <c r="A154" s="45" t="s">
        <v>272</v>
      </c>
      <c r="B154" s="45" t="s">
        <v>103</v>
      </c>
      <c r="C154" s="48">
        <v>0</v>
      </c>
      <c r="E154" s="45" t="s">
        <v>278</v>
      </c>
      <c r="F154" s="45" t="s">
        <v>103</v>
      </c>
      <c r="G154" s="48">
        <v>0</v>
      </c>
      <c r="I154" s="45" t="s">
        <v>306</v>
      </c>
      <c r="J154" s="50"/>
      <c r="K154" s="48">
        <v>0</v>
      </c>
      <c r="M154" s="45" t="s">
        <v>278</v>
      </c>
      <c r="N154" s="45" t="s">
        <v>103</v>
      </c>
      <c r="O154" s="48">
        <v>0</v>
      </c>
      <c r="AJ154" s="158"/>
      <c r="AN154" s="158"/>
      <c r="AR154" s="158"/>
    </row>
    <row r="155" spans="1:44" ht="12.75">
      <c r="A155" s="49"/>
      <c r="B155" s="51" t="s">
        <v>106</v>
      </c>
      <c r="C155" s="52">
        <v>1</v>
      </c>
      <c r="E155" s="49"/>
      <c r="F155" s="51" t="s">
        <v>106</v>
      </c>
      <c r="G155" s="52">
        <v>1</v>
      </c>
      <c r="I155" s="53" t="s">
        <v>307</v>
      </c>
      <c r="J155" s="54"/>
      <c r="K155" s="55">
        <v>47</v>
      </c>
      <c r="M155" s="49"/>
      <c r="N155" s="51" t="s">
        <v>106</v>
      </c>
      <c r="O155" s="52">
        <v>1</v>
      </c>
      <c r="AJ155" s="158"/>
      <c r="AN155" s="158"/>
      <c r="AR155" s="158"/>
    </row>
    <row r="156" spans="1:44" ht="12.75">
      <c r="A156" s="45" t="s">
        <v>156</v>
      </c>
      <c r="B156" s="45" t="s">
        <v>103</v>
      </c>
      <c r="C156" s="48">
        <v>0</v>
      </c>
      <c r="E156" s="45" t="s">
        <v>294</v>
      </c>
      <c r="F156" s="45" t="s">
        <v>103</v>
      </c>
      <c r="G156" s="48">
        <v>0</v>
      </c>
      <c r="M156" s="45" t="s">
        <v>294</v>
      </c>
      <c r="N156" s="45" t="s">
        <v>103</v>
      </c>
      <c r="O156" s="48">
        <v>0</v>
      </c>
      <c r="AJ156" s="158"/>
      <c r="AN156" s="158"/>
      <c r="AR156" s="158"/>
    </row>
    <row r="157" spans="1:44" ht="12.75">
      <c r="A157" s="49"/>
      <c r="B157" s="51" t="s">
        <v>106</v>
      </c>
      <c r="C157" s="52">
        <v>1</v>
      </c>
      <c r="E157" s="49"/>
      <c r="F157" s="51" t="s">
        <v>106</v>
      </c>
      <c r="G157" s="52">
        <v>1</v>
      </c>
      <c r="M157" s="49"/>
      <c r="N157" s="51" t="s">
        <v>106</v>
      </c>
      <c r="O157" s="52">
        <v>1</v>
      </c>
      <c r="AJ157" s="158"/>
      <c r="AN157" s="158"/>
      <c r="AR157" s="158"/>
    </row>
    <row r="158" spans="1:44" ht="12.75">
      <c r="A158" s="45" t="s">
        <v>278</v>
      </c>
      <c r="B158" s="45" t="s">
        <v>103</v>
      </c>
      <c r="C158" s="48">
        <v>0</v>
      </c>
      <c r="E158" s="45" t="s">
        <v>306</v>
      </c>
      <c r="F158" s="50"/>
      <c r="G158" s="48">
        <v>0</v>
      </c>
      <c r="M158" s="45" t="s">
        <v>306</v>
      </c>
      <c r="N158" s="50"/>
      <c r="O158" s="48">
        <v>0</v>
      </c>
      <c r="AJ158" s="158"/>
      <c r="AN158" s="158"/>
      <c r="AR158" s="158"/>
    </row>
    <row r="159" spans="1:44" ht="12.75">
      <c r="A159" s="49"/>
      <c r="B159" s="51" t="s">
        <v>106</v>
      </c>
      <c r="C159" s="52">
        <v>1</v>
      </c>
      <c r="E159" s="53" t="s">
        <v>307</v>
      </c>
      <c r="F159" s="54"/>
      <c r="G159" s="55">
        <v>56</v>
      </c>
      <c r="M159" s="53" t="s">
        <v>307</v>
      </c>
      <c r="N159" s="54"/>
      <c r="O159" s="55">
        <v>47</v>
      </c>
      <c r="AJ159" s="158"/>
      <c r="AN159" s="158"/>
      <c r="AR159" s="158"/>
    </row>
    <row r="160" spans="1:44" ht="12.75">
      <c r="A160" s="45" t="s">
        <v>294</v>
      </c>
      <c r="B160" s="45" t="s">
        <v>103</v>
      </c>
      <c r="C160" s="48">
        <v>0</v>
      </c>
      <c r="AJ160" s="158"/>
      <c r="AN160" s="158"/>
      <c r="AR160" s="158"/>
    </row>
    <row r="161" spans="1:44" ht="12.75">
      <c r="A161" s="49"/>
      <c r="B161" s="51" t="s">
        <v>106</v>
      </c>
      <c r="C161" s="52">
        <v>1</v>
      </c>
      <c r="AJ161" s="158"/>
      <c r="AN161" s="158"/>
      <c r="AR161" s="158"/>
    </row>
    <row r="162" spans="1:44" ht="12.75">
      <c r="A162" s="45" t="s">
        <v>159</v>
      </c>
      <c r="B162" s="45" t="s">
        <v>103</v>
      </c>
      <c r="C162" s="48">
        <v>0</v>
      </c>
      <c r="AJ162" s="158"/>
      <c r="AN162" s="158"/>
      <c r="AR162" s="158"/>
    </row>
    <row r="163" spans="1:44" ht="12.75">
      <c r="A163" s="49"/>
      <c r="B163" s="51" t="s">
        <v>106</v>
      </c>
      <c r="C163" s="52">
        <v>1</v>
      </c>
      <c r="AJ163" s="158"/>
      <c r="AN163" s="158"/>
      <c r="AR163" s="158"/>
    </row>
    <row r="164" spans="1:44" ht="12.75">
      <c r="A164" s="45" t="s">
        <v>167</v>
      </c>
      <c r="B164" s="45" t="s">
        <v>103</v>
      </c>
      <c r="C164" s="48">
        <v>0</v>
      </c>
      <c r="AJ164" s="158"/>
      <c r="AN164" s="158"/>
      <c r="AR164" s="158"/>
    </row>
    <row r="165" spans="1:44" ht="12.75">
      <c r="A165" s="49"/>
      <c r="B165" s="51" t="s">
        <v>106</v>
      </c>
      <c r="C165" s="52">
        <v>1</v>
      </c>
      <c r="AJ165" s="158"/>
      <c r="AN165" s="158"/>
      <c r="AR165" s="158"/>
    </row>
    <row r="166" spans="1:44" ht="12.75">
      <c r="A166" s="45" t="s">
        <v>306</v>
      </c>
      <c r="B166" s="50"/>
      <c r="C166" s="48">
        <v>0</v>
      </c>
      <c r="AJ166" s="158"/>
      <c r="AN166" s="158"/>
      <c r="AR166" s="158"/>
    </row>
    <row r="167" spans="1:44" ht="12.75">
      <c r="A167" s="53" t="s">
        <v>307</v>
      </c>
      <c r="B167" s="54"/>
      <c r="C167" s="55">
        <v>73</v>
      </c>
      <c r="AJ167" s="158"/>
      <c r="AN167" s="158"/>
      <c r="AR167" s="158"/>
    </row>
    <row r="168" spans="36:44" ht="12.75">
      <c r="AJ168" s="158"/>
      <c r="AN168" s="158"/>
      <c r="AR168" s="158"/>
    </row>
    <row r="169" spans="36:44" ht="12.75">
      <c r="AJ169" s="158"/>
      <c r="AN169" s="158"/>
      <c r="AR169" s="158"/>
    </row>
    <row r="170" spans="36:44" ht="12.75">
      <c r="AJ170" s="158"/>
      <c r="AN170" s="158"/>
      <c r="AR170" s="158"/>
    </row>
    <row r="171" spans="1:44" ht="12.75">
      <c r="A171" s="47" t="s">
        <v>428</v>
      </c>
      <c r="B171" s="56">
        <v>1</v>
      </c>
      <c r="E171" s="47" t="s">
        <v>59</v>
      </c>
      <c r="F171" s="56">
        <v>1</v>
      </c>
      <c r="I171" s="47" t="s">
        <v>54</v>
      </c>
      <c r="J171" s="56">
        <v>1</v>
      </c>
      <c r="M171" s="47" t="s">
        <v>89</v>
      </c>
      <c r="N171" s="56">
        <v>1</v>
      </c>
      <c r="Q171" s="47" t="s">
        <v>113</v>
      </c>
      <c r="R171" s="56">
        <v>1</v>
      </c>
      <c r="U171" s="47" t="s">
        <v>61</v>
      </c>
      <c r="V171" s="56">
        <v>1</v>
      </c>
      <c r="Y171" s="47" t="s">
        <v>60</v>
      </c>
      <c r="Z171" s="56">
        <v>1</v>
      </c>
      <c r="AC171" s="47" t="s">
        <v>88</v>
      </c>
      <c r="AD171" s="56">
        <v>1</v>
      </c>
      <c r="AJ171" s="158"/>
      <c r="AN171" s="158"/>
      <c r="AR171" s="158"/>
    </row>
    <row r="172" spans="33:46" ht="12.75">
      <c r="AG172" s="47" t="s">
        <v>2</v>
      </c>
      <c r="AH172" s="56">
        <v>1</v>
      </c>
      <c r="AK172" s="47" t="s">
        <v>287</v>
      </c>
      <c r="AL172" s="56">
        <v>1</v>
      </c>
      <c r="AO172" s="47" t="s">
        <v>202</v>
      </c>
      <c r="AP172" s="56">
        <v>1</v>
      </c>
      <c r="AS172" s="47" t="s">
        <v>203</v>
      </c>
      <c r="AT172" s="56">
        <v>1</v>
      </c>
    </row>
    <row r="173" spans="1:31" ht="12.75">
      <c r="A173" s="47" t="s">
        <v>257</v>
      </c>
      <c r="B173" s="47" t="s">
        <v>105</v>
      </c>
      <c r="C173" s="46" t="s">
        <v>104</v>
      </c>
      <c r="E173" s="47" t="s">
        <v>257</v>
      </c>
      <c r="F173" s="47" t="s">
        <v>105</v>
      </c>
      <c r="G173" s="46" t="s">
        <v>104</v>
      </c>
      <c r="I173" s="47" t="s">
        <v>257</v>
      </c>
      <c r="J173" s="47" t="s">
        <v>105</v>
      </c>
      <c r="K173" s="46" t="s">
        <v>104</v>
      </c>
      <c r="M173" s="47" t="s">
        <v>257</v>
      </c>
      <c r="N173" s="47" t="s">
        <v>105</v>
      </c>
      <c r="O173" s="46" t="s">
        <v>104</v>
      </c>
      <c r="Q173" s="47" t="s">
        <v>257</v>
      </c>
      <c r="R173" s="47" t="s">
        <v>105</v>
      </c>
      <c r="S173" s="46" t="s">
        <v>104</v>
      </c>
      <c r="U173" s="47" t="s">
        <v>257</v>
      </c>
      <c r="V173" s="47" t="s">
        <v>105</v>
      </c>
      <c r="W173" s="46" t="s">
        <v>104</v>
      </c>
      <c r="Y173" s="47" t="s">
        <v>257</v>
      </c>
      <c r="Z173" s="47" t="s">
        <v>105</v>
      </c>
      <c r="AA173" s="46" t="s">
        <v>104</v>
      </c>
      <c r="AC173" s="47" t="s">
        <v>257</v>
      </c>
      <c r="AD173" s="47" t="s">
        <v>105</v>
      </c>
      <c r="AE173" s="46" t="s">
        <v>104</v>
      </c>
    </row>
    <row r="174" spans="1:47" ht="12.75">
      <c r="A174" s="45" t="s">
        <v>258</v>
      </c>
      <c r="B174" s="45" t="s">
        <v>103</v>
      </c>
      <c r="C174" s="48">
        <v>0</v>
      </c>
      <c r="E174" s="45" t="s">
        <v>258</v>
      </c>
      <c r="F174" s="45" t="s">
        <v>103</v>
      </c>
      <c r="G174" s="48">
        <v>0</v>
      </c>
      <c r="I174" s="45" t="s">
        <v>258</v>
      </c>
      <c r="J174" s="45" t="s">
        <v>103</v>
      </c>
      <c r="K174" s="48">
        <v>0</v>
      </c>
      <c r="M174" s="45" t="s">
        <v>258</v>
      </c>
      <c r="N174" s="45" t="s">
        <v>103</v>
      </c>
      <c r="O174" s="48">
        <v>0</v>
      </c>
      <c r="Q174" s="45" t="s">
        <v>258</v>
      </c>
      <c r="R174" s="45" t="s">
        <v>103</v>
      </c>
      <c r="S174" s="48">
        <v>0</v>
      </c>
      <c r="U174" s="45" t="s">
        <v>258</v>
      </c>
      <c r="V174" s="45" t="s">
        <v>103</v>
      </c>
      <c r="W174" s="48">
        <v>0</v>
      </c>
      <c r="Y174" s="45" t="s">
        <v>258</v>
      </c>
      <c r="Z174" s="45" t="s">
        <v>103</v>
      </c>
      <c r="AA174" s="48">
        <v>0</v>
      </c>
      <c r="AC174" s="45" t="s">
        <v>258</v>
      </c>
      <c r="AD174" s="45" t="s">
        <v>103</v>
      </c>
      <c r="AE174" s="48">
        <v>0</v>
      </c>
      <c r="AG174" s="47" t="s">
        <v>257</v>
      </c>
      <c r="AH174" s="47" t="s">
        <v>105</v>
      </c>
      <c r="AI174" s="46" t="s">
        <v>104</v>
      </c>
      <c r="AJ174" s="157"/>
      <c r="AK174" s="47" t="s">
        <v>257</v>
      </c>
      <c r="AL174" s="47" t="s">
        <v>105</v>
      </c>
      <c r="AM174" s="46" t="s">
        <v>104</v>
      </c>
      <c r="AN174" s="157"/>
      <c r="AO174" s="47" t="s">
        <v>257</v>
      </c>
      <c r="AP174" s="47" t="s">
        <v>105</v>
      </c>
      <c r="AQ174" s="46" t="s">
        <v>104</v>
      </c>
      <c r="AR174" s="157"/>
      <c r="AS174" s="47" t="s">
        <v>257</v>
      </c>
      <c r="AT174" s="47" t="s">
        <v>105</v>
      </c>
      <c r="AU174" s="46" t="s">
        <v>104</v>
      </c>
    </row>
    <row r="175" spans="1:47" ht="12.75">
      <c r="A175" s="49"/>
      <c r="B175" s="51" t="s">
        <v>106</v>
      </c>
      <c r="C175" s="52">
        <v>3</v>
      </c>
      <c r="E175" s="49"/>
      <c r="F175" s="51" t="s">
        <v>106</v>
      </c>
      <c r="G175" s="52">
        <v>3</v>
      </c>
      <c r="I175" s="49"/>
      <c r="J175" s="51" t="s">
        <v>106</v>
      </c>
      <c r="K175" s="52">
        <v>3</v>
      </c>
      <c r="M175" s="49"/>
      <c r="N175" s="51" t="s">
        <v>106</v>
      </c>
      <c r="O175" s="52">
        <v>3</v>
      </c>
      <c r="Q175" s="49"/>
      <c r="R175" s="51" t="s">
        <v>106</v>
      </c>
      <c r="S175" s="52">
        <v>3</v>
      </c>
      <c r="U175" s="49"/>
      <c r="V175" s="51" t="s">
        <v>106</v>
      </c>
      <c r="W175" s="52">
        <v>1</v>
      </c>
      <c r="Y175" s="49"/>
      <c r="Z175" s="51" t="s">
        <v>106</v>
      </c>
      <c r="AA175" s="52">
        <v>1</v>
      </c>
      <c r="AC175" s="49"/>
      <c r="AD175" s="51" t="s">
        <v>106</v>
      </c>
      <c r="AE175" s="52">
        <v>1</v>
      </c>
      <c r="AG175" s="45" t="s">
        <v>258</v>
      </c>
      <c r="AH175" s="45" t="s">
        <v>103</v>
      </c>
      <c r="AI175" s="48">
        <v>0</v>
      </c>
      <c r="AJ175" s="158"/>
      <c r="AK175" s="45" t="s">
        <v>182</v>
      </c>
      <c r="AL175" s="45" t="s">
        <v>103</v>
      </c>
      <c r="AM175" s="48">
        <v>0</v>
      </c>
      <c r="AN175" s="158"/>
      <c r="AO175" s="45" t="s">
        <v>182</v>
      </c>
      <c r="AP175" s="45" t="s">
        <v>103</v>
      </c>
      <c r="AQ175" s="48">
        <v>0</v>
      </c>
      <c r="AR175" s="158"/>
      <c r="AS175" s="45" t="s">
        <v>182</v>
      </c>
      <c r="AT175" s="45" t="s">
        <v>103</v>
      </c>
      <c r="AU175" s="48">
        <v>0</v>
      </c>
    </row>
    <row r="176" spans="1:47" ht="12.75">
      <c r="A176" s="45" t="s">
        <v>259</v>
      </c>
      <c r="B176" s="45" t="s">
        <v>103</v>
      </c>
      <c r="C176" s="48">
        <v>0</v>
      </c>
      <c r="E176" s="45" t="s">
        <v>262</v>
      </c>
      <c r="F176" s="45" t="s">
        <v>103</v>
      </c>
      <c r="G176" s="48">
        <v>0</v>
      </c>
      <c r="I176" s="45" t="s">
        <v>262</v>
      </c>
      <c r="J176" s="45" t="s">
        <v>103</v>
      </c>
      <c r="K176" s="48">
        <v>0</v>
      </c>
      <c r="M176" s="45" t="s">
        <v>262</v>
      </c>
      <c r="N176" s="45" t="s">
        <v>103</v>
      </c>
      <c r="O176" s="48">
        <v>0</v>
      </c>
      <c r="Q176" s="45" t="s">
        <v>264</v>
      </c>
      <c r="R176" s="45" t="s">
        <v>103</v>
      </c>
      <c r="S176" s="48">
        <v>0</v>
      </c>
      <c r="U176" s="45" t="s">
        <v>186</v>
      </c>
      <c r="V176" s="45" t="s">
        <v>103</v>
      </c>
      <c r="W176" s="48">
        <v>0</v>
      </c>
      <c r="Y176" s="45" t="s">
        <v>186</v>
      </c>
      <c r="Z176" s="45" t="s">
        <v>103</v>
      </c>
      <c r="AA176" s="48">
        <v>0</v>
      </c>
      <c r="AC176" s="45" t="s">
        <v>194</v>
      </c>
      <c r="AD176" s="45" t="s">
        <v>103</v>
      </c>
      <c r="AE176" s="48">
        <v>0</v>
      </c>
      <c r="AG176" s="49"/>
      <c r="AH176" s="51" t="s">
        <v>106</v>
      </c>
      <c r="AI176" s="52">
        <v>1</v>
      </c>
      <c r="AJ176" s="158"/>
      <c r="AK176" s="49"/>
      <c r="AL176" s="51" t="s">
        <v>106</v>
      </c>
      <c r="AM176" s="52">
        <v>1</v>
      </c>
      <c r="AN176" s="158"/>
      <c r="AO176" s="49"/>
      <c r="AP176" s="51" t="s">
        <v>106</v>
      </c>
      <c r="AQ176" s="52">
        <v>1</v>
      </c>
      <c r="AR176" s="158"/>
      <c r="AS176" s="49"/>
      <c r="AT176" s="51" t="s">
        <v>106</v>
      </c>
      <c r="AU176" s="52">
        <v>1</v>
      </c>
    </row>
    <row r="177" spans="1:47" ht="12.75">
      <c r="A177" s="49"/>
      <c r="B177" s="51" t="s">
        <v>106</v>
      </c>
      <c r="C177" s="52">
        <v>2</v>
      </c>
      <c r="E177" s="49"/>
      <c r="F177" s="51" t="s">
        <v>106</v>
      </c>
      <c r="G177" s="52">
        <v>1</v>
      </c>
      <c r="I177" s="49"/>
      <c r="J177" s="51" t="s">
        <v>106</v>
      </c>
      <c r="K177" s="52">
        <v>1</v>
      </c>
      <c r="M177" s="49"/>
      <c r="N177" s="51" t="s">
        <v>106</v>
      </c>
      <c r="O177" s="52">
        <v>1</v>
      </c>
      <c r="Q177" s="49"/>
      <c r="R177" s="51" t="s">
        <v>106</v>
      </c>
      <c r="S177" s="52">
        <v>5</v>
      </c>
      <c r="U177" s="49"/>
      <c r="V177" s="51" t="s">
        <v>106</v>
      </c>
      <c r="W177" s="52">
        <v>1</v>
      </c>
      <c r="Y177" s="49"/>
      <c r="Z177" s="51" t="s">
        <v>106</v>
      </c>
      <c r="AA177" s="52">
        <v>1</v>
      </c>
      <c r="AC177" s="49"/>
      <c r="AD177" s="51" t="s">
        <v>106</v>
      </c>
      <c r="AE177" s="52">
        <v>1</v>
      </c>
      <c r="AG177" s="45" t="s">
        <v>262</v>
      </c>
      <c r="AH177" s="45" t="s">
        <v>103</v>
      </c>
      <c r="AI177" s="48">
        <v>0</v>
      </c>
      <c r="AJ177" s="158"/>
      <c r="AK177" s="45" t="s">
        <v>306</v>
      </c>
      <c r="AL177" s="50"/>
      <c r="AM177" s="48">
        <v>0</v>
      </c>
      <c r="AN177" s="158"/>
      <c r="AO177" s="45" t="s">
        <v>306</v>
      </c>
      <c r="AP177" s="50"/>
      <c r="AQ177" s="48">
        <v>0</v>
      </c>
      <c r="AR177" s="158"/>
      <c r="AS177" s="45" t="s">
        <v>306</v>
      </c>
      <c r="AT177" s="50"/>
      <c r="AU177" s="48">
        <v>0</v>
      </c>
    </row>
    <row r="178" spans="1:47" ht="12.75">
      <c r="A178" s="45" t="s">
        <v>262</v>
      </c>
      <c r="B178" s="45" t="s">
        <v>103</v>
      </c>
      <c r="C178" s="48">
        <v>0</v>
      </c>
      <c r="E178" s="45" t="s">
        <v>264</v>
      </c>
      <c r="F178" s="45" t="s">
        <v>103</v>
      </c>
      <c r="G178" s="48">
        <v>0</v>
      </c>
      <c r="I178" s="45" t="s">
        <v>264</v>
      </c>
      <c r="J178" s="45" t="s">
        <v>103</v>
      </c>
      <c r="K178" s="48">
        <v>0</v>
      </c>
      <c r="M178" s="45" t="s">
        <v>264</v>
      </c>
      <c r="N178" s="45" t="s">
        <v>103</v>
      </c>
      <c r="O178" s="48">
        <v>0</v>
      </c>
      <c r="Q178" s="45" t="s">
        <v>194</v>
      </c>
      <c r="R178" s="45" t="s">
        <v>103</v>
      </c>
      <c r="S178" s="48">
        <v>0</v>
      </c>
      <c r="U178" s="45" t="s">
        <v>270</v>
      </c>
      <c r="V178" s="45" t="s">
        <v>103</v>
      </c>
      <c r="W178" s="48">
        <v>0</v>
      </c>
      <c r="Y178" s="45" t="s">
        <v>270</v>
      </c>
      <c r="Z178" s="45" t="s">
        <v>103</v>
      </c>
      <c r="AA178" s="48">
        <v>0</v>
      </c>
      <c r="AC178" s="45" t="s">
        <v>267</v>
      </c>
      <c r="AD178" s="45" t="s">
        <v>103</v>
      </c>
      <c r="AE178" s="48">
        <v>0</v>
      </c>
      <c r="AG178" s="49"/>
      <c r="AH178" s="51" t="s">
        <v>106</v>
      </c>
      <c r="AI178" s="52">
        <v>6</v>
      </c>
      <c r="AJ178" s="158"/>
      <c r="AK178" s="53" t="s">
        <v>307</v>
      </c>
      <c r="AL178" s="54"/>
      <c r="AM178" s="55">
        <v>1</v>
      </c>
      <c r="AN178" s="158"/>
      <c r="AO178" s="53" t="s">
        <v>307</v>
      </c>
      <c r="AP178" s="54"/>
      <c r="AQ178" s="55">
        <v>1</v>
      </c>
      <c r="AR178" s="158"/>
      <c r="AS178" s="53" t="s">
        <v>307</v>
      </c>
      <c r="AT178" s="54"/>
      <c r="AU178" s="55">
        <v>1</v>
      </c>
    </row>
    <row r="179" spans="1:44" ht="12.75">
      <c r="A179" s="49"/>
      <c r="B179" s="51" t="s">
        <v>106</v>
      </c>
      <c r="C179" s="52">
        <v>8</v>
      </c>
      <c r="E179" s="49"/>
      <c r="F179" s="51" t="s">
        <v>106</v>
      </c>
      <c r="G179" s="52">
        <v>7</v>
      </c>
      <c r="I179" s="49"/>
      <c r="J179" s="51" t="s">
        <v>106</v>
      </c>
      <c r="K179" s="52">
        <v>7</v>
      </c>
      <c r="M179" s="49"/>
      <c r="N179" s="51" t="s">
        <v>106</v>
      </c>
      <c r="O179" s="52">
        <v>7</v>
      </c>
      <c r="Q179" s="49"/>
      <c r="R179" s="51" t="s">
        <v>106</v>
      </c>
      <c r="S179" s="52">
        <v>1</v>
      </c>
      <c r="U179" s="49"/>
      <c r="V179" s="51" t="s">
        <v>106</v>
      </c>
      <c r="W179" s="52">
        <v>2</v>
      </c>
      <c r="Y179" s="49"/>
      <c r="Z179" s="51" t="s">
        <v>106</v>
      </c>
      <c r="AA179" s="52">
        <v>2</v>
      </c>
      <c r="AC179" s="49"/>
      <c r="AD179" s="51" t="s">
        <v>106</v>
      </c>
      <c r="AE179" s="52">
        <v>2</v>
      </c>
      <c r="AG179" s="45" t="s">
        <v>263</v>
      </c>
      <c r="AH179" s="45" t="s">
        <v>103</v>
      </c>
      <c r="AI179" s="48">
        <v>0</v>
      </c>
      <c r="AJ179" s="158"/>
      <c r="AN179" s="158"/>
      <c r="AR179" s="158"/>
    </row>
    <row r="180" spans="1:44" ht="12.75">
      <c r="A180" s="45" t="s">
        <v>263</v>
      </c>
      <c r="B180" s="45" t="s">
        <v>103</v>
      </c>
      <c r="C180" s="48">
        <v>0</v>
      </c>
      <c r="E180" s="45" t="s">
        <v>194</v>
      </c>
      <c r="F180" s="45" t="s">
        <v>103</v>
      </c>
      <c r="G180" s="48">
        <v>0</v>
      </c>
      <c r="I180" s="45" t="s">
        <v>194</v>
      </c>
      <c r="J180" s="45" t="s">
        <v>103</v>
      </c>
      <c r="K180" s="48">
        <v>0</v>
      </c>
      <c r="M180" s="45" t="s">
        <v>194</v>
      </c>
      <c r="N180" s="45" t="s">
        <v>103</v>
      </c>
      <c r="O180" s="48">
        <v>0</v>
      </c>
      <c r="Q180" s="45" t="s">
        <v>267</v>
      </c>
      <c r="R180" s="45" t="s">
        <v>103</v>
      </c>
      <c r="S180" s="48">
        <v>0</v>
      </c>
      <c r="U180" s="45" t="s">
        <v>179</v>
      </c>
      <c r="V180" s="45" t="s">
        <v>103</v>
      </c>
      <c r="W180" s="48">
        <v>0</v>
      </c>
      <c r="Y180" s="45" t="s">
        <v>173</v>
      </c>
      <c r="Z180" s="45" t="s">
        <v>103</v>
      </c>
      <c r="AA180" s="48">
        <v>0</v>
      </c>
      <c r="AC180" s="45" t="s">
        <v>270</v>
      </c>
      <c r="AD180" s="45" t="s">
        <v>103</v>
      </c>
      <c r="AE180" s="48">
        <v>0</v>
      </c>
      <c r="AG180" s="49"/>
      <c r="AH180" s="51" t="s">
        <v>106</v>
      </c>
      <c r="AI180" s="52">
        <v>2</v>
      </c>
      <c r="AJ180" s="158"/>
      <c r="AN180" s="158"/>
      <c r="AR180" s="158"/>
    </row>
    <row r="181" spans="1:44" ht="12.75">
      <c r="A181" s="49"/>
      <c r="B181" s="51" t="s">
        <v>106</v>
      </c>
      <c r="C181" s="52">
        <v>4</v>
      </c>
      <c r="E181" s="49"/>
      <c r="F181" s="51" t="s">
        <v>106</v>
      </c>
      <c r="G181" s="52">
        <v>1</v>
      </c>
      <c r="I181" s="49"/>
      <c r="J181" s="51" t="s">
        <v>106</v>
      </c>
      <c r="K181" s="52">
        <v>1</v>
      </c>
      <c r="M181" s="49"/>
      <c r="N181" s="51" t="s">
        <v>106</v>
      </c>
      <c r="O181" s="52">
        <v>1</v>
      </c>
      <c r="Q181" s="49"/>
      <c r="R181" s="51" t="s">
        <v>106</v>
      </c>
      <c r="S181" s="52">
        <v>2</v>
      </c>
      <c r="U181" s="49"/>
      <c r="V181" s="51" t="s">
        <v>106</v>
      </c>
      <c r="W181" s="52">
        <v>1</v>
      </c>
      <c r="Y181" s="49"/>
      <c r="Z181" s="51" t="s">
        <v>106</v>
      </c>
      <c r="AA181" s="52">
        <v>1</v>
      </c>
      <c r="AC181" s="49"/>
      <c r="AD181" s="51" t="s">
        <v>106</v>
      </c>
      <c r="AE181" s="52">
        <v>3</v>
      </c>
      <c r="AG181" s="45" t="s">
        <v>264</v>
      </c>
      <c r="AH181" s="45" t="s">
        <v>103</v>
      </c>
      <c r="AI181" s="48">
        <v>0</v>
      </c>
      <c r="AJ181" s="158"/>
      <c r="AN181" s="158"/>
      <c r="AR181" s="158"/>
    </row>
    <row r="182" spans="1:44" ht="12.75">
      <c r="A182" s="45" t="s">
        <v>264</v>
      </c>
      <c r="B182" s="45" t="s">
        <v>103</v>
      </c>
      <c r="C182" s="48">
        <v>0</v>
      </c>
      <c r="E182" s="45" t="s">
        <v>267</v>
      </c>
      <c r="F182" s="45" t="s">
        <v>103</v>
      </c>
      <c r="G182" s="48">
        <v>0</v>
      </c>
      <c r="I182" s="45" t="s">
        <v>267</v>
      </c>
      <c r="J182" s="45" t="s">
        <v>103</v>
      </c>
      <c r="K182" s="48">
        <v>0</v>
      </c>
      <c r="M182" s="45" t="s">
        <v>267</v>
      </c>
      <c r="N182" s="45" t="s">
        <v>103</v>
      </c>
      <c r="O182" s="48">
        <v>0</v>
      </c>
      <c r="Q182" s="45" t="s">
        <v>186</v>
      </c>
      <c r="R182" s="45" t="s">
        <v>103</v>
      </c>
      <c r="S182" s="48">
        <v>0</v>
      </c>
      <c r="U182" s="45" t="s">
        <v>182</v>
      </c>
      <c r="V182" s="45" t="s">
        <v>103</v>
      </c>
      <c r="W182" s="48">
        <v>0</v>
      </c>
      <c r="Y182" s="45" t="s">
        <v>182</v>
      </c>
      <c r="Z182" s="45" t="s">
        <v>103</v>
      </c>
      <c r="AA182" s="48">
        <v>0</v>
      </c>
      <c r="AC182" s="45" t="s">
        <v>182</v>
      </c>
      <c r="AD182" s="45" t="s">
        <v>103</v>
      </c>
      <c r="AE182" s="48">
        <v>0</v>
      </c>
      <c r="AG182" s="49"/>
      <c r="AH182" s="51" t="s">
        <v>106</v>
      </c>
      <c r="AI182" s="52">
        <v>5</v>
      </c>
      <c r="AJ182" s="158"/>
      <c r="AN182" s="158"/>
      <c r="AR182" s="158"/>
    </row>
    <row r="183" spans="1:44" ht="12.75">
      <c r="A183" s="49"/>
      <c r="B183" s="51" t="s">
        <v>106</v>
      </c>
      <c r="C183" s="52">
        <v>8</v>
      </c>
      <c r="E183" s="49"/>
      <c r="F183" s="51" t="s">
        <v>106</v>
      </c>
      <c r="G183" s="52">
        <v>4</v>
      </c>
      <c r="I183" s="49"/>
      <c r="J183" s="51" t="s">
        <v>106</v>
      </c>
      <c r="K183" s="52">
        <v>3</v>
      </c>
      <c r="M183" s="49"/>
      <c r="N183" s="51" t="s">
        <v>106</v>
      </c>
      <c r="O183" s="52">
        <v>3</v>
      </c>
      <c r="Q183" s="49"/>
      <c r="R183" s="51" t="s">
        <v>106</v>
      </c>
      <c r="S183" s="52">
        <v>1</v>
      </c>
      <c r="U183" s="49"/>
      <c r="V183" s="51" t="s">
        <v>106</v>
      </c>
      <c r="W183" s="52">
        <v>2</v>
      </c>
      <c r="Y183" s="49"/>
      <c r="Z183" s="51" t="s">
        <v>106</v>
      </c>
      <c r="AA183" s="52">
        <v>2</v>
      </c>
      <c r="AC183" s="49"/>
      <c r="AD183" s="51" t="s">
        <v>106</v>
      </c>
      <c r="AE183" s="52">
        <v>2</v>
      </c>
      <c r="AG183" s="45" t="s">
        <v>194</v>
      </c>
      <c r="AH183" s="45" t="s">
        <v>103</v>
      </c>
      <c r="AI183" s="48">
        <v>0</v>
      </c>
      <c r="AJ183" s="158"/>
      <c r="AN183" s="158"/>
      <c r="AR183" s="158"/>
    </row>
    <row r="184" spans="1:44" ht="12.75">
      <c r="A184" s="45" t="s">
        <v>194</v>
      </c>
      <c r="B184" s="45" t="s">
        <v>103</v>
      </c>
      <c r="C184" s="48">
        <v>0</v>
      </c>
      <c r="E184" s="45" t="s">
        <v>186</v>
      </c>
      <c r="F184" s="45" t="s">
        <v>103</v>
      </c>
      <c r="G184" s="48">
        <v>0</v>
      </c>
      <c r="I184" s="45" t="s">
        <v>186</v>
      </c>
      <c r="J184" s="45" t="s">
        <v>103</v>
      </c>
      <c r="K184" s="48">
        <v>0</v>
      </c>
      <c r="M184" s="45" t="s">
        <v>186</v>
      </c>
      <c r="N184" s="45" t="s">
        <v>103</v>
      </c>
      <c r="O184" s="48">
        <v>0</v>
      </c>
      <c r="Q184" s="45" t="s">
        <v>268</v>
      </c>
      <c r="R184" s="45" t="s">
        <v>103</v>
      </c>
      <c r="S184" s="48">
        <v>0</v>
      </c>
      <c r="U184" s="45" t="s">
        <v>191</v>
      </c>
      <c r="V184" s="45" t="s">
        <v>103</v>
      </c>
      <c r="W184" s="48">
        <v>0</v>
      </c>
      <c r="Y184" s="45" t="s">
        <v>189</v>
      </c>
      <c r="Z184" s="45" t="s">
        <v>103</v>
      </c>
      <c r="AA184" s="48">
        <v>0</v>
      </c>
      <c r="AC184" s="45" t="s">
        <v>195</v>
      </c>
      <c r="AD184" s="45" t="s">
        <v>103</v>
      </c>
      <c r="AE184" s="48">
        <v>0</v>
      </c>
      <c r="AG184" s="49"/>
      <c r="AH184" s="51" t="s">
        <v>106</v>
      </c>
      <c r="AI184" s="52">
        <v>1</v>
      </c>
      <c r="AJ184" s="158"/>
      <c r="AN184" s="158"/>
      <c r="AR184" s="158"/>
    </row>
    <row r="185" spans="1:44" ht="12.75">
      <c r="A185" s="49"/>
      <c r="B185" s="51" t="s">
        <v>106</v>
      </c>
      <c r="C185" s="52">
        <v>1</v>
      </c>
      <c r="E185" s="49"/>
      <c r="F185" s="51" t="s">
        <v>106</v>
      </c>
      <c r="G185" s="52">
        <v>1</v>
      </c>
      <c r="I185" s="49"/>
      <c r="J185" s="51" t="s">
        <v>106</v>
      </c>
      <c r="K185" s="52">
        <v>1</v>
      </c>
      <c r="M185" s="49"/>
      <c r="N185" s="51" t="s">
        <v>106</v>
      </c>
      <c r="O185" s="52">
        <v>1</v>
      </c>
      <c r="Q185" s="49"/>
      <c r="R185" s="51" t="s">
        <v>106</v>
      </c>
      <c r="S185" s="52">
        <v>1</v>
      </c>
      <c r="U185" s="49"/>
      <c r="V185" s="51" t="s">
        <v>106</v>
      </c>
      <c r="W185" s="52">
        <v>1</v>
      </c>
      <c r="Y185" s="49"/>
      <c r="Z185" s="51" t="s">
        <v>106</v>
      </c>
      <c r="AA185" s="52">
        <v>1</v>
      </c>
      <c r="AC185" s="49"/>
      <c r="AD185" s="51" t="s">
        <v>106</v>
      </c>
      <c r="AE185" s="52">
        <v>1</v>
      </c>
      <c r="AG185" s="45" t="s">
        <v>267</v>
      </c>
      <c r="AH185" s="45" t="s">
        <v>103</v>
      </c>
      <c r="AI185" s="48">
        <v>0</v>
      </c>
      <c r="AJ185" s="158"/>
      <c r="AN185" s="158"/>
      <c r="AR185" s="158"/>
    </row>
    <row r="186" spans="1:44" ht="12.75">
      <c r="A186" s="45" t="s">
        <v>267</v>
      </c>
      <c r="B186" s="45" t="s">
        <v>103</v>
      </c>
      <c r="C186" s="48">
        <v>0</v>
      </c>
      <c r="E186" s="45" t="s">
        <v>268</v>
      </c>
      <c r="F186" s="45" t="s">
        <v>103</v>
      </c>
      <c r="G186" s="48">
        <v>0</v>
      </c>
      <c r="I186" s="45" t="s">
        <v>268</v>
      </c>
      <c r="J186" s="45" t="s">
        <v>103</v>
      </c>
      <c r="K186" s="48">
        <v>0</v>
      </c>
      <c r="M186" s="45" t="s">
        <v>268</v>
      </c>
      <c r="N186" s="45" t="s">
        <v>103</v>
      </c>
      <c r="O186" s="48">
        <v>0</v>
      </c>
      <c r="Q186" s="45" t="s">
        <v>270</v>
      </c>
      <c r="R186" s="45" t="s">
        <v>103</v>
      </c>
      <c r="S186" s="48">
        <v>0</v>
      </c>
      <c r="U186" s="45" t="s">
        <v>192</v>
      </c>
      <c r="V186" s="45" t="s">
        <v>103</v>
      </c>
      <c r="W186" s="48">
        <v>0</v>
      </c>
      <c r="Y186" s="45" t="s">
        <v>306</v>
      </c>
      <c r="Z186" s="50"/>
      <c r="AA186" s="48">
        <v>0</v>
      </c>
      <c r="AC186" s="45" t="s">
        <v>189</v>
      </c>
      <c r="AD186" s="45" t="s">
        <v>103</v>
      </c>
      <c r="AE186" s="48">
        <v>0</v>
      </c>
      <c r="AG186" s="49"/>
      <c r="AH186" s="51" t="s">
        <v>106</v>
      </c>
      <c r="AI186" s="52">
        <v>2</v>
      </c>
      <c r="AJ186" s="158"/>
      <c r="AN186" s="158"/>
      <c r="AR186" s="158"/>
    </row>
    <row r="187" spans="1:44" ht="12.75">
      <c r="A187" s="49"/>
      <c r="B187" s="51" t="s">
        <v>106</v>
      </c>
      <c r="C187" s="52">
        <v>5</v>
      </c>
      <c r="E187" s="49"/>
      <c r="F187" s="51" t="s">
        <v>106</v>
      </c>
      <c r="G187" s="52">
        <v>1</v>
      </c>
      <c r="I187" s="49"/>
      <c r="J187" s="51" t="s">
        <v>106</v>
      </c>
      <c r="K187" s="52">
        <v>1</v>
      </c>
      <c r="M187" s="49"/>
      <c r="N187" s="51" t="s">
        <v>106</v>
      </c>
      <c r="O187" s="52">
        <v>1</v>
      </c>
      <c r="Q187" s="49"/>
      <c r="R187" s="51" t="s">
        <v>106</v>
      </c>
      <c r="S187" s="52">
        <v>6</v>
      </c>
      <c r="U187" s="49"/>
      <c r="V187" s="51" t="s">
        <v>106</v>
      </c>
      <c r="W187" s="52">
        <v>1</v>
      </c>
      <c r="Y187" s="53" t="s">
        <v>307</v>
      </c>
      <c r="Z187" s="54"/>
      <c r="AA187" s="55">
        <v>8</v>
      </c>
      <c r="AC187" s="49"/>
      <c r="AD187" s="51" t="s">
        <v>106</v>
      </c>
      <c r="AE187" s="52">
        <v>2</v>
      </c>
      <c r="AG187" s="45" t="s">
        <v>186</v>
      </c>
      <c r="AH187" s="45" t="s">
        <v>103</v>
      </c>
      <c r="AI187" s="48">
        <v>0</v>
      </c>
      <c r="AJ187" s="158"/>
      <c r="AN187" s="158"/>
      <c r="AR187" s="158"/>
    </row>
    <row r="188" spans="1:44" ht="12.75">
      <c r="A188" s="45" t="s">
        <v>186</v>
      </c>
      <c r="B188" s="45" t="s">
        <v>103</v>
      </c>
      <c r="C188" s="48">
        <v>0</v>
      </c>
      <c r="E188" s="45" t="s">
        <v>270</v>
      </c>
      <c r="F188" s="45" t="s">
        <v>103</v>
      </c>
      <c r="G188" s="48">
        <v>0</v>
      </c>
      <c r="I188" s="45" t="s">
        <v>270</v>
      </c>
      <c r="J188" s="45" t="s">
        <v>103</v>
      </c>
      <c r="K188" s="48">
        <v>0</v>
      </c>
      <c r="M188" s="45" t="s">
        <v>270</v>
      </c>
      <c r="N188" s="45" t="s">
        <v>103</v>
      </c>
      <c r="O188" s="48">
        <v>0</v>
      </c>
      <c r="Q188" s="45" t="s">
        <v>275</v>
      </c>
      <c r="R188" s="45" t="s">
        <v>103</v>
      </c>
      <c r="S188" s="48">
        <v>0</v>
      </c>
      <c r="U188" s="45" t="s">
        <v>306</v>
      </c>
      <c r="V188" s="50"/>
      <c r="W188" s="48">
        <v>0</v>
      </c>
      <c r="AC188" s="45" t="s">
        <v>191</v>
      </c>
      <c r="AD188" s="45" t="s">
        <v>103</v>
      </c>
      <c r="AE188" s="48">
        <v>0</v>
      </c>
      <c r="AG188" s="49"/>
      <c r="AH188" s="51" t="s">
        <v>106</v>
      </c>
      <c r="AI188" s="52">
        <v>1</v>
      </c>
      <c r="AJ188" s="158"/>
      <c r="AN188" s="158"/>
      <c r="AR188" s="158"/>
    </row>
    <row r="189" spans="1:44" ht="12.75">
      <c r="A189" s="49"/>
      <c r="B189" s="51" t="s">
        <v>106</v>
      </c>
      <c r="C189" s="52">
        <v>1</v>
      </c>
      <c r="E189" s="49"/>
      <c r="F189" s="51" t="s">
        <v>106</v>
      </c>
      <c r="G189" s="52">
        <v>6</v>
      </c>
      <c r="I189" s="49"/>
      <c r="J189" s="51" t="s">
        <v>106</v>
      </c>
      <c r="K189" s="52">
        <v>6</v>
      </c>
      <c r="M189" s="49"/>
      <c r="N189" s="51" t="s">
        <v>106</v>
      </c>
      <c r="O189" s="52">
        <v>6</v>
      </c>
      <c r="Q189" s="49"/>
      <c r="R189" s="51" t="s">
        <v>106</v>
      </c>
      <c r="S189" s="52">
        <v>1</v>
      </c>
      <c r="U189" s="53" t="s">
        <v>307</v>
      </c>
      <c r="V189" s="54"/>
      <c r="W189" s="55">
        <v>9</v>
      </c>
      <c r="AC189" s="49"/>
      <c r="AD189" s="51" t="s">
        <v>106</v>
      </c>
      <c r="AE189" s="52">
        <v>2</v>
      </c>
      <c r="AG189" s="45" t="s">
        <v>268</v>
      </c>
      <c r="AH189" s="45" t="s">
        <v>103</v>
      </c>
      <c r="AI189" s="48">
        <v>0</v>
      </c>
      <c r="AJ189" s="158"/>
      <c r="AN189" s="158"/>
      <c r="AR189" s="158"/>
    </row>
    <row r="190" spans="1:44" ht="12.75">
      <c r="A190" s="45" t="s">
        <v>268</v>
      </c>
      <c r="B190" s="45" t="s">
        <v>103</v>
      </c>
      <c r="C190" s="48">
        <v>0</v>
      </c>
      <c r="E190" s="45" t="s">
        <v>275</v>
      </c>
      <c r="F190" s="45" t="s">
        <v>103</v>
      </c>
      <c r="G190" s="48">
        <v>0</v>
      </c>
      <c r="I190" s="45" t="s">
        <v>275</v>
      </c>
      <c r="J190" s="45" t="s">
        <v>103</v>
      </c>
      <c r="K190" s="48">
        <v>0</v>
      </c>
      <c r="M190" s="45" t="s">
        <v>275</v>
      </c>
      <c r="N190" s="45" t="s">
        <v>103</v>
      </c>
      <c r="O190" s="48">
        <v>0</v>
      </c>
      <c r="Q190" s="45" t="s">
        <v>173</v>
      </c>
      <c r="R190" s="45" t="s">
        <v>103</v>
      </c>
      <c r="S190" s="48">
        <v>0</v>
      </c>
      <c r="AC190" s="45" t="s">
        <v>306</v>
      </c>
      <c r="AD190" s="50"/>
      <c r="AE190" s="48">
        <v>0</v>
      </c>
      <c r="AG190" s="49"/>
      <c r="AH190" s="51" t="s">
        <v>106</v>
      </c>
      <c r="AI190" s="52">
        <v>1</v>
      </c>
      <c r="AJ190" s="158"/>
      <c r="AN190" s="158"/>
      <c r="AR190" s="158"/>
    </row>
    <row r="191" spans="1:44" ht="12.75">
      <c r="A191" s="49"/>
      <c r="B191" s="51" t="s">
        <v>106</v>
      </c>
      <c r="C191" s="52">
        <v>8</v>
      </c>
      <c r="E191" s="49"/>
      <c r="F191" s="51" t="s">
        <v>106</v>
      </c>
      <c r="G191" s="52">
        <v>3</v>
      </c>
      <c r="I191" s="49"/>
      <c r="J191" s="51" t="s">
        <v>106</v>
      </c>
      <c r="K191" s="52">
        <v>3</v>
      </c>
      <c r="M191" s="49"/>
      <c r="N191" s="51" t="s">
        <v>106</v>
      </c>
      <c r="O191" s="52">
        <v>3</v>
      </c>
      <c r="Q191" s="49"/>
      <c r="R191" s="51" t="s">
        <v>106</v>
      </c>
      <c r="S191" s="52">
        <v>1</v>
      </c>
      <c r="AC191" s="53" t="s">
        <v>307</v>
      </c>
      <c r="AD191" s="54"/>
      <c r="AE191" s="55">
        <v>14</v>
      </c>
      <c r="AG191" s="45" t="s">
        <v>270</v>
      </c>
      <c r="AH191" s="45" t="s">
        <v>103</v>
      </c>
      <c r="AI191" s="48">
        <v>0</v>
      </c>
      <c r="AJ191" s="158"/>
      <c r="AN191" s="158"/>
      <c r="AR191" s="158"/>
    </row>
    <row r="192" spans="1:44" ht="12.75">
      <c r="A192" s="45" t="s">
        <v>270</v>
      </c>
      <c r="B192" s="45" t="s">
        <v>103</v>
      </c>
      <c r="C192" s="48">
        <v>0</v>
      </c>
      <c r="E192" s="45" t="s">
        <v>173</v>
      </c>
      <c r="F192" s="45" t="s">
        <v>103</v>
      </c>
      <c r="G192" s="48">
        <v>0</v>
      </c>
      <c r="I192" s="45" t="s">
        <v>173</v>
      </c>
      <c r="J192" s="45" t="s">
        <v>103</v>
      </c>
      <c r="K192" s="48">
        <v>0</v>
      </c>
      <c r="M192" s="45" t="s">
        <v>173</v>
      </c>
      <c r="N192" s="45" t="s">
        <v>103</v>
      </c>
      <c r="O192" s="48">
        <v>0</v>
      </c>
      <c r="Q192" s="45" t="s">
        <v>175</v>
      </c>
      <c r="R192" s="45" t="s">
        <v>103</v>
      </c>
      <c r="S192" s="48">
        <v>0</v>
      </c>
      <c r="AG192" s="49"/>
      <c r="AH192" s="51" t="s">
        <v>106</v>
      </c>
      <c r="AI192" s="52">
        <v>5</v>
      </c>
      <c r="AJ192" s="158"/>
      <c r="AN192" s="158"/>
      <c r="AR192" s="158"/>
    </row>
    <row r="193" spans="1:44" ht="12.75">
      <c r="A193" s="49"/>
      <c r="B193" s="51" t="s">
        <v>106</v>
      </c>
      <c r="C193" s="52">
        <v>6</v>
      </c>
      <c r="E193" s="49"/>
      <c r="F193" s="51" t="s">
        <v>106</v>
      </c>
      <c r="G193" s="52">
        <v>1</v>
      </c>
      <c r="I193" s="49"/>
      <c r="J193" s="51" t="s">
        <v>106</v>
      </c>
      <c r="K193" s="52">
        <v>1</v>
      </c>
      <c r="M193" s="49"/>
      <c r="N193" s="51" t="s">
        <v>106</v>
      </c>
      <c r="O193" s="52">
        <v>1</v>
      </c>
      <c r="Q193" s="49"/>
      <c r="R193" s="51" t="s">
        <v>106</v>
      </c>
      <c r="S193" s="52">
        <v>1</v>
      </c>
      <c r="AG193" s="45" t="s">
        <v>275</v>
      </c>
      <c r="AH193" s="45" t="s">
        <v>103</v>
      </c>
      <c r="AI193" s="48">
        <v>0</v>
      </c>
      <c r="AJ193" s="158"/>
      <c r="AN193" s="158"/>
      <c r="AR193" s="158"/>
    </row>
    <row r="194" spans="1:44" ht="12.75">
      <c r="A194" s="45" t="s">
        <v>275</v>
      </c>
      <c r="B194" s="45" t="s">
        <v>103</v>
      </c>
      <c r="C194" s="48">
        <v>0</v>
      </c>
      <c r="E194" s="45" t="s">
        <v>175</v>
      </c>
      <c r="F194" s="45" t="s">
        <v>103</v>
      </c>
      <c r="G194" s="48">
        <v>0</v>
      </c>
      <c r="I194" s="45" t="s">
        <v>175</v>
      </c>
      <c r="J194" s="45" t="s">
        <v>103</v>
      </c>
      <c r="K194" s="48">
        <v>0</v>
      </c>
      <c r="M194" s="45" t="s">
        <v>175</v>
      </c>
      <c r="N194" s="45" t="s">
        <v>103</v>
      </c>
      <c r="O194" s="48">
        <v>0</v>
      </c>
      <c r="Q194" s="45" t="s">
        <v>177</v>
      </c>
      <c r="R194" s="45" t="s">
        <v>103</v>
      </c>
      <c r="S194" s="48">
        <v>0</v>
      </c>
      <c r="AG194" s="49"/>
      <c r="AH194" s="51" t="s">
        <v>106</v>
      </c>
      <c r="AI194" s="52">
        <v>2</v>
      </c>
      <c r="AJ194" s="158"/>
      <c r="AN194" s="158"/>
      <c r="AR194" s="158"/>
    </row>
    <row r="195" spans="1:44" ht="12.75">
      <c r="A195" s="49"/>
      <c r="B195" s="51" t="s">
        <v>106</v>
      </c>
      <c r="C195" s="52">
        <v>3</v>
      </c>
      <c r="E195" s="49"/>
      <c r="F195" s="51" t="s">
        <v>106</v>
      </c>
      <c r="G195" s="52">
        <v>1</v>
      </c>
      <c r="I195" s="49"/>
      <c r="J195" s="51" t="s">
        <v>106</v>
      </c>
      <c r="K195" s="52">
        <v>1</v>
      </c>
      <c r="M195" s="49"/>
      <c r="N195" s="51" t="s">
        <v>106</v>
      </c>
      <c r="O195" s="52">
        <v>1</v>
      </c>
      <c r="Q195" s="49"/>
      <c r="R195" s="51" t="s">
        <v>106</v>
      </c>
      <c r="S195" s="52">
        <v>2</v>
      </c>
      <c r="AG195" s="45" t="s">
        <v>171</v>
      </c>
      <c r="AH195" s="45" t="s">
        <v>103</v>
      </c>
      <c r="AI195" s="48">
        <v>0</v>
      </c>
      <c r="AJ195" s="158"/>
      <c r="AN195" s="158"/>
      <c r="AR195" s="158"/>
    </row>
    <row r="196" spans="1:44" ht="12.75">
      <c r="A196" s="45" t="s">
        <v>173</v>
      </c>
      <c r="B196" s="45" t="s">
        <v>103</v>
      </c>
      <c r="C196" s="48">
        <v>0</v>
      </c>
      <c r="E196" s="45" t="s">
        <v>177</v>
      </c>
      <c r="F196" s="45" t="s">
        <v>103</v>
      </c>
      <c r="G196" s="48">
        <v>0</v>
      </c>
      <c r="I196" s="45" t="s">
        <v>177</v>
      </c>
      <c r="J196" s="45" t="s">
        <v>103</v>
      </c>
      <c r="K196" s="48">
        <v>0</v>
      </c>
      <c r="M196" s="45" t="s">
        <v>177</v>
      </c>
      <c r="N196" s="45" t="s">
        <v>103</v>
      </c>
      <c r="O196" s="48">
        <v>0</v>
      </c>
      <c r="Q196" s="45" t="s">
        <v>179</v>
      </c>
      <c r="R196" s="45" t="s">
        <v>103</v>
      </c>
      <c r="S196" s="48">
        <v>0</v>
      </c>
      <c r="AG196" s="49"/>
      <c r="AH196" s="51" t="s">
        <v>106</v>
      </c>
      <c r="AI196" s="52">
        <v>1</v>
      </c>
      <c r="AJ196" s="158"/>
      <c r="AN196" s="158"/>
      <c r="AR196" s="158"/>
    </row>
    <row r="197" spans="1:44" ht="12.75">
      <c r="A197" s="49"/>
      <c r="B197" s="51" t="s">
        <v>106</v>
      </c>
      <c r="C197" s="52">
        <v>1</v>
      </c>
      <c r="E197" s="49"/>
      <c r="F197" s="51" t="s">
        <v>106</v>
      </c>
      <c r="G197" s="52">
        <v>2</v>
      </c>
      <c r="I197" s="49"/>
      <c r="J197" s="51" t="s">
        <v>106</v>
      </c>
      <c r="K197" s="52">
        <v>1</v>
      </c>
      <c r="M197" s="49"/>
      <c r="N197" s="51" t="s">
        <v>106</v>
      </c>
      <c r="O197" s="52">
        <v>2</v>
      </c>
      <c r="Q197" s="49"/>
      <c r="R197" s="51" t="s">
        <v>106</v>
      </c>
      <c r="S197" s="52">
        <v>1</v>
      </c>
      <c r="AG197" s="45" t="s">
        <v>173</v>
      </c>
      <c r="AH197" s="45" t="s">
        <v>103</v>
      </c>
      <c r="AI197" s="48">
        <v>0</v>
      </c>
      <c r="AJ197" s="158"/>
      <c r="AN197" s="158"/>
      <c r="AR197" s="158"/>
    </row>
    <row r="198" spans="1:44" ht="12.75">
      <c r="A198" s="45" t="s">
        <v>175</v>
      </c>
      <c r="B198" s="45" t="s">
        <v>103</v>
      </c>
      <c r="C198" s="48">
        <v>0</v>
      </c>
      <c r="E198" s="45" t="s">
        <v>179</v>
      </c>
      <c r="F198" s="45" t="s">
        <v>103</v>
      </c>
      <c r="G198" s="48">
        <v>0</v>
      </c>
      <c r="I198" s="45" t="s">
        <v>179</v>
      </c>
      <c r="J198" s="45" t="s">
        <v>103</v>
      </c>
      <c r="K198" s="48">
        <v>0</v>
      </c>
      <c r="M198" s="45" t="s">
        <v>179</v>
      </c>
      <c r="N198" s="45" t="s">
        <v>103</v>
      </c>
      <c r="O198" s="48">
        <v>0</v>
      </c>
      <c r="Q198" s="45" t="s">
        <v>182</v>
      </c>
      <c r="R198" s="45" t="s">
        <v>103</v>
      </c>
      <c r="S198" s="48">
        <v>0</v>
      </c>
      <c r="AG198" s="49"/>
      <c r="AH198" s="51" t="s">
        <v>106</v>
      </c>
      <c r="AI198" s="52">
        <v>2</v>
      </c>
      <c r="AJ198" s="158"/>
      <c r="AN198" s="158"/>
      <c r="AR198" s="158"/>
    </row>
    <row r="199" spans="1:44" ht="12.75">
      <c r="A199" s="49"/>
      <c r="B199" s="51" t="s">
        <v>106</v>
      </c>
      <c r="C199" s="52">
        <v>1</v>
      </c>
      <c r="E199" s="49"/>
      <c r="F199" s="51" t="s">
        <v>106</v>
      </c>
      <c r="G199" s="52">
        <v>1</v>
      </c>
      <c r="I199" s="49"/>
      <c r="J199" s="51" t="s">
        <v>106</v>
      </c>
      <c r="K199" s="52">
        <v>1</v>
      </c>
      <c r="M199" s="49"/>
      <c r="N199" s="51" t="s">
        <v>106</v>
      </c>
      <c r="O199" s="52">
        <v>1</v>
      </c>
      <c r="Q199" s="49"/>
      <c r="R199" s="51" t="s">
        <v>106</v>
      </c>
      <c r="S199" s="52">
        <v>2</v>
      </c>
      <c r="AG199" s="45" t="s">
        <v>175</v>
      </c>
      <c r="AH199" s="45" t="s">
        <v>103</v>
      </c>
      <c r="AI199" s="48">
        <v>0</v>
      </c>
      <c r="AJ199" s="158"/>
      <c r="AN199" s="158"/>
      <c r="AR199" s="158"/>
    </row>
    <row r="200" spans="1:44" ht="12.75">
      <c r="A200" s="45" t="s">
        <v>177</v>
      </c>
      <c r="B200" s="45" t="s">
        <v>103</v>
      </c>
      <c r="C200" s="48">
        <v>0</v>
      </c>
      <c r="E200" s="45" t="s">
        <v>182</v>
      </c>
      <c r="F200" s="45" t="s">
        <v>103</v>
      </c>
      <c r="G200" s="48">
        <v>0</v>
      </c>
      <c r="I200" s="45" t="s">
        <v>182</v>
      </c>
      <c r="J200" s="45" t="s">
        <v>103</v>
      </c>
      <c r="K200" s="48">
        <v>0</v>
      </c>
      <c r="M200" s="45" t="s">
        <v>182</v>
      </c>
      <c r="N200" s="45" t="s">
        <v>103</v>
      </c>
      <c r="O200" s="48">
        <v>0</v>
      </c>
      <c r="Q200" s="45" t="s">
        <v>187</v>
      </c>
      <c r="R200" s="45" t="s">
        <v>103</v>
      </c>
      <c r="S200" s="48">
        <v>0</v>
      </c>
      <c r="AG200" s="49"/>
      <c r="AH200" s="51" t="s">
        <v>106</v>
      </c>
      <c r="AI200" s="52">
        <v>1</v>
      </c>
      <c r="AJ200" s="158"/>
      <c r="AN200" s="158"/>
      <c r="AR200" s="158"/>
    </row>
    <row r="201" spans="1:44" ht="12.75">
      <c r="A201" s="49"/>
      <c r="B201" s="51" t="s">
        <v>106</v>
      </c>
      <c r="C201" s="52">
        <v>2</v>
      </c>
      <c r="E201" s="49"/>
      <c r="F201" s="51" t="s">
        <v>106</v>
      </c>
      <c r="G201" s="52">
        <v>2</v>
      </c>
      <c r="I201" s="49"/>
      <c r="J201" s="51" t="s">
        <v>106</v>
      </c>
      <c r="K201" s="52">
        <v>2</v>
      </c>
      <c r="M201" s="49"/>
      <c r="N201" s="51" t="s">
        <v>106</v>
      </c>
      <c r="O201" s="52">
        <v>2</v>
      </c>
      <c r="Q201" s="49"/>
      <c r="R201" s="51" t="s">
        <v>106</v>
      </c>
      <c r="S201" s="52">
        <v>1</v>
      </c>
      <c r="AG201" s="45" t="s">
        <v>177</v>
      </c>
      <c r="AH201" s="45" t="s">
        <v>103</v>
      </c>
      <c r="AI201" s="48">
        <v>0</v>
      </c>
      <c r="AJ201" s="158"/>
      <c r="AN201" s="158"/>
      <c r="AR201" s="158"/>
    </row>
    <row r="202" spans="1:44" ht="12.75">
      <c r="A202" s="45" t="s">
        <v>179</v>
      </c>
      <c r="B202" s="45" t="s">
        <v>103</v>
      </c>
      <c r="C202" s="48">
        <v>0</v>
      </c>
      <c r="E202" s="45" t="s">
        <v>187</v>
      </c>
      <c r="F202" s="45" t="s">
        <v>103</v>
      </c>
      <c r="G202" s="48">
        <v>0</v>
      </c>
      <c r="I202" s="45" t="s">
        <v>187</v>
      </c>
      <c r="J202" s="45" t="s">
        <v>103</v>
      </c>
      <c r="K202" s="48">
        <v>0</v>
      </c>
      <c r="M202" s="45" t="s">
        <v>187</v>
      </c>
      <c r="N202" s="45" t="s">
        <v>103</v>
      </c>
      <c r="O202" s="48">
        <v>0</v>
      </c>
      <c r="Q202" s="45" t="s">
        <v>189</v>
      </c>
      <c r="R202" s="45" t="s">
        <v>103</v>
      </c>
      <c r="S202" s="48">
        <v>0</v>
      </c>
      <c r="AG202" s="49"/>
      <c r="AH202" s="51" t="s">
        <v>106</v>
      </c>
      <c r="AI202" s="52">
        <v>1</v>
      </c>
      <c r="AJ202" s="158"/>
      <c r="AN202" s="158"/>
      <c r="AR202" s="158"/>
    </row>
    <row r="203" spans="1:44" ht="12.75">
      <c r="A203" s="49"/>
      <c r="B203" s="51" t="s">
        <v>106</v>
      </c>
      <c r="C203" s="52">
        <v>1</v>
      </c>
      <c r="E203" s="49"/>
      <c r="F203" s="51" t="s">
        <v>106</v>
      </c>
      <c r="G203" s="52">
        <v>1</v>
      </c>
      <c r="I203" s="49"/>
      <c r="J203" s="51" t="s">
        <v>106</v>
      </c>
      <c r="K203" s="52">
        <v>1</v>
      </c>
      <c r="M203" s="49"/>
      <c r="N203" s="51" t="s">
        <v>106</v>
      </c>
      <c r="O203" s="52">
        <v>1</v>
      </c>
      <c r="Q203" s="49"/>
      <c r="R203" s="51" t="s">
        <v>106</v>
      </c>
      <c r="S203" s="52">
        <v>2</v>
      </c>
      <c r="AG203" s="45" t="s">
        <v>180</v>
      </c>
      <c r="AH203" s="45" t="s">
        <v>103</v>
      </c>
      <c r="AI203" s="48">
        <v>0</v>
      </c>
      <c r="AJ203" s="158"/>
      <c r="AN203" s="158"/>
      <c r="AR203" s="158"/>
    </row>
    <row r="204" spans="1:44" ht="12.75">
      <c r="A204" s="45" t="s">
        <v>182</v>
      </c>
      <c r="B204" s="45" t="s">
        <v>103</v>
      </c>
      <c r="C204" s="48">
        <v>0</v>
      </c>
      <c r="E204" s="45" t="s">
        <v>195</v>
      </c>
      <c r="F204" s="45" t="s">
        <v>103</v>
      </c>
      <c r="G204" s="48">
        <v>0</v>
      </c>
      <c r="I204" s="45" t="s">
        <v>195</v>
      </c>
      <c r="J204" s="45" t="s">
        <v>103</v>
      </c>
      <c r="K204" s="48">
        <v>0</v>
      </c>
      <c r="M204" s="45" t="s">
        <v>195</v>
      </c>
      <c r="N204" s="45" t="s">
        <v>103</v>
      </c>
      <c r="O204" s="48">
        <v>0</v>
      </c>
      <c r="Q204" s="45" t="s">
        <v>190</v>
      </c>
      <c r="R204" s="45" t="s">
        <v>103</v>
      </c>
      <c r="S204" s="48">
        <v>0</v>
      </c>
      <c r="AG204" s="49"/>
      <c r="AH204" s="51" t="s">
        <v>106</v>
      </c>
      <c r="AI204" s="52">
        <v>1</v>
      </c>
      <c r="AJ204" s="158"/>
      <c r="AN204" s="158"/>
      <c r="AR204" s="158"/>
    </row>
    <row r="205" spans="1:44" ht="12.75">
      <c r="A205" s="49"/>
      <c r="B205" s="51" t="s">
        <v>106</v>
      </c>
      <c r="C205" s="52">
        <v>3</v>
      </c>
      <c r="E205" s="49"/>
      <c r="F205" s="51" t="s">
        <v>106</v>
      </c>
      <c r="G205" s="52">
        <v>1</v>
      </c>
      <c r="I205" s="49"/>
      <c r="J205" s="51" t="s">
        <v>106</v>
      </c>
      <c r="K205" s="52">
        <v>1</v>
      </c>
      <c r="M205" s="49"/>
      <c r="N205" s="51" t="s">
        <v>106</v>
      </c>
      <c r="O205" s="52">
        <v>1</v>
      </c>
      <c r="Q205" s="49"/>
      <c r="R205" s="51" t="s">
        <v>106</v>
      </c>
      <c r="S205" s="52">
        <v>1</v>
      </c>
      <c r="AG205" s="45" t="s">
        <v>176</v>
      </c>
      <c r="AH205" s="45" t="s">
        <v>103</v>
      </c>
      <c r="AI205" s="48">
        <v>0</v>
      </c>
      <c r="AJ205" s="158"/>
      <c r="AN205" s="158"/>
      <c r="AR205" s="158"/>
    </row>
    <row r="206" spans="1:44" ht="12.75">
      <c r="A206" s="45" t="s">
        <v>187</v>
      </c>
      <c r="B206" s="45" t="s">
        <v>103</v>
      </c>
      <c r="C206" s="48">
        <v>0</v>
      </c>
      <c r="E206" s="45" t="s">
        <v>189</v>
      </c>
      <c r="F206" s="45" t="s">
        <v>103</v>
      </c>
      <c r="G206" s="48">
        <v>0</v>
      </c>
      <c r="I206" s="45" t="s">
        <v>189</v>
      </c>
      <c r="J206" s="45" t="s">
        <v>103</v>
      </c>
      <c r="K206" s="48">
        <v>0</v>
      </c>
      <c r="M206" s="45" t="s">
        <v>189</v>
      </c>
      <c r="N206" s="45" t="s">
        <v>103</v>
      </c>
      <c r="O206" s="48">
        <v>0</v>
      </c>
      <c r="Q206" s="45" t="s">
        <v>191</v>
      </c>
      <c r="R206" s="45" t="s">
        <v>103</v>
      </c>
      <c r="S206" s="48">
        <v>0</v>
      </c>
      <c r="AG206" s="49"/>
      <c r="AH206" s="51" t="s">
        <v>106</v>
      </c>
      <c r="AI206" s="52">
        <v>1</v>
      </c>
      <c r="AJ206" s="158"/>
      <c r="AN206" s="158"/>
      <c r="AR206" s="158"/>
    </row>
    <row r="207" spans="1:44" ht="12.75">
      <c r="A207" s="49"/>
      <c r="B207" s="51" t="s">
        <v>106</v>
      </c>
      <c r="C207" s="52">
        <v>1</v>
      </c>
      <c r="E207" s="49"/>
      <c r="F207" s="51" t="s">
        <v>106</v>
      </c>
      <c r="G207" s="52">
        <v>9</v>
      </c>
      <c r="I207" s="49"/>
      <c r="J207" s="51" t="s">
        <v>106</v>
      </c>
      <c r="K207" s="52">
        <v>8</v>
      </c>
      <c r="M207" s="49"/>
      <c r="N207" s="51" t="s">
        <v>106</v>
      </c>
      <c r="O207" s="52">
        <v>9</v>
      </c>
      <c r="Q207" s="49"/>
      <c r="R207" s="51" t="s">
        <v>106</v>
      </c>
      <c r="S207" s="52">
        <v>4</v>
      </c>
      <c r="AG207" s="45" t="s">
        <v>182</v>
      </c>
      <c r="AH207" s="45" t="s">
        <v>103</v>
      </c>
      <c r="AI207" s="48">
        <v>0</v>
      </c>
      <c r="AJ207" s="158"/>
      <c r="AN207" s="158"/>
      <c r="AR207" s="158"/>
    </row>
    <row r="208" spans="1:44" ht="12.75">
      <c r="A208" s="45" t="s">
        <v>195</v>
      </c>
      <c r="B208" s="45" t="s">
        <v>103</v>
      </c>
      <c r="C208" s="48">
        <v>0</v>
      </c>
      <c r="E208" s="45" t="s">
        <v>190</v>
      </c>
      <c r="F208" s="45" t="s">
        <v>103</v>
      </c>
      <c r="G208" s="48">
        <v>0</v>
      </c>
      <c r="I208" s="45" t="s">
        <v>190</v>
      </c>
      <c r="J208" s="45" t="s">
        <v>103</v>
      </c>
      <c r="K208" s="48">
        <v>0</v>
      </c>
      <c r="M208" s="45" t="s">
        <v>190</v>
      </c>
      <c r="N208" s="45" t="s">
        <v>103</v>
      </c>
      <c r="O208" s="48">
        <v>0</v>
      </c>
      <c r="Q208" s="45" t="s">
        <v>192</v>
      </c>
      <c r="R208" s="45" t="s">
        <v>103</v>
      </c>
      <c r="S208" s="48">
        <v>0</v>
      </c>
      <c r="AG208" s="49"/>
      <c r="AH208" s="51" t="s">
        <v>106</v>
      </c>
      <c r="AI208" s="52">
        <v>3</v>
      </c>
      <c r="AJ208" s="158"/>
      <c r="AN208" s="158"/>
      <c r="AR208" s="158"/>
    </row>
    <row r="209" spans="1:44" ht="12.75">
      <c r="A209" s="49"/>
      <c r="B209" s="51" t="s">
        <v>106</v>
      </c>
      <c r="C209" s="52">
        <v>1</v>
      </c>
      <c r="E209" s="49"/>
      <c r="F209" s="51" t="s">
        <v>106</v>
      </c>
      <c r="G209" s="52">
        <v>3</v>
      </c>
      <c r="I209" s="49"/>
      <c r="J209" s="51" t="s">
        <v>106</v>
      </c>
      <c r="K209" s="52">
        <v>3</v>
      </c>
      <c r="M209" s="49"/>
      <c r="N209" s="51" t="s">
        <v>106</v>
      </c>
      <c r="O209" s="52">
        <v>3</v>
      </c>
      <c r="Q209" s="49"/>
      <c r="R209" s="51" t="s">
        <v>106</v>
      </c>
      <c r="S209" s="52">
        <v>6</v>
      </c>
      <c r="AG209" s="45" t="s">
        <v>187</v>
      </c>
      <c r="AH209" s="45" t="s">
        <v>103</v>
      </c>
      <c r="AI209" s="48">
        <v>0</v>
      </c>
      <c r="AJ209" s="158"/>
      <c r="AN209" s="158"/>
      <c r="AR209" s="158"/>
    </row>
    <row r="210" spans="1:44" ht="12.75">
      <c r="A210" s="45" t="s">
        <v>189</v>
      </c>
      <c r="B210" s="45" t="s">
        <v>103</v>
      </c>
      <c r="C210" s="48">
        <v>0</v>
      </c>
      <c r="E210" s="45" t="s">
        <v>191</v>
      </c>
      <c r="F210" s="45" t="s">
        <v>103</v>
      </c>
      <c r="G210" s="48">
        <v>0</v>
      </c>
      <c r="I210" s="45" t="s">
        <v>191</v>
      </c>
      <c r="J210" s="45" t="s">
        <v>103</v>
      </c>
      <c r="K210" s="48">
        <v>0</v>
      </c>
      <c r="M210" s="45" t="s">
        <v>191</v>
      </c>
      <c r="N210" s="45" t="s">
        <v>103</v>
      </c>
      <c r="O210" s="48">
        <v>0</v>
      </c>
      <c r="Q210" s="45" t="s">
        <v>196</v>
      </c>
      <c r="R210" s="45" t="s">
        <v>103</v>
      </c>
      <c r="S210" s="48">
        <v>0</v>
      </c>
      <c r="AG210" s="49"/>
      <c r="AH210" s="51" t="s">
        <v>106</v>
      </c>
      <c r="AI210" s="52">
        <v>1</v>
      </c>
      <c r="AJ210" s="158"/>
      <c r="AN210" s="158"/>
      <c r="AR210" s="158"/>
    </row>
    <row r="211" spans="1:44" ht="12.75">
      <c r="A211" s="49"/>
      <c r="B211" s="51" t="s">
        <v>106</v>
      </c>
      <c r="C211" s="52">
        <v>18</v>
      </c>
      <c r="E211" s="49"/>
      <c r="F211" s="51" t="s">
        <v>106</v>
      </c>
      <c r="G211" s="52">
        <v>4</v>
      </c>
      <c r="I211" s="49"/>
      <c r="J211" s="51" t="s">
        <v>106</v>
      </c>
      <c r="K211" s="52">
        <v>4</v>
      </c>
      <c r="M211" s="49"/>
      <c r="N211" s="51" t="s">
        <v>106</v>
      </c>
      <c r="O211" s="52">
        <v>4</v>
      </c>
      <c r="Q211" s="49"/>
      <c r="R211" s="51" t="s">
        <v>106</v>
      </c>
      <c r="S211" s="52">
        <v>2</v>
      </c>
      <c r="AG211" s="45" t="s">
        <v>195</v>
      </c>
      <c r="AH211" s="45" t="s">
        <v>103</v>
      </c>
      <c r="AI211" s="48">
        <v>0</v>
      </c>
      <c r="AJ211" s="158"/>
      <c r="AN211" s="158"/>
      <c r="AR211" s="158"/>
    </row>
    <row r="212" spans="1:44" ht="12.75">
      <c r="A212" s="45" t="s">
        <v>190</v>
      </c>
      <c r="B212" s="45" t="s">
        <v>103</v>
      </c>
      <c r="C212" s="48">
        <v>0</v>
      </c>
      <c r="E212" s="45" t="s">
        <v>192</v>
      </c>
      <c r="F212" s="45" t="s">
        <v>103</v>
      </c>
      <c r="G212" s="48">
        <v>0</v>
      </c>
      <c r="I212" s="45" t="s">
        <v>192</v>
      </c>
      <c r="J212" s="45" t="s">
        <v>103</v>
      </c>
      <c r="K212" s="48">
        <v>0</v>
      </c>
      <c r="M212" s="45" t="s">
        <v>192</v>
      </c>
      <c r="N212" s="45" t="s">
        <v>103</v>
      </c>
      <c r="O212" s="48">
        <v>0</v>
      </c>
      <c r="Q212" s="45" t="s">
        <v>181</v>
      </c>
      <c r="R212" s="45" t="s">
        <v>103</v>
      </c>
      <c r="S212" s="48">
        <v>0</v>
      </c>
      <c r="AG212" s="49"/>
      <c r="AH212" s="51" t="s">
        <v>106</v>
      </c>
      <c r="AI212" s="52">
        <v>1</v>
      </c>
      <c r="AJ212" s="158"/>
      <c r="AN212" s="158"/>
      <c r="AR212" s="158"/>
    </row>
    <row r="213" spans="1:44" ht="12.75">
      <c r="A213" s="49"/>
      <c r="B213" s="51" t="s">
        <v>106</v>
      </c>
      <c r="C213" s="52">
        <v>3</v>
      </c>
      <c r="E213" s="49"/>
      <c r="F213" s="51" t="s">
        <v>106</v>
      </c>
      <c r="G213" s="52">
        <v>7</v>
      </c>
      <c r="I213" s="49"/>
      <c r="J213" s="51" t="s">
        <v>106</v>
      </c>
      <c r="K213" s="52">
        <v>4</v>
      </c>
      <c r="M213" s="49"/>
      <c r="N213" s="51" t="s">
        <v>106</v>
      </c>
      <c r="O213" s="52">
        <v>4</v>
      </c>
      <c r="Q213" s="49"/>
      <c r="R213" s="51" t="s">
        <v>106</v>
      </c>
      <c r="S213" s="52">
        <v>1</v>
      </c>
      <c r="AG213" s="45" t="s">
        <v>189</v>
      </c>
      <c r="AH213" s="45" t="s">
        <v>103</v>
      </c>
      <c r="AI213" s="48">
        <v>0</v>
      </c>
      <c r="AJ213" s="158"/>
      <c r="AN213" s="158"/>
      <c r="AR213" s="158"/>
    </row>
    <row r="214" spans="1:44" ht="12.75">
      <c r="A214" s="45" t="s">
        <v>191</v>
      </c>
      <c r="B214" s="45" t="s">
        <v>103</v>
      </c>
      <c r="C214" s="48">
        <v>0</v>
      </c>
      <c r="E214" s="45" t="s">
        <v>196</v>
      </c>
      <c r="F214" s="45" t="s">
        <v>103</v>
      </c>
      <c r="G214" s="48">
        <v>0</v>
      </c>
      <c r="I214" s="45" t="s">
        <v>196</v>
      </c>
      <c r="J214" s="45" t="s">
        <v>103</v>
      </c>
      <c r="K214" s="48">
        <v>0</v>
      </c>
      <c r="M214" s="45" t="s">
        <v>196</v>
      </c>
      <c r="N214" s="45" t="s">
        <v>103</v>
      </c>
      <c r="O214" s="48">
        <v>0</v>
      </c>
      <c r="Q214" s="45" t="s">
        <v>306</v>
      </c>
      <c r="R214" s="50"/>
      <c r="S214" s="48">
        <v>0</v>
      </c>
      <c r="AG214" s="49"/>
      <c r="AH214" s="51" t="s">
        <v>106</v>
      </c>
      <c r="AI214" s="52">
        <v>6</v>
      </c>
      <c r="AJ214" s="158"/>
      <c r="AN214" s="158"/>
      <c r="AR214" s="158"/>
    </row>
    <row r="215" spans="1:44" ht="12.75">
      <c r="A215" s="49"/>
      <c r="B215" s="51" t="s">
        <v>106</v>
      </c>
      <c r="C215" s="52">
        <v>4</v>
      </c>
      <c r="E215" s="49"/>
      <c r="F215" s="51" t="s">
        <v>106</v>
      </c>
      <c r="G215" s="52">
        <v>2</v>
      </c>
      <c r="I215" s="49"/>
      <c r="J215" s="51" t="s">
        <v>106</v>
      </c>
      <c r="K215" s="52">
        <v>2</v>
      </c>
      <c r="M215" s="49"/>
      <c r="N215" s="51" t="s">
        <v>106</v>
      </c>
      <c r="O215" s="52">
        <v>2</v>
      </c>
      <c r="Q215" s="53" t="s">
        <v>307</v>
      </c>
      <c r="R215" s="54"/>
      <c r="S215" s="55">
        <v>44</v>
      </c>
      <c r="AG215" s="45" t="s">
        <v>190</v>
      </c>
      <c r="AH215" s="45" t="s">
        <v>103</v>
      </c>
      <c r="AI215" s="48">
        <v>0</v>
      </c>
      <c r="AJ215" s="158"/>
      <c r="AN215" s="158"/>
      <c r="AR215" s="158"/>
    </row>
    <row r="216" spans="1:44" ht="12.75">
      <c r="A216" s="45" t="s">
        <v>192</v>
      </c>
      <c r="B216" s="45" t="s">
        <v>103</v>
      </c>
      <c r="C216" s="48">
        <v>0</v>
      </c>
      <c r="E216" s="45" t="s">
        <v>181</v>
      </c>
      <c r="F216" s="45" t="s">
        <v>103</v>
      </c>
      <c r="G216" s="48">
        <v>0</v>
      </c>
      <c r="I216" s="45" t="s">
        <v>181</v>
      </c>
      <c r="J216" s="45" t="s">
        <v>103</v>
      </c>
      <c r="K216" s="48">
        <v>0</v>
      </c>
      <c r="M216" s="45" t="s">
        <v>181</v>
      </c>
      <c r="N216" s="45" t="s">
        <v>103</v>
      </c>
      <c r="O216" s="48">
        <v>0</v>
      </c>
      <c r="AG216" s="49"/>
      <c r="AH216" s="51" t="s">
        <v>106</v>
      </c>
      <c r="AI216" s="52">
        <v>3</v>
      </c>
      <c r="AJ216" s="158"/>
      <c r="AN216" s="158"/>
      <c r="AR216" s="158"/>
    </row>
    <row r="217" spans="1:44" ht="12.75">
      <c r="A217" s="49"/>
      <c r="B217" s="51" t="s">
        <v>106</v>
      </c>
      <c r="C217" s="52">
        <v>7</v>
      </c>
      <c r="E217" s="49"/>
      <c r="F217" s="51" t="s">
        <v>106</v>
      </c>
      <c r="G217" s="52">
        <v>2</v>
      </c>
      <c r="I217" s="49"/>
      <c r="J217" s="51" t="s">
        <v>106</v>
      </c>
      <c r="K217" s="52">
        <v>2</v>
      </c>
      <c r="M217" s="49"/>
      <c r="N217" s="51" t="s">
        <v>106</v>
      </c>
      <c r="O217" s="52">
        <v>2</v>
      </c>
      <c r="AG217" s="45" t="s">
        <v>191</v>
      </c>
      <c r="AH217" s="45" t="s">
        <v>103</v>
      </c>
      <c r="AI217" s="48">
        <v>0</v>
      </c>
      <c r="AJ217" s="158"/>
      <c r="AN217" s="158"/>
      <c r="AR217" s="158"/>
    </row>
    <row r="218" spans="1:44" ht="12.75">
      <c r="A218" s="45" t="s">
        <v>196</v>
      </c>
      <c r="B218" s="45" t="s">
        <v>103</v>
      </c>
      <c r="C218" s="48">
        <v>0</v>
      </c>
      <c r="E218" s="45" t="s">
        <v>306</v>
      </c>
      <c r="F218" s="50"/>
      <c r="G218" s="48">
        <v>0</v>
      </c>
      <c r="I218" s="45" t="s">
        <v>306</v>
      </c>
      <c r="J218" s="50"/>
      <c r="K218" s="48">
        <v>0</v>
      </c>
      <c r="M218" s="45" t="s">
        <v>306</v>
      </c>
      <c r="N218" s="50"/>
      <c r="O218" s="48">
        <v>0</v>
      </c>
      <c r="AG218" s="49"/>
      <c r="AH218" s="51" t="s">
        <v>106</v>
      </c>
      <c r="AI218" s="52">
        <v>3</v>
      </c>
      <c r="AJ218" s="158"/>
      <c r="AN218" s="158"/>
      <c r="AR218" s="158"/>
    </row>
    <row r="219" spans="1:44" ht="12.75">
      <c r="A219" s="49"/>
      <c r="B219" s="51" t="s">
        <v>106</v>
      </c>
      <c r="C219" s="52">
        <v>2</v>
      </c>
      <c r="E219" s="53" t="s">
        <v>307</v>
      </c>
      <c r="F219" s="54"/>
      <c r="G219" s="55">
        <v>63</v>
      </c>
      <c r="I219" s="53" t="s">
        <v>307</v>
      </c>
      <c r="J219" s="54"/>
      <c r="K219" s="55">
        <v>57</v>
      </c>
      <c r="M219" s="53" t="s">
        <v>307</v>
      </c>
      <c r="N219" s="54"/>
      <c r="O219" s="55">
        <v>59</v>
      </c>
      <c r="AG219" s="45" t="s">
        <v>192</v>
      </c>
      <c r="AH219" s="45" t="s">
        <v>103</v>
      </c>
      <c r="AI219" s="48">
        <v>0</v>
      </c>
      <c r="AJ219" s="158"/>
      <c r="AN219" s="158"/>
      <c r="AR219" s="158"/>
    </row>
    <row r="220" spans="1:44" ht="12.75">
      <c r="A220" s="45" t="s">
        <v>181</v>
      </c>
      <c r="B220" s="45" t="s">
        <v>103</v>
      </c>
      <c r="C220" s="48">
        <v>0</v>
      </c>
      <c r="AG220" s="49"/>
      <c r="AH220" s="51" t="s">
        <v>106</v>
      </c>
      <c r="AI220" s="52">
        <v>3</v>
      </c>
      <c r="AJ220" s="158"/>
      <c r="AN220" s="158"/>
      <c r="AR220" s="158"/>
    </row>
    <row r="221" spans="1:44" ht="12.75">
      <c r="A221" s="49"/>
      <c r="B221" s="51" t="s">
        <v>106</v>
      </c>
      <c r="C221" s="52">
        <v>3</v>
      </c>
      <c r="AG221" s="45" t="s">
        <v>196</v>
      </c>
      <c r="AH221" s="45" t="s">
        <v>103</v>
      </c>
      <c r="AI221" s="48">
        <v>0</v>
      </c>
      <c r="AJ221" s="158"/>
      <c r="AN221" s="158"/>
      <c r="AR221" s="158"/>
    </row>
    <row r="222" spans="1:44" ht="12.75">
      <c r="A222" s="45" t="s">
        <v>184</v>
      </c>
      <c r="B222" s="45" t="s">
        <v>103</v>
      </c>
      <c r="C222" s="48">
        <v>0</v>
      </c>
      <c r="AG222" s="49"/>
      <c r="AH222" s="51" t="s">
        <v>106</v>
      </c>
      <c r="AI222" s="52">
        <v>1</v>
      </c>
      <c r="AJ222" s="158"/>
      <c r="AN222" s="158"/>
      <c r="AR222" s="158"/>
    </row>
    <row r="223" spans="1:44" ht="12.75">
      <c r="A223" s="49"/>
      <c r="B223" s="51" t="s">
        <v>106</v>
      </c>
      <c r="C223" s="52">
        <v>1</v>
      </c>
      <c r="AG223" s="45" t="s">
        <v>306</v>
      </c>
      <c r="AH223" s="50"/>
      <c r="AI223" s="48">
        <v>0</v>
      </c>
      <c r="AJ223" s="158"/>
      <c r="AN223" s="158"/>
      <c r="AR223" s="158"/>
    </row>
    <row r="224" spans="1:44" ht="12.75">
      <c r="A224" s="45" t="s">
        <v>306</v>
      </c>
      <c r="B224" s="50"/>
      <c r="C224" s="48">
        <v>0</v>
      </c>
      <c r="AG224" s="53" t="s">
        <v>307</v>
      </c>
      <c r="AH224" s="54"/>
      <c r="AI224" s="55">
        <v>54</v>
      </c>
      <c r="AJ224" s="158"/>
      <c r="AN224" s="158"/>
      <c r="AR224" s="158"/>
    </row>
    <row r="225" spans="1:44" ht="12.75">
      <c r="A225" s="53" t="s">
        <v>307</v>
      </c>
      <c r="B225" s="54"/>
      <c r="C225" s="55">
        <v>97</v>
      </c>
      <c r="AJ225" s="158"/>
      <c r="AN225" s="158"/>
      <c r="AR225" s="158"/>
    </row>
    <row r="226" spans="36:44" ht="12.75">
      <c r="AJ226" s="158"/>
      <c r="AN226" s="158"/>
      <c r="AR226" s="158"/>
    </row>
    <row r="227" spans="36:44" ht="12.75">
      <c r="AJ227" s="158"/>
      <c r="AN227" s="158"/>
      <c r="AR227" s="158"/>
    </row>
    <row r="228" spans="36:44" ht="12.75">
      <c r="AJ228" s="158"/>
      <c r="AN228" s="158"/>
      <c r="AR228" s="158"/>
    </row>
    <row r="229" spans="36:44" ht="12.75">
      <c r="AJ229" s="158"/>
      <c r="AN229" s="158"/>
      <c r="AR229" s="158"/>
    </row>
    <row r="230" spans="36:44" ht="12.75">
      <c r="AJ230" s="158"/>
      <c r="AN230" s="158"/>
      <c r="AR230" s="158"/>
    </row>
    <row r="231" spans="36:44" ht="12.75">
      <c r="AJ231" s="158"/>
      <c r="AN231" s="158"/>
      <c r="AR231" s="158"/>
    </row>
    <row r="232" spans="36:44" ht="12.75">
      <c r="AJ232" s="158"/>
      <c r="AN232" s="158"/>
      <c r="AR232" s="158"/>
    </row>
    <row r="233" spans="36:44" ht="12.75">
      <c r="AJ233" s="158"/>
      <c r="AN233" s="158"/>
      <c r="AR233" s="158"/>
    </row>
    <row r="234" spans="36:44" ht="12.75">
      <c r="AJ234" s="158"/>
      <c r="AN234" s="158"/>
      <c r="AR234" s="158"/>
    </row>
    <row r="235" spans="36:44" ht="12.75">
      <c r="AJ235" s="158"/>
      <c r="AN235" s="158"/>
      <c r="AR235" s="158"/>
    </row>
    <row r="236" spans="36:44" ht="12.75">
      <c r="AJ236" s="158"/>
      <c r="AN236" s="158"/>
      <c r="AR236" s="158"/>
    </row>
  </sheetData>
  <printOptions/>
  <pageMargins left="0.75" right="0.75" top="1" bottom="1" header="0.4921259845" footer="0.4921259845"/>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Feuil2"/>
  <dimension ref="A1:AG222"/>
  <sheetViews>
    <sheetView workbookViewId="0" topLeftCell="A1">
      <pane ySplit="1" topLeftCell="BM165" activePane="bottomLeft" state="frozen"/>
      <selection pane="topLeft" activeCell="A1" sqref="A1"/>
      <selection pane="bottomLeft" activeCell="AJ178" sqref="AJ178"/>
    </sheetView>
  </sheetViews>
  <sheetFormatPr defaultColWidth="11.421875" defaultRowHeight="12.75"/>
  <cols>
    <col min="1" max="1" width="5.00390625" style="115" customWidth="1"/>
    <col min="2" max="2" width="80.140625" style="4" customWidth="1"/>
    <col min="3" max="4" width="6.28125" style="1" customWidth="1"/>
    <col min="5" max="5" width="7.28125" style="1" customWidth="1"/>
    <col min="6" max="6" width="7.00390625" style="1" customWidth="1"/>
    <col min="7" max="7" width="36.28125" style="104" customWidth="1"/>
    <col min="8" max="8" width="6.7109375" style="1" hidden="1" customWidth="1"/>
    <col min="9" max="9" width="6.421875" style="17" hidden="1" customWidth="1"/>
    <col min="10" max="10" width="6.28125" style="1" customWidth="1"/>
    <col min="11" max="11" width="9.57421875" style="21" customWidth="1"/>
    <col min="12" max="12" width="8.421875" style="21" customWidth="1"/>
    <col min="13" max="13" width="7.7109375" style="4" customWidth="1"/>
    <col min="14" max="14" width="7.00390625" style="4" customWidth="1"/>
    <col min="15" max="15" width="8.57421875" style="4" customWidth="1"/>
    <col min="16" max="16" width="4.140625" style="1" customWidth="1"/>
    <col min="17" max="22" width="5.140625" style="1" customWidth="1"/>
    <col min="23" max="23" width="5.00390625" style="1" customWidth="1"/>
    <col min="24" max="27" width="5.140625" style="1" customWidth="1"/>
    <col min="28" max="28" width="0.13671875" style="17" hidden="1" customWidth="1"/>
    <col min="29" max="33" width="0" style="17" hidden="1" customWidth="1"/>
    <col min="34" max="16384" width="11.421875" style="17" customWidth="1"/>
  </cols>
  <sheetData>
    <row r="1" spans="1:33" s="20" customFormat="1" ht="109.5" customHeight="1" thickBot="1">
      <c r="A1" s="19" t="s">
        <v>67</v>
      </c>
      <c r="B1" s="5" t="s">
        <v>62</v>
      </c>
      <c r="C1" s="106" t="s">
        <v>63</v>
      </c>
      <c r="D1" s="5" t="s">
        <v>64</v>
      </c>
      <c r="E1" s="37" t="s">
        <v>65</v>
      </c>
      <c r="F1" s="5" t="s">
        <v>66</v>
      </c>
      <c r="G1" s="78" t="s">
        <v>243</v>
      </c>
      <c r="H1" s="192" t="s">
        <v>426</v>
      </c>
      <c r="I1" s="84" t="s">
        <v>412</v>
      </c>
      <c r="J1" s="19" t="s">
        <v>42</v>
      </c>
      <c r="K1" s="88" t="s">
        <v>57</v>
      </c>
      <c r="L1" s="89" t="s">
        <v>47</v>
      </c>
      <c r="M1" s="90" t="s">
        <v>68</v>
      </c>
      <c r="N1" s="91" t="s">
        <v>56</v>
      </c>
      <c r="O1" s="91" t="s">
        <v>257</v>
      </c>
      <c r="P1" s="91" t="s">
        <v>428</v>
      </c>
      <c r="Q1" s="91" t="s">
        <v>59</v>
      </c>
      <c r="R1" s="91" t="s">
        <v>54</v>
      </c>
      <c r="S1" s="91" t="s">
        <v>89</v>
      </c>
      <c r="T1" s="91" t="s">
        <v>113</v>
      </c>
      <c r="U1" s="91" t="s">
        <v>61</v>
      </c>
      <c r="V1" s="91" t="s">
        <v>60</v>
      </c>
      <c r="W1" s="91" t="s">
        <v>88</v>
      </c>
      <c r="X1" s="91" t="s">
        <v>2</v>
      </c>
      <c r="Y1" s="91" t="s">
        <v>287</v>
      </c>
      <c r="Z1" s="91" t="s">
        <v>202</v>
      </c>
      <c r="AA1" s="91" t="s">
        <v>203</v>
      </c>
      <c r="AB1" s="21"/>
      <c r="AC1" s="21"/>
      <c r="AD1" s="21"/>
      <c r="AE1" s="21"/>
      <c r="AF1" s="21"/>
      <c r="AG1" s="21"/>
    </row>
    <row r="2" spans="1:27" s="1" customFormat="1" ht="38.25">
      <c r="A2" s="193">
        <v>1</v>
      </c>
      <c r="B2" s="13" t="s">
        <v>260</v>
      </c>
      <c r="C2" s="3"/>
      <c r="D2" s="3"/>
      <c r="E2" s="3"/>
      <c r="F2" s="183"/>
      <c r="G2" s="194"/>
      <c r="H2" s="3">
        <v>1</v>
      </c>
      <c r="I2" s="12">
        <f aca="true" t="shared" si="0" ref="I2:I65">C2+D2*0.7+E2*0.3</f>
        <v>0</v>
      </c>
      <c r="J2" s="195" t="s">
        <v>436</v>
      </c>
      <c r="K2" s="110"/>
      <c r="L2" s="111"/>
      <c r="M2" s="29">
        <v>1</v>
      </c>
      <c r="N2" s="29" t="s">
        <v>17</v>
      </c>
      <c r="O2" s="141" t="s">
        <v>258</v>
      </c>
      <c r="P2" s="92">
        <v>1</v>
      </c>
      <c r="Q2" s="95">
        <v>1</v>
      </c>
      <c r="R2" s="95">
        <v>1</v>
      </c>
      <c r="S2" s="95">
        <v>1</v>
      </c>
      <c r="T2" s="95">
        <v>1</v>
      </c>
      <c r="U2" s="95"/>
      <c r="V2" s="95"/>
      <c r="W2" s="95"/>
      <c r="X2" s="96"/>
      <c r="Y2" s="95"/>
      <c r="Z2" s="95"/>
      <c r="AA2" s="96"/>
    </row>
    <row r="3" spans="1:27" s="7" customFormat="1" ht="25.5" customHeight="1">
      <c r="A3" s="20">
        <v>2</v>
      </c>
      <c r="B3" s="5" t="s">
        <v>208</v>
      </c>
      <c r="C3" s="3"/>
      <c r="D3" s="3"/>
      <c r="E3" s="3"/>
      <c r="F3" s="9"/>
      <c r="G3" s="98"/>
      <c r="H3" s="3">
        <v>1</v>
      </c>
      <c r="I3" s="12">
        <f t="shared" si="0"/>
        <v>0</v>
      </c>
      <c r="J3" s="85" t="s">
        <v>436</v>
      </c>
      <c r="K3" s="112" t="s">
        <v>429</v>
      </c>
      <c r="L3" s="20"/>
      <c r="M3" s="5" t="s">
        <v>280</v>
      </c>
      <c r="N3" s="5" t="s">
        <v>281</v>
      </c>
      <c r="O3" s="37"/>
      <c r="P3" s="23">
        <v>1</v>
      </c>
      <c r="Q3" s="3">
        <v>1</v>
      </c>
      <c r="R3" s="3">
        <v>1</v>
      </c>
      <c r="S3" s="3">
        <v>1</v>
      </c>
      <c r="T3" s="3">
        <v>1</v>
      </c>
      <c r="U3" s="3"/>
      <c r="V3" s="3"/>
      <c r="W3" s="3"/>
      <c r="X3" s="24"/>
      <c r="Y3" s="3"/>
      <c r="Z3" s="3"/>
      <c r="AA3" s="24"/>
    </row>
    <row r="4" spans="1:27" s="7" customFormat="1" ht="25.5">
      <c r="A4" s="20">
        <v>3</v>
      </c>
      <c r="B4" s="5" t="s">
        <v>371</v>
      </c>
      <c r="C4" s="3"/>
      <c r="D4" s="3"/>
      <c r="E4" s="3"/>
      <c r="F4" s="9"/>
      <c r="G4" s="98"/>
      <c r="H4" s="3">
        <v>1</v>
      </c>
      <c r="I4" s="12">
        <f t="shared" si="0"/>
        <v>0</v>
      </c>
      <c r="J4" s="85" t="s">
        <v>436</v>
      </c>
      <c r="K4" s="113"/>
      <c r="L4" s="20"/>
      <c r="M4" s="5" t="s">
        <v>330</v>
      </c>
      <c r="N4" s="5" t="s">
        <v>433</v>
      </c>
      <c r="O4" s="37" t="s">
        <v>259</v>
      </c>
      <c r="P4" s="23"/>
      <c r="Q4" s="3"/>
      <c r="R4" s="3"/>
      <c r="S4" s="3"/>
      <c r="T4" s="3"/>
      <c r="U4" s="3"/>
      <c r="V4" s="3"/>
      <c r="W4" s="3"/>
      <c r="X4" s="24"/>
      <c r="Y4" s="3"/>
      <c r="Z4" s="3"/>
      <c r="AA4" s="24"/>
    </row>
    <row r="5" spans="1:27" s="7" customFormat="1" ht="27.75" customHeight="1">
      <c r="A5" s="20">
        <v>4</v>
      </c>
      <c r="B5" s="5" t="s">
        <v>149</v>
      </c>
      <c r="C5" s="3"/>
      <c r="D5" s="3"/>
      <c r="E5" s="3"/>
      <c r="F5" s="9"/>
      <c r="G5" s="99"/>
      <c r="H5" s="3">
        <v>1</v>
      </c>
      <c r="I5" s="12">
        <f t="shared" si="0"/>
        <v>0</v>
      </c>
      <c r="J5" s="85" t="s">
        <v>436</v>
      </c>
      <c r="K5" s="113"/>
      <c r="L5" s="20"/>
      <c r="M5" s="5">
        <v>4</v>
      </c>
      <c r="N5" s="5" t="s">
        <v>433</v>
      </c>
      <c r="O5" s="37" t="s">
        <v>270</v>
      </c>
      <c r="P5" s="23">
        <v>1</v>
      </c>
      <c r="Q5" s="9">
        <v>1</v>
      </c>
      <c r="R5" s="9">
        <v>1</v>
      </c>
      <c r="S5" s="9">
        <v>1</v>
      </c>
      <c r="T5" s="9">
        <v>1</v>
      </c>
      <c r="U5" s="9">
        <v>1</v>
      </c>
      <c r="V5" s="9">
        <v>1</v>
      </c>
      <c r="W5" s="9">
        <v>1</v>
      </c>
      <c r="X5" s="94">
        <v>1</v>
      </c>
      <c r="Y5" s="9"/>
      <c r="Z5" s="9"/>
      <c r="AA5" s="94"/>
    </row>
    <row r="6" spans="1:27" s="7" customFormat="1" ht="38.25">
      <c r="A6" s="20">
        <v>5</v>
      </c>
      <c r="B6" s="5" t="s">
        <v>288</v>
      </c>
      <c r="C6" s="3"/>
      <c r="D6" s="3"/>
      <c r="E6" s="3"/>
      <c r="F6" s="9"/>
      <c r="G6" s="98"/>
      <c r="H6" s="3">
        <v>1</v>
      </c>
      <c r="I6" s="12">
        <f t="shared" si="0"/>
        <v>0</v>
      </c>
      <c r="J6" s="86" t="s">
        <v>436</v>
      </c>
      <c r="K6" s="105"/>
      <c r="L6" s="5"/>
      <c r="M6" s="5" t="s">
        <v>332</v>
      </c>
      <c r="N6" s="5" t="s">
        <v>272</v>
      </c>
      <c r="O6" s="37" t="s">
        <v>270</v>
      </c>
      <c r="P6" s="23">
        <v>1</v>
      </c>
      <c r="Q6" s="3">
        <v>1</v>
      </c>
      <c r="R6" s="3">
        <v>1</v>
      </c>
      <c r="S6" s="3">
        <v>1</v>
      </c>
      <c r="T6" s="3">
        <v>1</v>
      </c>
      <c r="U6" s="3">
        <v>1</v>
      </c>
      <c r="V6" s="3">
        <v>1</v>
      </c>
      <c r="W6" s="3">
        <v>1</v>
      </c>
      <c r="X6" s="24">
        <v>1</v>
      </c>
      <c r="Y6" s="3"/>
      <c r="Z6" s="3"/>
      <c r="AA6" s="24"/>
    </row>
    <row r="7" spans="1:27" s="7" customFormat="1" ht="38.25">
      <c r="A7" s="20">
        <v>6</v>
      </c>
      <c r="B7" s="5" t="s">
        <v>209</v>
      </c>
      <c r="C7" s="3"/>
      <c r="D7" s="3"/>
      <c r="E7" s="9"/>
      <c r="F7" s="9"/>
      <c r="G7" s="98"/>
      <c r="H7" s="3">
        <v>1</v>
      </c>
      <c r="I7" s="12">
        <f t="shared" si="0"/>
        <v>0</v>
      </c>
      <c r="J7" s="85" t="s">
        <v>439</v>
      </c>
      <c r="K7" s="113"/>
      <c r="L7" s="20"/>
      <c r="M7" s="20" t="s">
        <v>369</v>
      </c>
      <c r="N7" s="5" t="s">
        <v>156</v>
      </c>
      <c r="O7" s="37" t="s">
        <v>258</v>
      </c>
      <c r="P7" s="93">
        <v>1</v>
      </c>
      <c r="Q7" s="3">
        <v>1</v>
      </c>
      <c r="R7" s="3">
        <v>1</v>
      </c>
      <c r="S7" s="3">
        <v>1</v>
      </c>
      <c r="T7" s="3">
        <v>1</v>
      </c>
      <c r="U7" s="3"/>
      <c r="V7" s="3">
        <v>1</v>
      </c>
      <c r="W7" s="3">
        <v>1</v>
      </c>
      <c r="X7" s="24">
        <v>1</v>
      </c>
      <c r="Y7" s="3"/>
      <c r="Z7" s="3"/>
      <c r="AA7" s="24"/>
    </row>
    <row r="8" spans="1:27" s="7" customFormat="1" ht="25.5">
      <c r="A8" s="20">
        <v>7</v>
      </c>
      <c r="B8" s="5" t="s">
        <v>273</v>
      </c>
      <c r="C8" s="3"/>
      <c r="D8" s="3"/>
      <c r="E8" s="3"/>
      <c r="F8" s="9"/>
      <c r="G8" s="98"/>
      <c r="H8" s="3">
        <v>1</v>
      </c>
      <c r="I8" s="12">
        <f t="shared" si="0"/>
        <v>0</v>
      </c>
      <c r="J8" s="85" t="s">
        <v>436</v>
      </c>
      <c r="K8" s="113"/>
      <c r="L8" s="20"/>
      <c r="M8" s="20"/>
      <c r="N8" s="5"/>
      <c r="O8" s="37" t="s">
        <v>274</v>
      </c>
      <c r="P8" s="93"/>
      <c r="Q8" s="3"/>
      <c r="R8" s="3"/>
      <c r="S8" s="3"/>
      <c r="T8" s="3"/>
      <c r="U8" s="3"/>
      <c r="V8" s="3"/>
      <c r="W8" s="3"/>
      <c r="X8" s="24"/>
      <c r="Y8" s="3"/>
      <c r="Z8" s="3"/>
      <c r="AA8" s="24"/>
    </row>
    <row r="9" spans="1:27" s="7" customFormat="1" ht="30.75" customHeight="1">
      <c r="A9" s="20">
        <v>8</v>
      </c>
      <c r="B9" s="5" t="s">
        <v>210</v>
      </c>
      <c r="C9" s="3"/>
      <c r="D9" s="3"/>
      <c r="E9" s="3"/>
      <c r="F9" s="9"/>
      <c r="G9" s="98"/>
      <c r="H9" s="3">
        <v>1</v>
      </c>
      <c r="I9" s="12">
        <f t="shared" si="0"/>
        <v>0</v>
      </c>
      <c r="J9" s="85" t="s">
        <v>439</v>
      </c>
      <c r="K9" s="113"/>
      <c r="L9" s="20"/>
      <c r="M9" s="5" t="s">
        <v>282</v>
      </c>
      <c r="N9" s="5" t="s">
        <v>283</v>
      </c>
      <c r="O9" s="37"/>
      <c r="P9" s="93"/>
      <c r="Q9" s="3"/>
      <c r="R9" s="3"/>
      <c r="S9" s="3"/>
      <c r="T9" s="3"/>
      <c r="U9" s="3"/>
      <c r="V9" s="3"/>
      <c r="W9" s="3"/>
      <c r="X9" s="24"/>
      <c r="Y9" s="3"/>
      <c r="Z9" s="3"/>
      <c r="AA9" s="24"/>
    </row>
    <row r="10" spans="1:27" s="7" customFormat="1" ht="25.5">
      <c r="A10" s="20">
        <v>9</v>
      </c>
      <c r="B10" s="5" t="s">
        <v>154</v>
      </c>
      <c r="C10" s="3"/>
      <c r="D10" s="3"/>
      <c r="E10" s="3"/>
      <c r="F10" s="9"/>
      <c r="G10" s="98"/>
      <c r="H10" s="3">
        <v>1</v>
      </c>
      <c r="I10" s="12">
        <f t="shared" si="0"/>
        <v>0</v>
      </c>
      <c r="J10" s="85" t="s">
        <v>439</v>
      </c>
      <c r="K10" s="113"/>
      <c r="L10" s="20"/>
      <c r="M10" s="5">
        <v>6</v>
      </c>
      <c r="N10" s="5" t="s">
        <v>317</v>
      </c>
      <c r="O10" s="37"/>
      <c r="P10" s="93"/>
      <c r="Q10" s="3"/>
      <c r="R10" s="3"/>
      <c r="S10" s="3"/>
      <c r="T10" s="3"/>
      <c r="U10" s="3"/>
      <c r="V10" s="3"/>
      <c r="W10" s="3"/>
      <c r="X10" s="24">
        <v>1</v>
      </c>
      <c r="Y10" s="183"/>
      <c r="Z10" s="3"/>
      <c r="AA10" s="24"/>
    </row>
    <row r="11" spans="1:27" s="7" customFormat="1" ht="38.25">
      <c r="A11" s="20">
        <v>10</v>
      </c>
      <c r="B11" s="5" t="s">
        <v>155</v>
      </c>
      <c r="C11" s="3"/>
      <c r="D11" s="3"/>
      <c r="E11" s="3"/>
      <c r="F11" s="9"/>
      <c r="G11" s="99"/>
      <c r="H11" s="3">
        <v>1</v>
      </c>
      <c r="I11" s="12">
        <f t="shared" si="0"/>
        <v>0</v>
      </c>
      <c r="J11" s="85" t="s">
        <v>436</v>
      </c>
      <c r="K11" s="113"/>
      <c r="L11" s="20"/>
      <c r="M11" s="5" t="s">
        <v>360</v>
      </c>
      <c r="N11" s="5" t="s">
        <v>27</v>
      </c>
      <c r="O11" s="37" t="s">
        <v>268</v>
      </c>
      <c r="P11" s="23"/>
      <c r="Q11" s="9"/>
      <c r="R11" s="9"/>
      <c r="S11" s="9"/>
      <c r="T11" s="9"/>
      <c r="U11" s="9"/>
      <c r="V11" s="9"/>
      <c r="W11" s="9"/>
      <c r="X11" s="94"/>
      <c r="Y11" s="9"/>
      <c r="Z11" s="9"/>
      <c r="AA11" s="94"/>
    </row>
    <row r="12" spans="1:27" s="7" customFormat="1" ht="12.75">
      <c r="A12" s="20">
        <v>11</v>
      </c>
      <c r="B12" s="5" t="s">
        <v>168</v>
      </c>
      <c r="C12" s="3"/>
      <c r="D12" s="3"/>
      <c r="E12" s="3"/>
      <c r="F12" s="9"/>
      <c r="G12" s="99"/>
      <c r="H12" s="3">
        <v>1</v>
      </c>
      <c r="I12" s="12">
        <f t="shared" si="0"/>
        <v>0</v>
      </c>
      <c r="J12" s="85" t="s">
        <v>439</v>
      </c>
      <c r="K12" s="113"/>
      <c r="L12" s="20"/>
      <c r="M12" s="5">
        <v>6</v>
      </c>
      <c r="N12" s="5" t="s">
        <v>317</v>
      </c>
      <c r="O12" s="37" t="s">
        <v>275</v>
      </c>
      <c r="P12" s="93">
        <v>1</v>
      </c>
      <c r="Q12" s="9">
        <v>1</v>
      </c>
      <c r="R12" s="9">
        <v>1</v>
      </c>
      <c r="S12" s="9">
        <v>1</v>
      </c>
      <c r="T12" s="9"/>
      <c r="U12" s="9"/>
      <c r="V12" s="9"/>
      <c r="W12" s="9"/>
      <c r="X12" s="94">
        <v>1</v>
      </c>
      <c r="Y12" s="9"/>
      <c r="Z12" s="9"/>
      <c r="AA12" s="94"/>
    </row>
    <row r="13" spans="1:27" s="7" customFormat="1" ht="12.75">
      <c r="A13" s="20">
        <v>12</v>
      </c>
      <c r="B13" s="5" t="s">
        <v>71</v>
      </c>
      <c r="C13" s="3"/>
      <c r="D13" s="3"/>
      <c r="E13" s="3"/>
      <c r="F13" s="9"/>
      <c r="G13" s="98"/>
      <c r="H13" s="3">
        <v>1</v>
      </c>
      <c r="I13" s="12">
        <f t="shared" si="0"/>
        <v>0</v>
      </c>
      <c r="J13" s="85" t="s">
        <v>434</v>
      </c>
      <c r="K13" s="113"/>
      <c r="L13" s="20"/>
      <c r="M13" s="5">
        <v>6</v>
      </c>
      <c r="N13" s="5" t="s">
        <v>26</v>
      </c>
      <c r="O13" s="37" t="s">
        <v>275</v>
      </c>
      <c r="P13" s="93">
        <v>1</v>
      </c>
      <c r="Q13" s="3">
        <v>1</v>
      </c>
      <c r="R13" s="3">
        <v>1</v>
      </c>
      <c r="S13" s="3">
        <v>1</v>
      </c>
      <c r="T13" s="3">
        <v>1</v>
      </c>
      <c r="U13" s="3"/>
      <c r="V13" s="3"/>
      <c r="W13" s="3"/>
      <c r="X13" s="24">
        <v>1</v>
      </c>
      <c r="Y13" s="3"/>
      <c r="Z13" s="3"/>
      <c r="AA13" s="24"/>
    </row>
    <row r="14" spans="1:27" s="7" customFormat="1" ht="25.5">
      <c r="A14" s="20">
        <v>13</v>
      </c>
      <c r="B14" s="15" t="s">
        <v>261</v>
      </c>
      <c r="C14" s="3"/>
      <c r="D14" s="3"/>
      <c r="E14" s="3"/>
      <c r="F14" s="9"/>
      <c r="G14" s="98"/>
      <c r="H14" s="3">
        <v>1</v>
      </c>
      <c r="I14" s="12">
        <f t="shared" si="0"/>
        <v>0</v>
      </c>
      <c r="J14" s="85" t="s">
        <v>436</v>
      </c>
      <c r="K14" s="113"/>
      <c r="L14" s="20"/>
      <c r="M14" s="5" t="s">
        <v>285</v>
      </c>
      <c r="N14" s="5" t="s">
        <v>18</v>
      </c>
      <c r="O14" s="37" t="s">
        <v>258</v>
      </c>
      <c r="P14" s="23"/>
      <c r="Q14" s="3"/>
      <c r="R14" s="3"/>
      <c r="S14" s="3"/>
      <c r="T14" s="3"/>
      <c r="U14" s="3"/>
      <c r="V14" s="3"/>
      <c r="W14" s="3"/>
      <c r="X14" s="24"/>
      <c r="Y14" s="3"/>
      <c r="Z14" s="3"/>
      <c r="AA14" s="24"/>
    </row>
    <row r="15" spans="1:27" s="7" customFormat="1" ht="25.5">
      <c r="A15" s="20">
        <v>14</v>
      </c>
      <c r="B15" s="15" t="s">
        <v>311</v>
      </c>
      <c r="C15" s="3"/>
      <c r="D15" s="3"/>
      <c r="E15" s="3"/>
      <c r="F15" s="9"/>
      <c r="G15" s="98"/>
      <c r="H15" s="3">
        <v>1</v>
      </c>
      <c r="I15" s="12">
        <f t="shared" si="0"/>
        <v>0</v>
      </c>
      <c r="J15" s="85" t="s">
        <v>436</v>
      </c>
      <c r="K15" s="113"/>
      <c r="L15" s="20"/>
      <c r="M15" s="5" t="s">
        <v>87</v>
      </c>
      <c r="N15" s="5"/>
      <c r="O15" s="37" t="s">
        <v>258</v>
      </c>
      <c r="P15" s="23">
        <v>1</v>
      </c>
      <c r="Q15" s="3">
        <v>1</v>
      </c>
      <c r="R15" s="3">
        <v>1</v>
      </c>
      <c r="S15" s="3">
        <v>1</v>
      </c>
      <c r="T15" s="3">
        <v>1</v>
      </c>
      <c r="U15" s="3">
        <v>1</v>
      </c>
      <c r="V15" s="3"/>
      <c r="W15" s="3"/>
      <c r="X15" s="24"/>
      <c r="Y15" s="3"/>
      <c r="Z15" s="3"/>
      <c r="AA15" s="24"/>
    </row>
    <row r="16" spans="1:27" s="7" customFormat="1" ht="25.5">
      <c r="A16" s="20">
        <v>15</v>
      </c>
      <c r="B16" s="15" t="s">
        <v>244</v>
      </c>
      <c r="C16" s="3"/>
      <c r="D16" s="3"/>
      <c r="E16" s="3"/>
      <c r="F16" s="9"/>
      <c r="G16" s="98"/>
      <c r="H16" s="3">
        <v>1</v>
      </c>
      <c r="I16" s="12">
        <f t="shared" si="0"/>
        <v>0</v>
      </c>
      <c r="J16" s="85" t="s">
        <v>436</v>
      </c>
      <c r="K16" s="113"/>
      <c r="L16" s="20"/>
      <c r="M16" s="5" t="s">
        <v>330</v>
      </c>
      <c r="N16" s="5" t="s">
        <v>433</v>
      </c>
      <c r="O16" s="37" t="s">
        <v>259</v>
      </c>
      <c r="P16" s="23"/>
      <c r="Q16" s="3"/>
      <c r="R16" s="3"/>
      <c r="S16" s="3"/>
      <c r="T16" s="3"/>
      <c r="U16" s="3"/>
      <c r="V16" s="3"/>
      <c r="W16" s="3"/>
      <c r="X16" s="24"/>
      <c r="Y16" s="3"/>
      <c r="Z16" s="3"/>
      <c r="AA16" s="24"/>
    </row>
    <row r="17" spans="1:27" s="7" customFormat="1" ht="38.25">
      <c r="A17" s="20">
        <v>16</v>
      </c>
      <c r="B17" s="5" t="s">
        <v>277</v>
      </c>
      <c r="C17" s="3"/>
      <c r="D17" s="3"/>
      <c r="E17" s="3"/>
      <c r="F17" s="9"/>
      <c r="G17" s="98"/>
      <c r="H17" s="3">
        <v>1</v>
      </c>
      <c r="I17" s="12">
        <f t="shared" si="0"/>
        <v>0</v>
      </c>
      <c r="J17" s="85" t="s">
        <v>436</v>
      </c>
      <c r="K17" s="113"/>
      <c r="L17" s="20"/>
      <c r="M17" s="5" t="s">
        <v>279</v>
      </c>
      <c r="N17" s="5" t="s">
        <v>278</v>
      </c>
      <c r="O17" s="142" t="s">
        <v>262</v>
      </c>
      <c r="P17" s="23">
        <v>1</v>
      </c>
      <c r="Q17" s="3">
        <v>1</v>
      </c>
      <c r="R17" s="3">
        <v>1</v>
      </c>
      <c r="S17" s="3">
        <v>1</v>
      </c>
      <c r="T17" s="3"/>
      <c r="U17" s="3"/>
      <c r="V17" s="3"/>
      <c r="W17" s="3"/>
      <c r="X17" s="24"/>
      <c r="Y17" s="3"/>
      <c r="Z17" s="3"/>
      <c r="AA17" s="24"/>
    </row>
    <row r="18" spans="1:27" s="7" customFormat="1" ht="25.5">
      <c r="A18" s="20">
        <v>17</v>
      </c>
      <c r="B18" s="5" t="s">
        <v>211</v>
      </c>
      <c r="C18" s="3"/>
      <c r="D18" s="3"/>
      <c r="E18" s="3"/>
      <c r="F18" s="9"/>
      <c r="G18" s="98"/>
      <c r="H18" s="3">
        <v>1</v>
      </c>
      <c r="I18" s="12">
        <f t="shared" si="0"/>
        <v>0</v>
      </c>
      <c r="J18" s="85" t="s">
        <v>436</v>
      </c>
      <c r="K18" s="113"/>
      <c r="L18" s="20"/>
      <c r="M18" s="5" t="s">
        <v>443</v>
      </c>
      <c r="N18" s="5" t="s">
        <v>22</v>
      </c>
      <c r="O18" s="142" t="s">
        <v>262</v>
      </c>
      <c r="P18" s="23"/>
      <c r="Q18" s="3"/>
      <c r="R18" s="3"/>
      <c r="S18" s="3"/>
      <c r="T18" s="3"/>
      <c r="U18" s="3"/>
      <c r="V18" s="3"/>
      <c r="W18" s="3"/>
      <c r="X18" s="24"/>
      <c r="Y18" s="3"/>
      <c r="Z18" s="3"/>
      <c r="AA18" s="24"/>
    </row>
    <row r="19" spans="1:27" s="7" customFormat="1" ht="25.5">
      <c r="A19" s="20">
        <v>18</v>
      </c>
      <c r="B19" s="15" t="s">
        <v>313</v>
      </c>
      <c r="C19" s="3"/>
      <c r="D19" s="3"/>
      <c r="E19" s="3"/>
      <c r="F19" s="9"/>
      <c r="G19" s="98"/>
      <c r="H19" s="3">
        <v>1</v>
      </c>
      <c r="I19" s="12">
        <f t="shared" si="0"/>
        <v>0</v>
      </c>
      <c r="J19" s="85" t="s">
        <v>436</v>
      </c>
      <c r="K19" s="113"/>
      <c r="L19" s="20"/>
      <c r="M19" s="5" t="s">
        <v>331</v>
      </c>
      <c r="N19" s="5"/>
      <c r="O19" s="37" t="s">
        <v>259</v>
      </c>
      <c r="P19" s="23">
        <v>1</v>
      </c>
      <c r="Q19" s="3"/>
      <c r="R19" s="3"/>
      <c r="S19" s="3"/>
      <c r="T19" s="3"/>
      <c r="U19" s="3"/>
      <c r="V19" s="3"/>
      <c r="W19" s="3"/>
      <c r="X19" s="24"/>
      <c r="Y19" s="3"/>
      <c r="Z19" s="3"/>
      <c r="AA19" s="24"/>
    </row>
    <row r="20" spans="1:27" s="7" customFormat="1" ht="25.5">
      <c r="A20" s="20">
        <v>19</v>
      </c>
      <c r="B20" s="15" t="s">
        <v>72</v>
      </c>
      <c r="C20" s="3"/>
      <c r="D20" s="3"/>
      <c r="E20" s="3"/>
      <c r="F20" s="9"/>
      <c r="G20" s="98"/>
      <c r="H20" s="3">
        <v>1</v>
      </c>
      <c r="I20" s="12">
        <f t="shared" si="0"/>
        <v>0</v>
      </c>
      <c r="J20" s="85" t="s">
        <v>436</v>
      </c>
      <c r="K20" s="113"/>
      <c r="L20" s="20"/>
      <c r="M20" s="5" t="s">
        <v>365</v>
      </c>
      <c r="N20" s="5"/>
      <c r="O20" s="37" t="s">
        <v>259</v>
      </c>
      <c r="P20" s="23">
        <v>1</v>
      </c>
      <c r="Q20" s="3"/>
      <c r="R20" s="3"/>
      <c r="S20" s="3"/>
      <c r="T20" s="3"/>
      <c r="U20" s="3"/>
      <c r="V20" s="3"/>
      <c r="W20" s="3"/>
      <c r="X20" s="24"/>
      <c r="Y20" s="3"/>
      <c r="Z20" s="3"/>
      <c r="AA20" s="24"/>
    </row>
    <row r="21" spans="1:27" s="7" customFormat="1" ht="38.25">
      <c r="A21" s="20">
        <v>20</v>
      </c>
      <c r="B21" s="5" t="s">
        <v>284</v>
      </c>
      <c r="C21" s="3"/>
      <c r="D21" s="3"/>
      <c r="E21" s="3"/>
      <c r="F21" s="9"/>
      <c r="G21" s="98"/>
      <c r="H21" s="3">
        <v>1</v>
      </c>
      <c r="I21" s="12">
        <f t="shared" si="0"/>
        <v>0</v>
      </c>
      <c r="J21" s="85" t="s">
        <v>436</v>
      </c>
      <c r="K21" s="113"/>
      <c r="L21" s="20"/>
      <c r="M21" s="5" t="s">
        <v>332</v>
      </c>
      <c r="N21" s="5" t="s">
        <v>20</v>
      </c>
      <c r="O21" s="37" t="s">
        <v>268</v>
      </c>
      <c r="P21" s="23">
        <v>1</v>
      </c>
      <c r="Q21" s="3">
        <v>1</v>
      </c>
      <c r="R21" s="3">
        <v>1</v>
      </c>
      <c r="S21" s="3">
        <v>1</v>
      </c>
      <c r="T21" s="3">
        <v>1</v>
      </c>
      <c r="U21" s="3"/>
      <c r="V21" s="3"/>
      <c r="W21" s="3"/>
      <c r="X21" s="24">
        <v>1</v>
      </c>
      <c r="Y21" s="3"/>
      <c r="Z21" s="3"/>
      <c r="AA21" s="24"/>
    </row>
    <row r="22" spans="1:27" s="7" customFormat="1" ht="25.5">
      <c r="A22" s="20">
        <v>21</v>
      </c>
      <c r="B22" s="5" t="s">
        <v>286</v>
      </c>
      <c r="C22" s="3"/>
      <c r="D22" s="3"/>
      <c r="E22" s="3"/>
      <c r="F22" s="9"/>
      <c r="G22" s="98"/>
      <c r="H22" s="3">
        <v>1</v>
      </c>
      <c r="I22" s="12">
        <f t="shared" si="0"/>
        <v>0</v>
      </c>
      <c r="J22" s="85" t="s">
        <v>436</v>
      </c>
      <c r="K22" s="113"/>
      <c r="L22" s="20"/>
      <c r="M22" s="5" t="s">
        <v>332</v>
      </c>
      <c r="N22" s="5" t="s">
        <v>21</v>
      </c>
      <c r="O22" s="37" t="s">
        <v>270</v>
      </c>
      <c r="P22" s="23">
        <v>1</v>
      </c>
      <c r="Q22" s="3">
        <v>1</v>
      </c>
      <c r="R22" s="3">
        <v>1</v>
      </c>
      <c r="S22" s="3">
        <v>1</v>
      </c>
      <c r="T22" s="3">
        <v>1</v>
      </c>
      <c r="U22" s="3"/>
      <c r="V22" s="3"/>
      <c r="W22" s="3"/>
      <c r="X22" s="24">
        <v>1</v>
      </c>
      <c r="Y22" s="3"/>
      <c r="Z22" s="3"/>
      <c r="AA22" s="24"/>
    </row>
    <row r="23" spans="1:27" s="18" customFormat="1" ht="25.5">
      <c r="A23" s="20">
        <v>22</v>
      </c>
      <c r="B23" s="5" t="s">
        <v>246</v>
      </c>
      <c r="C23" s="3"/>
      <c r="D23" s="3"/>
      <c r="E23" s="3"/>
      <c r="F23" s="9"/>
      <c r="G23" s="98"/>
      <c r="H23" s="3">
        <v>1</v>
      </c>
      <c r="I23" s="12">
        <f t="shared" si="0"/>
        <v>0</v>
      </c>
      <c r="J23" s="85" t="s">
        <v>439</v>
      </c>
      <c r="K23" s="113"/>
      <c r="L23" s="20"/>
      <c r="M23" s="5" t="s">
        <v>332</v>
      </c>
      <c r="N23" s="5" t="s">
        <v>21</v>
      </c>
      <c r="O23" s="37" t="s">
        <v>270</v>
      </c>
      <c r="P23" s="93">
        <v>1</v>
      </c>
      <c r="Q23" s="3">
        <v>1</v>
      </c>
      <c r="R23" s="3">
        <v>1</v>
      </c>
      <c r="S23" s="3">
        <v>1</v>
      </c>
      <c r="T23" s="3">
        <v>1</v>
      </c>
      <c r="U23" s="3"/>
      <c r="V23" s="3"/>
      <c r="W23" s="3"/>
      <c r="X23" s="24"/>
      <c r="Y23" s="3"/>
      <c r="Z23" s="3"/>
      <c r="AA23" s="24"/>
    </row>
    <row r="24" spans="1:27" ht="25.5">
      <c r="A24" s="20">
        <v>23</v>
      </c>
      <c r="B24" s="15" t="s">
        <v>271</v>
      </c>
      <c r="C24" s="3"/>
      <c r="D24" s="3"/>
      <c r="E24" s="3"/>
      <c r="F24" s="9"/>
      <c r="G24" s="98"/>
      <c r="H24" s="3">
        <v>1</v>
      </c>
      <c r="I24" s="12">
        <f t="shared" si="0"/>
        <v>0</v>
      </c>
      <c r="J24" s="85" t="s">
        <v>436</v>
      </c>
      <c r="K24" s="113"/>
      <c r="L24" s="20"/>
      <c r="M24" s="5" t="s">
        <v>332</v>
      </c>
      <c r="N24" s="5" t="s">
        <v>21</v>
      </c>
      <c r="O24" s="37" t="s">
        <v>270</v>
      </c>
      <c r="P24" s="23">
        <v>1</v>
      </c>
      <c r="Q24" s="3">
        <v>1</v>
      </c>
      <c r="R24" s="3">
        <v>1</v>
      </c>
      <c r="S24" s="3">
        <v>1</v>
      </c>
      <c r="T24" s="3">
        <v>1</v>
      </c>
      <c r="U24" s="3"/>
      <c r="V24" s="3"/>
      <c r="W24" s="3"/>
      <c r="X24" s="24">
        <v>1</v>
      </c>
      <c r="Y24" s="3"/>
      <c r="Z24" s="3"/>
      <c r="AA24" s="24"/>
    </row>
    <row r="25" spans="1:27" ht="25.5">
      <c r="A25" s="20">
        <v>24</v>
      </c>
      <c r="B25" s="15" t="s">
        <v>73</v>
      </c>
      <c r="C25" s="3"/>
      <c r="D25" s="3"/>
      <c r="E25" s="3"/>
      <c r="F25" s="9"/>
      <c r="G25" s="98"/>
      <c r="H25" s="9">
        <v>1</v>
      </c>
      <c r="I25" s="12">
        <f t="shared" si="0"/>
        <v>0</v>
      </c>
      <c r="J25" s="85" t="s">
        <v>434</v>
      </c>
      <c r="K25" s="113"/>
      <c r="L25" s="20" t="s">
        <v>47</v>
      </c>
      <c r="M25" s="5" t="s">
        <v>332</v>
      </c>
      <c r="N25" s="5" t="s">
        <v>21</v>
      </c>
      <c r="O25" s="37" t="s">
        <v>270</v>
      </c>
      <c r="P25" s="93">
        <v>1</v>
      </c>
      <c r="Q25" s="3">
        <v>1</v>
      </c>
      <c r="R25" s="3">
        <v>1</v>
      </c>
      <c r="S25" s="3">
        <v>1</v>
      </c>
      <c r="T25" s="3">
        <v>1</v>
      </c>
      <c r="U25" s="3"/>
      <c r="V25" s="3"/>
      <c r="W25" s="3">
        <v>1</v>
      </c>
      <c r="X25" s="24">
        <v>1</v>
      </c>
      <c r="Y25" s="3"/>
      <c r="Z25" s="3"/>
      <c r="AA25" s="24"/>
    </row>
    <row r="26" spans="1:27" ht="33" customHeight="1">
      <c r="A26" s="20">
        <v>25</v>
      </c>
      <c r="B26" s="5" t="s">
        <v>289</v>
      </c>
      <c r="C26" s="3"/>
      <c r="D26" s="3"/>
      <c r="E26" s="3"/>
      <c r="F26" s="9"/>
      <c r="G26" s="98"/>
      <c r="H26" s="3">
        <v>1</v>
      </c>
      <c r="I26" s="12">
        <f t="shared" si="0"/>
        <v>0</v>
      </c>
      <c r="J26" s="85" t="s">
        <v>436</v>
      </c>
      <c r="K26" s="113"/>
      <c r="L26" s="20"/>
      <c r="M26" s="5" t="s">
        <v>290</v>
      </c>
      <c r="N26" s="5" t="s">
        <v>28</v>
      </c>
      <c r="O26" s="37" t="s">
        <v>268</v>
      </c>
      <c r="P26" s="23">
        <v>1</v>
      </c>
      <c r="Q26" s="3"/>
      <c r="R26" s="3"/>
      <c r="S26" s="3"/>
      <c r="T26" s="3"/>
      <c r="U26" s="3"/>
      <c r="V26" s="3"/>
      <c r="W26" s="3"/>
      <c r="X26" s="24"/>
      <c r="Y26" s="3"/>
      <c r="Z26" s="3"/>
      <c r="AA26" s="24"/>
    </row>
    <row r="27" spans="1:27" ht="25.5">
      <c r="A27" s="20">
        <v>26</v>
      </c>
      <c r="B27" s="15" t="s">
        <v>163</v>
      </c>
      <c r="C27" s="3"/>
      <c r="D27" s="9"/>
      <c r="E27" s="9"/>
      <c r="F27" s="9"/>
      <c r="G27" s="98"/>
      <c r="H27" s="3">
        <v>1</v>
      </c>
      <c r="I27" s="12">
        <f t="shared" si="0"/>
        <v>0</v>
      </c>
      <c r="J27" s="85" t="s">
        <v>436</v>
      </c>
      <c r="K27" s="113"/>
      <c r="L27" s="20"/>
      <c r="M27" s="5" t="s">
        <v>364</v>
      </c>
      <c r="N27" s="5" t="s">
        <v>28</v>
      </c>
      <c r="O27" s="37" t="s">
        <v>268</v>
      </c>
      <c r="P27" s="23">
        <v>1</v>
      </c>
      <c r="Q27" s="3"/>
      <c r="R27" s="3"/>
      <c r="S27" s="3"/>
      <c r="T27" s="3"/>
      <c r="U27" s="3"/>
      <c r="V27" s="3"/>
      <c r="W27" s="3"/>
      <c r="X27" s="24"/>
      <c r="Y27" s="3"/>
      <c r="Z27" s="3"/>
      <c r="AA27" s="24"/>
    </row>
    <row r="28" spans="1:27" ht="12.75">
      <c r="A28" s="20">
        <v>27</v>
      </c>
      <c r="B28" s="5" t="s">
        <v>212</v>
      </c>
      <c r="C28" s="3"/>
      <c r="D28" s="9"/>
      <c r="E28" s="9"/>
      <c r="F28" s="9"/>
      <c r="G28" s="98"/>
      <c r="H28" s="9">
        <v>1</v>
      </c>
      <c r="I28" s="12">
        <f t="shared" si="0"/>
        <v>0</v>
      </c>
      <c r="J28" s="85" t="s">
        <v>434</v>
      </c>
      <c r="K28" s="113"/>
      <c r="L28" s="20"/>
      <c r="M28" s="5" t="s">
        <v>364</v>
      </c>
      <c r="N28" s="5" t="s">
        <v>28</v>
      </c>
      <c r="O28" s="37" t="s">
        <v>268</v>
      </c>
      <c r="P28" s="93">
        <v>1</v>
      </c>
      <c r="Q28" s="3"/>
      <c r="R28" s="3"/>
      <c r="S28" s="3"/>
      <c r="T28" s="3"/>
      <c r="U28" s="3"/>
      <c r="V28" s="3"/>
      <c r="W28" s="3"/>
      <c r="X28" s="24"/>
      <c r="Y28" s="3"/>
      <c r="Z28" s="3"/>
      <c r="AA28" s="24"/>
    </row>
    <row r="29" spans="1:27" ht="25.5">
      <c r="A29" s="20">
        <v>28</v>
      </c>
      <c r="B29" s="5" t="s">
        <v>164</v>
      </c>
      <c r="C29" s="3"/>
      <c r="D29" s="3"/>
      <c r="E29" s="3"/>
      <c r="F29" s="9"/>
      <c r="G29" s="98"/>
      <c r="H29" s="3">
        <v>1</v>
      </c>
      <c r="I29" s="12">
        <f t="shared" si="0"/>
        <v>0</v>
      </c>
      <c r="J29" s="85" t="s">
        <v>436</v>
      </c>
      <c r="K29" s="113"/>
      <c r="L29" s="20"/>
      <c r="M29" s="5" t="s">
        <v>366</v>
      </c>
      <c r="N29" s="5"/>
      <c r="O29" s="37"/>
      <c r="P29" s="23">
        <v>1</v>
      </c>
      <c r="Q29" s="3"/>
      <c r="R29" s="3"/>
      <c r="S29" s="3"/>
      <c r="T29" s="3"/>
      <c r="U29" s="3"/>
      <c r="V29" s="3"/>
      <c r="W29" s="3"/>
      <c r="X29" s="24">
        <v>1</v>
      </c>
      <c r="Y29" s="3"/>
      <c r="Z29" s="3"/>
      <c r="AA29" s="24"/>
    </row>
    <row r="30" spans="1:27" ht="25.5">
      <c r="A30" s="20">
        <v>29</v>
      </c>
      <c r="B30" s="5" t="s">
        <v>374</v>
      </c>
      <c r="C30" s="3"/>
      <c r="D30" s="3"/>
      <c r="E30" s="3"/>
      <c r="F30" s="9"/>
      <c r="G30" s="98"/>
      <c r="H30" s="3">
        <v>1</v>
      </c>
      <c r="I30" s="12">
        <f t="shared" si="0"/>
        <v>0</v>
      </c>
      <c r="J30" s="85" t="s">
        <v>436</v>
      </c>
      <c r="K30" s="113"/>
      <c r="L30" s="20"/>
      <c r="M30" s="5" t="s">
        <v>367</v>
      </c>
      <c r="N30" s="5" t="s">
        <v>22</v>
      </c>
      <c r="O30" s="37" t="s">
        <v>264</v>
      </c>
      <c r="P30" s="23">
        <v>1</v>
      </c>
      <c r="Q30" s="3">
        <v>1</v>
      </c>
      <c r="R30" s="3">
        <v>1</v>
      </c>
      <c r="S30" s="3">
        <v>1</v>
      </c>
      <c r="T30" s="3">
        <v>1</v>
      </c>
      <c r="U30" s="3"/>
      <c r="V30" s="3"/>
      <c r="W30" s="3"/>
      <c r="X30" s="24"/>
      <c r="Y30" s="3"/>
      <c r="Z30" s="3"/>
      <c r="AA30" s="24"/>
    </row>
    <row r="31" spans="1:27" ht="25.5">
      <c r="A31" s="20">
        <v>30</v>
      </c>
      <c r="B31" s="5" t="s">
        <v>375</v>
      </c>
      <c r="C31" s="3"/>
      <c r="D31" s="3"/>
      <c r="E31" s="3"/>
      <c r="F31" s="9"/>
      <c r="G31" s="98"/>
      <c r="H31" s="3">
        <v>1</v>
      </c>
      <c r="I31" s="12">
        <f t="shared" si="0"/>
        <v>0</v>
      </c>
      <c r="J31" s="85" t="s">
        <v>436</v>
      </c>
      <c r="K31" s="113"/>
      <c r="L31" s="20"/>
      <c r="M31" s="5" t="s">
        <v>367</v>
      </c>
      <c r="N31" s="5" t="s">
        <v>22</v>
      </c>
      <c r="O31" s="37" t="s">
        <v>264</v>
      </c>
      <c r="P31" s="23">
        <v>1</v>
      </c>
      <c r="Q31" s="3"/>
      <c r="R31" s="3"/>
      <c r="S31" s="3"/>
      <c r="T31" s="3"/>
      <c r="U31" s="3"/>
      <c r="V31" s="3"/>
      <c r="W31" s="3"/>
      <c r="X31" s="24"/>
      <c r="Y31" s="3"/>
      <c r="Z31" s="3"/>
      <c r="AA31" s="24"/>
    </row>
    <row r="32" spans="1:27" ht="27" customHeight="1">
      <c r="A32" s="20">
        <v>31</v>
      </c>
      <c r="B32" s="5" t="s">
        <v>376</v>
      </c>
      <c r="C32" s="3"/>
      <c r="D32" s="3"/>
      <c r="E32" s="3"/>
      <c r="F32" s="9"/>
      <c r="G32" s="98"/>
      <c r="H32" s="3">
        <v>1</v>
      </c>
      <c r="I32" s="12">
        <f t="shared" si="0"/>
        <v>0</v>
      </c>
      <c r="J32" s="85" t="s">
        <v>436</v>
      </c>
      <c r="K32" s="113"/>
      <c r="L32" s="20"/>
      <c r="M32" s="5" t="s">
        <v>367</v>
      </c>
      <c r="N32" s="5" t="s">
        <v>22</v>
      </c>
      <c r="O32" s="37"/>
      <c r="P32" s="23">
        <v>1</v>
      </c>
      <c r="Q32" s="3"/>
      <c r="R32" s="3"/>
      <c r="S32" s="3"/>
      <c r="T32" s="3"/>
      <c r="U32" s="3"/>
      <c r="V32" s="3"/>
      <c r="W32" s="3"/>
      <c r="X32" s="24"/>
      <c r="Y32" s="3"/>
      <c r="Z32" s="3"/>
      <c r="AA32" s="24"/>
    </row>
    <row r="33" spans="1:27" ht="12.75">
      <c r="A33" s="20">
        <v>32</v>
      </c>
      <c r="B33" s="5" t="s">
        <v>213</v>
      </c>
      <c r="C33" s="3"/>
      <c r="D33" s="3"/>
      <c r="E33" s="3"/>
      <c r="F33" s="9"/>
      <c r="G33" s="98"/>
      <c r="H33" s="3">
        <v>1</v>
      </c>
      <c r="I33" s="12">
        <f t="shared" si="0"/>
        <v>0</v>
      </c>
      <c r="J33" s="85" t="s">
        <v>436</v>
      </c>
      <c r="K33" s="113"/>
      <c r="L33" s="20"/>
      <c r="M33" s="5" t="s">
        <v>367</v>
      </c>
      <c r="N33" s="5" t="s">
        <v>22</v>
      </c>
      <c r="O33" s="37"/>
      <c r="P33" s="23">
        <v>1</v>
      </c>
      <c r="Q33" s="3"/>
      <c r="R33" s="3"/>
      <c r="S33" s="3"/>
      <c r="T33" s="3"/>
      <c r="U33" s="3"/>
      <c r="V33" s="3"/>
      <c r="W33" s="3"/>
      <c r="X33" s="24"/>
      <c r="Y33" s="3"/>
      <c r="Z33" s="3"/>
      <c r="AA33" s="24"/>
    </row>
    <row r="34" spans="1:27" ht="12.75">
      <c r="A34" s="20">
        <v>33</v>
      </c>
      <c r="B34" s="5" t="s">
        <v>214</v>
      </c>
      <c r="C34" s="3"/>
      <c r="D34" s="3"/>
      <c r="E34" s="3"/>
      <c r="F34" s="9"/>
      <c r="G34" s="98"/>
      <c r="H34" s="3">
        <v>1</v>
      </c>
      <c r="I34" s="12">
        <f t="shared" si="0"/>
        <v>0</v>
      </c>
      <c r="J34" s="85" t="s">
        <v>436</v>
      </c>
      <c r="K34" s="113"/>
      <c r="L34" s="20"/>
      <c r="M34" s="5" t="s">
        <v>367</v>
      </c>
      <c r="N34" s="5" t="s">
        <v>22</v>
      </c>
      <c r="O34" s="37"/>
      <c r="P34" s="23">
        <v>1</v>
      </c>
      <c r="Q34" s="3">
        <v>1</v>
      </c>
      <c r="R34" s="3">
        <v>1</v>
      </c>
      <c r="S34" s="3"/>
      <c r="T34" s="3"/>
      <c r="U34" s="3"/>
      <c r="V34" s="3"/>
      <c r="W34" s="3"/>
      <c r="X34" s="24"/>
      <c r="Y34" s="3"/>
      <c r="Z34" s="3"/>
      <c r="AA34" s="24"/>
    </row>
    <row r="35" spans="1:27" ht="12.75">
      <c r="A35" s="20">
        <v>34</v>
      </c>
      <c r="B35" s="5" t="s">
        <v>79</v>
      </c>
      <c r="C35" s="3"/>
      <c r="D35" s="3"/>
      <c r="E35" s="3"/>
      <c r="F35" s="9"/>
      <c r="G35" s="98"/>
      <c r="H35" s="3">
        <v>1</v>
      </c>
      <c r="I35" s="12">
        <f t="shared" si="0"/>
        <v>0</v>
      </c>
      <c r="J35" s="85" t="s">
        <v>436</v>
      </c>
      <c r="K35" s="113"/>
      <c r="L35" s="20"/>
      <c r="M35" s="5" t="s">
        <v>367</v>
      </c>
      <c r="N35" s="5" t="s">
        <v>51</v>
      </c>
      <c r="O35" s="37"/>
      <c r="P35" s="23">
        <v>1</v>
      </c>
      <c r="Q35" s="3">
        <v>1</v>
      </c>
      <c r="R35" s="3">
        <v>1</v>
      </c>
      <c r="S35" s="3">
        <v>1</v>
      </c>
      <c r="T35" s="3">
        <v>1</v>
      </c>
      <c r="U35" s="3"/>
      <c r="V35" s="3"/>
      <c r="W35" s="3"/>
      <c r="X35" s="24">
        <v>1</v>
      </c>
      <c r="Y35" s="3"/>
      <c r="Z35" s="3"/>
      <c r="AA35" s="24"/>
    </row>
    <row r="36" spans="1:27" ht="12.75">
      <c r="A36" s="20">
        <v>35</v>
      </c>
      <c r="B36" s="5" t="s">
        <v>74</v>
      </c>
      <c r="C36" s="3"/>
      <c r="D36" s="3"/>
      <c r="E36" s="3"/>
      <c r="F36" s="9"/>
      <c r="G36" s="98"/>
      <c r="H36" s="3">
        <v>1</v>
      </c>
      <c r="I36" s="12">
        <f t="shared" si="0"/>
        <v>0</v>
      </c>
      <c r="J36" s="85" t="s">
        <v>436</v>
      </c>
      <c r="K36" s="113"/>
      <c r="L36" s="20" t="s">
        <v>47</v>
      </c>
      <c r="M36" s="5" t="s">
        <v>368</v>
      </c>
      <c r="N36" s="5" t="s">
        <v>24</v>
      </c>
      <c r="O36" s="37" t="s">
        <v>181</v>
      </c>
      <c r="P36" s="23">
        <v>1</v>
      </c>
      <c r="Q36" s="3">
        <v>1</v>
      </c>
      <c r="R36" s="3">
        <v>1</v>
      </c>
      <c r="S36" s="3">
        <v>1</v>
      </c>
      <c r="T36" s="3">
        <v>1</v>
      </c>
      <c r="U36" s="3"/>
      <c r="V36" s="3"/>
      <c r="W36" s="3"/>
      <c r="X36" s="24"/>
      <c r="Y36" s="3"/>
      <c r="Z36" s="3"/>
      <c r="AA36" s="24"/>
    </row>
    <row r="37" spans="1:27" ht="30.75" customHeight="1">
      <c r="A37" s="20">
        <v>36</v>
      </c>
      <c r="B37" s="5" t="s">
        <v>215</v>
      </c>
      <c r="C37" s="3"/>
      <c r="D37" s="3"/>
      <c r="E37" s="3"/>
      <c r="F37" s="9"/>
      <c r="G37" s="98"/>
      <c r="H37" s="3">
        <v>1</v>
      </c>
      <c r="I37" s="12">
        <f t="shared" si="0"/>
        <v>0</v>
      </c>
      <c r="J37" s="85" t="s">
        <v>436</v>
      </c>
      <c r="K37" s="113"/>
      <c r="L37" s="20"/>
      <c r="M37" s="5" t="s">
        <v>368</v>
      </c>
      <c r="N37" s="5" t="s">
        <v>24</v>
      </c>
      <c r="O37" s="37"/>
      <c r="P37" s="23">
        <v>1</v>
      </c>
      <c r="Q37" s="3">
        <v>1</v>
      </c>
      <c r="R37" s="3">
        <v>1</v>
      </c>
      <c r="S37" s="3">
        <v>1</v>
      </c>
      <c r="T37" s="3">
        <v>1</v>
      </c>
      <c r="U37" s="3"/>
      <c r="V37" s="3"/>
      <c r="W37" s="3"/>
      <c r="X37" s="24"/>
      <c r="Y37" s="3"/>
      <c r="Z37" s="3"/>
      <c r="AA37" s="24"/>
    </row>
    <row r="38" spans="1:27" ht="30.75" customHeight="1">
      <c r="A38" s="20">
        <v>37</v>
      </c>
      <c r="B38" s="5" t="s">
        <v>377</v>
      </c>
      <c r="C38" s="3"/>
      <c r="D38" s="3"/>
      <c r="E38" s="3"/>
      <c r="F38" s="9"/>
      <c r="G38" s="98"/>
      <c r="H38" s="3">
        <v>1</v>
      </c>
      <c r="I38" s="12">
        <f t="shared" si="0"/>
        <v>0</v>
      </c>
      <c r="J38" s="85" t="s">
        <v>436</v>
      </c>
      <c r="K38" s="113"/>
      <c r="L38" s="20"/>
      <c r="M38" s="5" t="s">
        <v>368</v>
      </c>
      <c r="N38" s="5" t="s">
        <v>24</v>
      </c>
      <c r="O38" s="37"/>
      <c r="P38" s="23"/>
      <c r="Q38" s="3"/>
      <c r="R38" s="3"/>
      <c r="S38" s="3"/>
      <c r="T38" s="3"/>
      <c r="U38" s="3"/>
      <c r="V38" s="3"/>
      <c r="W38" s="3"/>
      <c r="X38" s="24"/>
      <c r="Y38" s="3"/>
      <c r="Z38" s="3"/>
      <c r="AA38" s="24"/>
    </row>
    <row r="39" spans="1:27" ht="38.25" customHeight="1">
      <c r="A39" s="20">
        <v>38</v>
      </c>
      <c r="B39" s="5" t="s">
        <v>378</v>
      </c>
      <c r="C39" s="3"/>
      <c r="D39" s="3"/>
      <c r="E39" s="3"/>
      <c r="F39" s="9"/>
      <c r="G39" s="98"/>
      <c r="H39" s="3">
        <v>1</v>
      </c>
      <c r="I39" s="12">
        <f t="shared" si="0"/>
        <v>0</v>
      </c>
      <c r="J39" s="85" t="s">
        <v>436</v>
      </c>
      <c r="K39" s="113"/>
      <c r="L39" s="20"/>
      <c r="M39" s="5"/>
      <c r="N39" s="5"/>
      <c r="O39" s="37" t="s">
        <v>181</v>
      </c>
      <c r="P39" s="23"/>
      <c r="Q39" s="3"/>
      <c r="R39" s="3"/>
      <c r="S39" s="3"/>
      <c r="T39" s="3"/>
      <c r="U39" s="3"/>
      <c r="V39" s="3"/>
      <c r="W39" s="3"/>
      <c r="X39" s="24"/>
      <c r="Y39" s="3"/>
      <c r="Z39" s="3"/>
      <c r="AA39" s="24"/>
    </row>
    <row r="40" spans="1:27" ht="12.75">
      <c r="A40" s="20">
        <v>39</v>
      </c>
      <c r="B40" s="5" t="s">
        <v>379</v>
      </c>
      <c r="C40" s="3"/>
      <c r="D40" s="3"/>
      <c r="E40" s="3"/>
      <c r="F40" s="9"/>
      <c r="G40" s="98"/>
      <c r="H40" s="3">
        <v>1</v>
      </c>
      <c r="I40" s="12">
        <f t="shared" si="0"/>
        <v>0</v>
      </c>
      <c r="J40" s="85" t="s">
        <v>436</v>
      </c>
      <c r="K40" s="113"/>
      <c r="L40" s="20"/>
      <c r="M40" s="5" t="s">
        <v>368</v>
      </c>
      <c r="N40" s="5" t="s">
        <v>24</v>
      </c>
      <c r="O40" s="37" t="s">
        <v>181</v>
      </c>
      <c r="P40" s="23">
        <v>1</v>
      </c>
      <c r="Q40" s="3"/>
      <c r="R40" s="3"/>
      <c r="S40" s="3"/>
      <c r="T40" s="3"/>
      <c r="U40" s="3"/>
      <c r="V40" s="3"/>
      <c r="W40" s="3"/>
      <c r="X40" s="24"/>
      <c r="Y40" s="3"/>
      <c r="Z40" s="3"/>
      <c r="AA40" s="24"/>
    </row>
    <row r="41" spans="1:27" ht="12.75">
      <c r="A41" s="20">
        <v>40</v>
      </c>
      <c r="B41" s="5" t="s">
        <v>69</v>
      </c>
      <c r="C41" s="3"/>
      <c r="D41" s="3"/>
      <c r="E41" s="3"/>
      <c r="F41" s="9"/>
      <c r="G41" s="98"/>
      <c r="H41" s="3">
        <v>1</v>
      </c>
      <c r="I41" s="12">
        <f t="shared" si="0"/>
        <v>0</v>
      </c>
      <c r="J41" s="85" t="s">
        <v>436</v>
      </c>
      <c r="K41" s="113"/>
      <c r="L41" s="20"/>
      <c r="M41" s="5" t="s">
        <v>368</v>
      </c>
      <c r="N41" s="5" t="s">
        <v>23</v>
      </c>
      <c r="O41" s="37"/>
      <c r="P41" s="23">
        <v>1</v>
      </c>
      <c r="Q41" s="3">
        <v>1</v>
      </c>
      <c r="R41" s="3">
        <v>1</v>
      </c>
      <c r="S41" s="3">
        <v>1</v>
      </c>
      <c r="T41" s="3">
        <v>1</v>
      </c>
      <c r="U41" s="3"/>
      <c r="V41" s="3"/>
      <c r="W41" s="3"/>
      <c r="X41" s="24">
        <v>1</v>
      </c>
      <c r="Y41" s="3"/>
      <c r="Z41" s="3"/>
      <c r="AA41" s="24"/>
    </row>
    <row r="42" spans="1:27" ht="25.5">
      <c r="A42" s="20">
        <v>41</v>
      </c>
      <c r="B42" s="5" t="s">
        <v>291</v>
      </c>
      <c r="C42" s="3"/>
      <c r="D42" s="3"/>
      <c r="E42" s="3"/>
      <c r="F42" s="9"/>
      <c r="G42" s="98"/>
      <c r="H42" s="3">
        <v>1</v>
      </c>
      <c r="I42" s="12">
        <f t="shared" si="0"/>
        <v>0</v>
      </c>
      <c r="J42" s="85" t="s">
        <v>436</v>
      </c>
      <c r="K42" s="113"/>
      <c r="L42" s="20"/>
      <c r="M42" s="5" t="s">
        <v>368</v>
      </c>
      <c r="N42" s="5" t="s">
        <v>24</v>
      </c>
      <c r="O42" s="37" t="s">
        <v>181</v>
      </c>
      <c r="P42" s="23">
        <v>1</v>
      </c>
      <c r="Q42" s="3">
        <v>1</v>
      </c>
      <c r="R42" s="3">
        <v>1</v>
      </c>
      <c r="S42" s="3">
        <v>1</v>
      </c>
      <c r="T42" s="3"/>
      <c r="U42" s="3"/>
      <c r="V42" s="3"/>
      <c r="W42" s="3"/>
      <c r="X42" s="24"/>
      <c r="Y42" s="3"/>
      <c r="Z42" s="3"/>
      <c r="AA42" s="24"/>
    </row>
    <row r="43" spans="1:30" ht="25.5">
      <c r="A43" s="20">
        <v>42</v>
      </c>
      <c r="B43" s="15" t="s">
        <v>142</v>
      </c>
      <c r="C43" s="3"/>
      <c r="D43" s="3"/>
      <c r="E43" s="3"/>
      <c r="F43" s="9"/>
      <c r="G43" s="98"/>
      <c r="H43" s="3">
        <v>1</v>
      </c>
      <c r="I43" s="12">
        <f t="shared" si="0"/>
        <v>0</v>
      </c>
      <c r="J43" s="85" t="s">
        <v>439</v>
      </c>
      <c r="K43" s="113"/>
      <c r="L43" s="20"/>
      <c r="M43" s="5" t="s">
        <v>369</v>
      </c>
      <c r="N43" s="5"/>
      <c r="O43" s="37" t="s">
        <v>275</v>
      </c>
      <c r="P43" s="93">
        <v>1</v>
      </c>
      <c r="Q43" s="3">
        <v>1</v>
      </c>
      <c r="R43" s="3">
        <v>1</v>
      </c>
      <c r="S43" s="3">
        <v>1</v>
      </c>
      <c r="T43" s="3"/>
      <c r="U43" s="3"/>
      <c r="V43" s="3"/>
      <c r="W43" s="3"/>
      <c r="X43" s="24"/>
      <c r="Y43" s="3"/>
      <c r="Z43" s="3"/>
      <c r="AA43" s="24"/>
      <c r="AC43" s="18"/>
      <c r="AD43" s="18"/>
    </row>
    <row r="44" spans="1:30" ht="12.75">
      <c r="A44" s="20">
        <v>43</v>
      </c>
      <c r="B44" s="15" t="s">
        <v>425</v>
      </c>
      <c r="C44" s="3"/>
      <c r="D44" s="3"/>
      <c r="E44" s="3"/>
      <c r="F44" s="9"/>
      <c r="G44" s="98"/>
      <c r="H44" s="3">
        <v>1</v>
      </c>
      <c r="I44" s="12">
        <f t="shared" si="0"/>
        <v>0</v>
      </c>
      <c r="J44" s="85" t="s">
        <v>439</v>
      </c>
      <c r="K44" s="113"/>
      <c r="L44" s="20"/>
      <c r="M44" s="5" t="s">
        <v>369</v>
      </c>
      <c r="N44" s="5"/>
      <c r="O44" s="37"/>
      <c r="P44" s="93">
        <v>1</v>
      </c>
      <c r="Q44" s="3">
        <v>1</v>
      </c>
      <c r="R44" s="3">
        <v>1</v>
      </c>
      <c r="S44" s="3">
        <v>1</v>
      </c>
      <c r="T44" s="3"/>
      <c r="U44" s="3"/>
      <c r="V44" s="3"/>
      <c r="W44" s="3"/>
      <c r="X44" s="24">
        <v>1</v>
      </c>
      <c r="Y44" s="3"/>
      <c r="Z44" s="3"/>
      <c r="AA44" s="24"/>
      <c r="AC44" s="18"/>
      <c r="AD44" s="18"/>
    </row>
    <row r="45" spans="1:30" ht="25.5">
      <c r="A45" s="20">
        <v>44</v>
      </c>
      <c r="B45" s="5" t="s">
        <v>292</v>
      </c>
      <c r="C45" s="3"/>
      <c r="D45" s="3"/>
      <c r="E45" s="3"/>
      <c r="F45" s="9"/>
      <c r="G45" s="98"/>
      <c r="H45" s="3">
        <v>1</v>
      </c>
      <c r="I45" s="12">
        <f t="shared" si="0"/>
        <v>0</v>
      </c>
      <c r="J45" s="85" t="s">
        <v>439</v>
      </c>
      <c r="K45" s="113"/>
      <c r="L45" s="20"/>
      <c r="M45" s="5" t="s">
        <v>86</v>
      </c>
      <c r="N45" s="5"/>
      <c r="O45" s="37"/>
      <c r="P45" s="93">
        <v>1</v>
      </c>
      <c r="Q45" s="3">
        <v>1</v>
      </c>
      <c r="R45" s="3">
        <v>1</v>
      </c>
      <c r="S45" s="3">
        <v>1</v>
      </c>
      <c r="T45" s="3"/>
      <c r="U45" s="3"/>
      <c r="V45" s="3"/>
      <c r="W45" s="3"/>
      <c r="X45" s="24">
        <v>1</v>
      </c>
      <c r="Y45" s="3"/>
      <c r="Z45" s="3"/>
      <c r="AA45" s="24"/>
      <c r="AC45" s="18"/>
      <c r="AD45" s="18"/>
    </row>
    <row r="46" spans="1:30" ht="38.25" customHeight="1">
      <c r="A46" s="20">
        <v>45</v>
      </c>
      <c r="B46" s="5" t="s">
        <v>380</v>
      </c>
      <c r="C46" s="3"/>
      <c r="D46" s="3"/>
      <c r="E46" s="3"/>
      <c r="F46" s="9"/>
      <c r="G46" s="98"/>
      <c r="H46" s="3">
        <v>1</v>
      </c>
      <c r="I46" s="12">
        <f t="shared" si="0"/>
        <v>0</v>
      </c>
      <c r="J46" s="85" t="s">
        <v>439</v>
      </c>
      <c r="K46" s="113"/>
      <c r="L46" s="20"/>
      <c r="M46" s="5">
        <v>6</v>
      </c>
      <c r="N46" s="5"/>
      <c r="O46" s="37" t="s">
        <v>172</v>
      </c>
      <c r="P46" s="93"/>
      <c r="Q46" s="3"/>
      <c r="R46" s="3"/>
      <c r="S46" s="3"/>
      <c r="T46" s="3"/>
      <c r="U46" s="3"/>
      <c r="V46" s="3"/>
      <c r="W46" s="3"/>
      <c r="X46" s="24"/>
      <c r="Y46" s="3"/>
      <c r="Z46" s="3"/>
      <c r="AA46" s="24"/>
      <c r="AC46" s="18"/>
      <c r="AD46" s="18"/>
    </row>
    <row r="47" spans="1:30" ht="25.5">
      <c r="A47" s="20">
        <v>46</v>
      </c>
      <c r="B47" s="5" t="s">
        <v>216</v>
      </c>
      <c r="C47" s="3"/>
      <c r="D47" s="3"/>
      <c r="E47" s="3"/>
      <c r="F47" s="9"/>
      <c r="G47" s="98"/>
      <c r="H47" s="3">
        <v>1</v>
      </c>
      <c r="I47" s="12">
        <f t="shared" si="0"/>
        <v>0</v>
      </c>
      <c r="J47" s="85" t="s">
        <v>436</v>
      </c>
      <c r="K47" s="113"/>
      <c r="L47" s="20"/>
      <c r="M47" s="5"/>
      <c r="N47" s="5"/>
      <c r="O47" s="37" t="s">
        <v>171</v>
      </c>
      <c r="P47" s="93"/>
      <c r="Q47" s="3"/>
      <c r="R47" s="3"/>
      <c r="S47" s="3"/>
      <c r="T47" s="3"/>
      <c r="U47" s="3"/>
      <c r="V47" s="3"/>
      <c r="W47" s="3"/>
      <c r="X47" s="24">
        <v>1</v>
      </c>
      <c r="Y47" s="3"/>
      <c r="Z47" s="3"/>
      <c r="AA47" s="24"/>
      <c r="AC47" s="18"/>
      <c r="AD47" s="18"/>
    </row>
    <row r="48" spans="1:27" ht="25.5">
      <c r="A48" s="20">
        <v>47</v>
      </c>
      <c r="B48" s="15" t="s">
        <v>217</v>
      </c>
      <c r="C48" s="3"/>
      <c r="D48" s="3"/>
      <c r="E48" s="3"/>
      <c r="F48" s="9"/>
      <c r="G48" s="98"/>
      <c r="H48" s="3">
        <v>1</v>
      </c>
      <c r="I48" s="12">
        <f t="shared" si="0"/>
        <v>0</v>
      </c>
      <c r="J48" s="85" t="s">
        <v>441</v>
      </c>
      <c r="K48" s="113"/>
      <c r="L48" s="20" t="s">
        <v>47</v>
      </c>
      <c r="M48" s="5" t="s">
        <v>369</v>
      </c>
      <c r="N48" s="5"/>
      <c r="O48" s="37" t="s">
        <v>189</v>
      </c>
      <c r="P48" s="23">
        <v>1</v>
      </c>
      <c r="Q48" s="3">
        <v>1</v>
      </c>
      <c r="R48" s="3">
        <v>1</v>
      </c>
      <c r="S48" s="3">
        <v>1</v>
      </c>
      <c r="T48" s="3"/>
      <c r="U48" s="3"/>
      <c r="V48" s="3"/>
      <c r="W48" s="3"/>
      <c r="X48" s="24">
        <v>1</v>
      </c>
      <c r="Y48" s="3"/>
      <c r="Z48" s="3"/>
      <c r="AA48" s="24"/>
    </row>
    <row r="49" spans="1:27" ht="38.25">
      <c r="A49" s="20">
        <v>48</v>
      </c>
      <c r="B49" s="5" t="s">
        <v>293</v>
      </c>
      <c r="C49" s="3"/>
      <c r="D49" s="3"/>
      <c r="E49" s="3"/>
      <c r="F49" s="9"/>
      <c r="G49" s="98"/>
      <c r="H49" s="3">
        <v>1</v>
      </c>
      <c r="I49" s="12">
        <f t="shared" si="0"/>
        <v>0</v>
      </c>
      <c r="J49" s="85" t="s">
        <v>441</v>
      </c>
      <c r="K49" s="113"/>
      <c r="L49" s="20" t="s">
        <v>47</v>
      </c>
      <c r="M49" s="5" t="s">
        <v>29</v>
      </c>
      <c r="N49" s="5"/>
      <c r="O49" s="37" t="s">
        <v>190</v>
      </c>
      <c r="P49" s="23">
        <v>1</v>
      </c>
      <c r="Q49" s="3">
        <v>1</v>
      </c>
      <c r="R49" s="3">
        <v>1</v>
      </c>
      <c r="S49" s="3">
        <v>1</v>
      </c>
      <c r="T49" s="3"/>
      <c r="U49" s="3"/>
      <c r="V49" s="3"/>
      <c r="W49" s="3"/>
      <c r="X49" s="24">
        <v>1</v>
      </c>
      <c r="Y49" s="3"/>
      <c r="Z49" s="3"/>
      <c r="AA49" s="24"/>
    </row>
    <row r="50" spans="1:27" ht="25.5">
      <c r="A50" s="20">
        <v>49</v>
      </c>
      <c r="B50" s="5" t="s">
        <v>266</v>
      </c>
      <c r="C50" s="3"/>
      <c r="D50" s="3"/>
      <c r="E50" s="3"/>
      <c r="F50" s="9"/>
      <c r="G50" s="98"/>
      <c r="H50" s="3">
        <v>1</v>
      </c>
      <c r="I50" s="12">
        <f t="shared" si="0"/>
        <v>0</v>
      </c>
      <c r="J50" s="85" t="s">
        <v>436</v>
      </c>
      <c r="K50" s="113"/>
      <c r="L50" s="20" t="s">
        <v>47</v>
      </c>
      <c r="M50" s="5" t="s">
        <v>333</v>
      </c>
      <c r="N50" s="5"/>
      <c r="O50" s="37" t="s">
        <v>264</v>
      </c>
      <c r="P50" s="23">
        <v>1</v>
      </c>
      <c r="Q50" s="3">
        <v>1</v>
      </c>
      <c r="R50" s="3">
        <v>1</v>
      </c>
      <c r="S50" s="3">
        <v>1</v>
      </c>
      <c r="T50" s="3">
        <v>1</v>
      </c>
      <c r="U50" s="3"/>
      <c r="V50" s="3"/>
      <c r="W50" s="3"/>
      <c r="X50" s="24">
        <v>1</v>
      </c>
      <c r="Y50" s="3"/>
      <c r="Z50" s="3"/>
      <c r="AA50" s="24"/>
    </row>
    <row r="51" spans="1:27" ht="16.5" customHeight="1">
      <c r="A51" s="20">
        <v>50</v>
      </c>
      <c r="B51" s="5" t="s">
        <v>70</v>
      </c>
      <c r="C51" s="3"/>
      <c r="D51" s="3"/>
      <c r="E51" s="3"/>
      <c r="F51" s="9"/>
      <c r="G51" s="98"/>
      <c r="H51" s="9">
        <v>1</v>
      </c>
      <c r="I51" s="12">
        <f t="shared" si="0"/>
        <v>0</v>
      </c>
      <c r="J51" s="85" t="s">
        <v>434</v>
      </c>
      <c r="K51" s="113" t="s">
        <v>429</v>
      </c>
      <c r="L51" s="20" t="s">
        <v>47</v>
      </c>
      <c r="M51" s="5" t="s">
        <v>333</v>
      </c>
      <c r="N51" s="5"/>
      <c r="O51" s="37" t="s">
        <v>182</v>
      </c>
      <c r="P51" s="93">
        <v>1</v>
      </c>
      <c r="Q51" s="3">
        <v>1</v>
      </c>
      <c r="R51" s="3">
        <v>1</v>
      </c>
      <c r="S51" s="3">
        <v>1</v>
      </c>
      <c r="T51" s="3">
        <v>1</v>
      </c>
      <c r="U51" s="3">
        <v>1</v>
      </c>
      <c r="V51" s="3">
        <v>1</v>
      </c>
      <c r="W51" s="3">
        <v>1</v>
      </c>
      <c r="X51" s="24">
        <v>1</v>
      </c>
      <c r="Y51" s="3"/>
      <c r="Z51" s="3"/>
      <c r="AA51" s="24"/>
    </row>
    <row r="52" spans="1:27" ht="12.75">
      <c r="A52" s="20">
        <v>51</v>
      </c>
      <c r="B52" s="5" t="s">
        <v>423</v>
      </c>
      <c r="C52" s="3"/>
      <c r="D52" s="3"/>
      <c r="E52" s="3"/>
      <c r="F52" s="9"/>
      <c r="G52" s="98"/>
      <c r="H52" s="9">
        <v>1</v>
      </c>
      <c r="I52" s="12">
        <f t="shared" si="0"/>
        <v>0</v>
      </c>
      <c r="J52" s="85" t="s">
        <v>434</v>
      </c>
      <c r="K52" s="112" t="s">
        <v>429</v>
      </c>
      <c r="L52" s="114" t="s">
        <v>47</v>
      </c>
      <c r="M52" s="5" t="s">
        <v>369</v>
      </c>
      <c r="N52" s="5"/>
      <c r="O52" s="37"/>
      <c r="P52" s="93">
        <v>1</v>
      </c>
      <c r="Q52" s="9">
        <v>1</v>
      </c>
      <c r="R52" s="9">
        <v>1</v>
      </c>
      <c r="S52" s="9">
        <v>1</v>
      </c>
      <c r="T52" s="9">
        <v>1</v>
      </c>
      <c r="U52" s="9">
        <v>1</v>
      </c>
      <c r="V52" s="9">
        <v>1</v>
      </c>
      <c r="W52" s="9">
        <v>1</v>
      </c>
      <c r="X52" s="94">
        <v>1</v>
      </c>
      <c r="Y52" s="9"/>
      <c r="Z52" s="9"/>
      <c r="AA52" s="94"/>
    </row>
    <row r="53" spans="1:27" ht="25.5">
      <c r="A53" s="20">
        <v>52</v>
      </c>
      <c r="B53" s="5" t="s">
        <v>188</v>
      </c>
      <c r="C53" s="3"/>
      <c r="D53" s="3"/>
      <c r="E53" s="3"/>
      <c r="F53" s="9"/>
      <c r="G53" s="98"/>
      <c r="H53" s="3">
        <v>1</v>
      </c>
      <c r="I53" s="12">
        <f t="shared" si="0"/>
        <v>0</v>
      </c>
      <c r="J53" s="85" t="s">
        <v>436</v>
      </c>
      <c r="K53" s="113"/>
      <c r="L53" s="20"/>
      <c r="M53" s="5" t="s">
        <v>333</v>
      </c>
      <c r="N53" s="5"/>
      <c r="O53" s="37" t="s">
        <v>182</v>
      </c>
      <c r="P53" s="93"/>
      <c r="Q53" s="3"/>
      <c r="R53" s="3"/>
      <c r="S53" s="3"/>
      <c r="T53" s="3"/>
      <c r="U53" s="3"/>
      <c r="V53" s="3"/>
      <c r="W53" s="3"/>
      <c r="X53" s="24">
        <v>1</v>
      </c>
      <c r="Y53" s="3"/>
      <c r="Z53" s="3"/>
      <c r="AA53" s="24"/>
    </row>
    <row r="54" spans="1:27" ht="25.5">
      <c r="A54" s="20">
        <v>53</v>
      </c>
      <c r="B54" s="5" t="s">
        <v>185</v>
      </c>
      <c r="C54" s="3"/>
      <c r="D54" s="3"/>
      <c r="E54" s="3"/>
      <c r="F54" s="9"/>
      <c r="G54" s="98"/>
      <c r="H54" s="3">
        <v>1</v>
      </c>
      <c r="I54" s="12">
        <f t="shared" si="0"/>
        <v>0</v>
      </c>
      <c r="J54" s="85" t="s">
        <v>436</v>
      </c>
      <c r="K54" s="113"/>
      <c r="L54" s="20"/>
      <c r="M54" s="5" t="s">
        <v>333</v>
      </c>
      <c r="N54" s="5"/>
      <c r="O54" s="37" t="s">
        <v>186</v>
      </c>
      <c r="P54" s="93">
        <v>1</v>
      </c>
      <c r="Q54" s="3">
        <v>1</v>
      </c>
      <c r="R54" s="3">
        <v>1</v>
      </c>
      <c r="S54" s="3">
        <v>1</v>
      </c>
      <c r="T54" s="3">
        <v>1</v>
      </c>
      <c r="U54" s="3">
        <v>1</v>
      </c>
      <c r="V54" s="3">
        <v>1</v>
      </c>
      <c r="W54" s="3"/>
      <c r="X54" s="24">
        <v>1</v>
      </c>
      <c r="Y54" s="3"/>
      <c r="Z54" s="3"/>
      <c r="AA54" s="24"/>
    </row>
    <row r="55" spans="1:27" ht="25.5">
      <c r="A55" s="20">
        <v>54</v>
      </c>
      <c r="B55" s="5" t="s">
        <v>247</v>
      </c>
      <c r="C55" s="3"/>
      <c r="D55" s="3"/>
      <c r="E55" s="3"/>
      <c r="F55" s="9"/>
      <c r="G55" s="98"/>
      <c r="H55" s="9">
        <v>1</v>
      </c>
      <c r="I55" s="12">
        <f t="shared" si="0"/>
        <v>0</v>
      </c>
      <c r="J55" s="85" t="s">
        <v>434</v>
      </c>
      <c r="K55" s="113"/>
      <c r="L55" s="20"/>
      <c r="M55" s="5"/>
      <c r="N55" s="5"/>
      <c r="O55" s="37" t="s">
        <v>187</v>
      </c>
      <c r="P55" s="93">
        <v>1</v>
      </c>
      <c r="Q55" s="9">
        <v>1</v>
      </c>
      <c r="R55" s="9">
        <v>1</v>
      </c>
      <c r="S55" s="9">
        <v>1</v>
      </c>
      <c r="T55" s="9">
        <v>1</v>
      </c>
      <c r="U55" s="9"/>
      <c r="V55" s="3"/>
      <c r="W55" s="3"/>
      <c r="X55" s="24">
        <v>1</v>
      </c>
      <c r="Y55" s="3"/>
      <c r="Z55" s="3"/>
      <c r="AA55" s="24"/>
    </row>
    <row r="56" spans="1:27" ht="25.5">
      <c r="A56" s="20">
        <v>55</v>
      </c>
      <c r="B56" s="5" t="s">
        <v>218</v>
      </c>
      <c r="C56" s="3"/>
      <c r="D56" s="3"/>
      <c r="E56" s="3"/>
      <c r="F56" s="9"/>
      <c r="G56" s="98"/>
      <c r="H56" s="3">
        <v>1</v>
      </c>
      <c r="I56" s="12">
        <f t="shared" si="0"/>
        <v>0</v>
      </c>
      <c r="J56" s="85" t="s">
        <v>436</v>
      </c>
      <c r="K56" s="113"/>
      <c r="L56" s="20"/>
      <c r="M56" s="5"/>
      <c r="N56" s="5"/>
      <c r="O56" s="37" t="s">
        <v>196</v>
      </c>
      <c r="P56" s="93">
        <v>1</v>
      </c>
      <c r="Q56" s="9">
        <v>1</v>
      </c>
      <c r="R56" s="9">
        <v>1</v>
      </c>
      <c r="S56" s="9">
        <v>1</v>
      </c>
      <c r="T56" s="9">
        <v>1</v>
      </c>
      <c r="U56" s="9"/>
      <c r="V56" s="3"/>
      <c r="W56" s="3"/>
      <c r="X56" s="24">
        <v>1</v>
      </c>
      <c r="Y56" s="3"/>
      <c r="Z56" s="3"/>
      <c r="AA56" s="24"/>
    </row>
    <row r="57" spans="1:27" ht="25.5">
      <c r="A57" s="20">
        <v>56</v>
      </c>
      <c r="B57" s="5" t="s">
        <v>219</v>
      </c>
      <c r="C57" s="3"/>
      <c r="D57" s="3"/>
      <c r="E57" s="3"/>
      <c r="F57" s="9"/>
      <c r="G57" s="98"/>
      <c r="H57" s="9">
        <v>1</v>
      </c>
      <c r="I57" s="12">
        <f t="shared" si="0"/>
        <v>0</v>
      </c>
      <c r="J57" s="85" t="s">
        <v>434</v>
      </c>
      <c r="K57" s="113"/>
      <c r="L57" s="20"/>
      <c r="M57" s="5"/>
      <c r="N57" s="5"/>
      <c r="O57" s="37" t="s">
        <v>196</v>
      </c>
      <c r="P57" s="93">
        <v>1</v>
      </c>
      <c r="Q57" s="9">
        <v>1</v>
      </c>
      <c r="R57" s="9">
        <v>1</v>
      </c>
      <c r="S57" s="9">
        <v>1</v>
      </c>
      <c r="T57" s="9">
        <v>1</v>
      </c>
      <c r="U57" s="9"/>
      <c r="V57" s="3"/>
      <c r="W57" s="3"/>
      <c r="X57" s="24"/>
      <c r="Y57" s="3"/>
      <c r="Z57" s="3"/>
      <c r="AA57" s="24"/>
    </row>
    <row r="58" spans="1:27" ht="25.5">
      <c r="A58" s="20">
        <v>57</v>
      </c>
      <c r="B58" s="5" t="s">
        <v>220</v>
      </c>
      <c r="C58" s="3"/>
      <c r="D58" s="3"/>
      <c r="E58" s="3"/>
      <c r="F58" s="9"/>
      <c r="G58" s="98"/>
      <c r="H58" s="3">
        <v>1</v>
      </c>
      <c r="I58" s="12">
        <f t="shared" si="0"/>
        <v>0</v>
      </c>
      <c r="J58" s="85" t="s">
        <v>436</v>
      </c>
      <c r="K58" s="113"/>
      <c r="L58" s="20"/>
      <c r="M58" s="5" t="s">
        <v>369</v>
      </c>
      <c r="N58" s="5"/>
      <c r="O58" s="37" t="s">
        <v>189</v>
      </c>
      <c r="P58" s="23">
        <v>1</v>
      </c>
      <c r="Q58" s="3">
        <v>1</v>
      </c>
      <c r="R58" s="3"/>
      <c r="S58" s="3">
        <v>1</v>
      </c>
      <c r="T58" s="3"/>
      <c r="U58" s="3"/>
      <c r="V58" s="3"/>
      <c r="W58" s="3"/>
      <c r="X58" s="24"/>
      <c r="Y58" s="3"/>
      <c r="Z58" s="3"/>
      <c r="AA58" s="24"/>
    </row>
    <row r="59" spans="1:27" ht="25.5">
      <c r="A59" s="20">
        <v>58</v>
      </c>
      <c r="B59" s="15" t="s">
        <v>90</v>
      </c>
      <c r="C59" s="3"/>
      <c r="D59" s="3"/>
      <c r="E59" s="3"/>
      <c r="F59" s="9"/>
      <c r="G59" s="98"/>
      <c r="H59" s="9">
        <v>1</v>
      </c>
      <c r="I59" s="12">
        <f t="shared" si="0"/>
        <v>0</v>
      </c>
      <c r="J59" s="85" t="s">
        <v>434</v>
      </c>
      <c r="K59" s="113"/>
      <c r="L59" s="20" t="s">
        <v>47</v>
      </c>
      <c r="M59" s="5" t="s">
        <v>333</v>
      </c>
      <c r="N59" s="115"/>
      <c r="O59" s="37" t="s">
        <v>189</v>
      </c>
      <c r="P59" s="93">
        <v>1</v>
      </c>
      <c r="Q59" s="3">
        <v>1</v>
      </c>
      <c r="R59" s="3">
        <v>1</v>
      </c>
      <c r="S59" s="3">
        <v>1</v>
      </c>
      <c r="T59" s="3"/>
      <c r="U59" s="3"/>
      <c r="V59" s="3"/>
      <c r="W59" s="3">
        <v>1</v>
      </c>
      <c r="X59" s="24">
        <v>1</v>
      </c>
      <c r="Y59" s="3"/>
      <c r="Z59" s="3"/>
      <c r="AA59" s="24"/>
    </row>
    <row r="60" spans="1:27" ht="25.5">
      <c r="A60" s="20">
        <v>59</v>
      </c>
      <c r="B60" s="15" t="s">
        <v>178</v>
      </c>
      <c r="C60" s="3"/>
      <c r="D60" s="3"/>
      <c r="E60" s="3"/>
      <c r="F60" s="9"/>
      <c r="G60" s="98"/>
      <c r="H60" s="9">
        <v>1</v>
      </c>
      <c r="I60" s="12">
        <f t="shared" si="0"/>
        <v>0</v>
      </c>
      <c r="J60" s="85" t="s">
        <v>434</v>
      </c>
      <c r="K60" s="113"/>
      <c r="L60" s="20"/>
      <c r="M60" s="5"/>
      <c r="N60" s="5" t="s">
        <v>49</v>
      </c>
      <c r="O60" s="37" t="s">
        <v>176</v>
      </c>
      <c r="P60" s="93"/>
      <c r="Q60" s="3"/>
      <c r="R60" s="3"/>
      <c r="S60" s="3"/>
      <c r="T60" s="3"/>
      <c r="U60" s="3"/>
      <c r="V60" s="3"/>
      <c r="W60" s="3"/>
      <c r="X60" s="24">
        <v>1</v>
      </c>
      <c r="Y60" s="3"/>
      <c r="Z60" s="3"/>
      <c r="AA60" s="24"/>
    </row>
    <row r="61" spans="1:27" ht="25.5">
      <c r="A61" s="20">
        <v>60</v>
      </c>
      <c r="B61" s="15" t="s">
        <v>381</v>
      </c>
      <c r="C61" s="3"/>
      <c r="D61" s="3"/>
      <c r="E61" s="3"/>
      <c r="F61" s="9"/>
      <c r="G61" s="98"/>
      <c r="H61" s="3">
        <v>1</v>
      </c>
      <c r="I61" s="12">
        <f t="shared" si="0"/>
        <v>0</v>
      </c>
      <c r="J61" s="85" t="s">
        <v>436</v>
      </c>
      <c r="K61" s="113"/>
      <c r="L61" s="20"/>
      <c r="M61" s="5" t="s">
        <v>334</v>
      </c>
      <c r="N61" s="5" t="s">
        <v>22</v>
      </c>
      <c r="O61" s="37" t="s">
        <v>264</v>
      </c>
      <c r="P61" s="23">
        <v>1</v>
      </c>
      <c r="Q61" s="3">
        <v>1</v>
      </c>
      <c r="R61" s="3">
        <v>1</v>
      </c>
      <c r="S61" s="3">
        <v>1</v>
      </c>
      <c r="T61" s="3"/>
      <c r="U61" s="3"/>
      <c r="V61" s="3"/>
      <c r="W61" s="3"/>
      <c r="X61" s="24">
        <v>1</v>
      </c>
      <c r="Y61" s="3"/>
      <c r="Z61" s="3"/>
      <c r="AA61" s="24"/>
    </row>
    <row r="62" spans="1:27" ht="34.5" customHeight="1">
      <c r="A62" s="20">
        <v>61</v>
      </c>
      <c r="B62" s="5" t="s">
        <v>122</v>
      </c>
      <c r="C62" s="3"/>
      <c r="D62" s="3"/>
      <c r="E62" s="3"/>
      <c r="F62" s="9"/>
      <c r="G62" s="98"/>
      <c r="H62" s="3">
        <v>1</v>
      </c>
      <c r="I62" s="12">
        <f t="shared" si="0"/>
        <v>0</v>
      </c>
      <c r="J62" s="85" t="s">
        <v>436</v>
      </c>
      <c r="K62" s="113"/>
      <c r="L62" s="20"/>
      <c r="M62" s="5" t="s">
        <v>30</v>
      </c>
      <c r="N62" s="5" t="s">
        <v>49</v>
      </c>
      <c r="O62" s="37" t="s">
        <v>173</v>
      </c>
      <c r="P62" s="23">
        <v>1</v>
      </c>
      <c r="Q62" s="3">
        <v>1</v>
      </c>
      <c r="R62" s="3">
        <v>1</v>
      </c>
      <c r="S62" s="3">
        <v>1</v>
      </c>
      <c r="T62" s="3">
        <v>1</v>
      </c>
      <c r="U62" s="3"/>
      <c r="V62" s="3">
        <v>1</v>
      </c>
      <c r="W62" s="3"/>
      <c r="X62" s="24">
        <v>1</v>
      </c>
      <c r="Y62" s="3"/>
      <c r="Z62" s="3"/>
      <c r="AA62" s="24"/>
    </row>
    <row r="63" spans="1:27" ht="27" customHeight="1">
      <c r="A63" s="20">
        <v>62</v>
      </c>
      <c r="B63" s="5" t="s">
        <v>174</v>
      </c>
      <c r="C63" s="3"/>
      <c r="D63" s="3"/>
      <c r="E63" s="3"/>
      <c r="F63" s="9"/>
      <c r="G63" s="98"/>
      <c r="H63" s="3">
        <v>1</v>
      </c>
      <c r="I63" s="12">
        <f t="shared" si="0"/>
        <v>0</v>
      </c>
      <c r="J63" s="85" t="s">
        <v>436</v>
      </c>
      <c r="K63" s="113"/>
      <c r="L63" s="20"/>
      <c r="M63" s="5"/>
      <c r="N63" s="5"/>
      <c r="O63" s="37" t="s">
        <v>173</v>
      </c>
      <c r="P63" s="23"/>
      <c r="Q63" s="3"/>
      <c r="R63" s="3"/>
      <c r="S63" s="3"/>
      <c r="T63" s="3"/>
      <c r="U63" s="3"/>
      <c r="V63" s="3"/>
      <c r="W63" s="3"/>
      <c r="X63" s="24">
        <v>1</v>
      </c>
      <c r="Y63" s="3"/>
      <c r="Z63" s="3"/>
      <c r="AA63" s="24"/>
    </row>
    <row r="64" spans="1:27" ht="38.25">
      <c r="A64" s="20">
        <v>63</v>
      </c>
      <c r="B64" s="5" t="s">
        <v>249</v>
      </c>
      <c r="C64" s="3"/>
      <c r="D64" s="3"/>
      <c r="E64" s="3"/>
      <c r="F64" s="9"/>
      <c r="G64" s="98"/>
      <c r="H64" s="3">
        <v>1</v>
      </c>
      <c r="I64" s="12">
        <f t="shared" si="0"/>
        <v>0</v>
      </c>
      <c r="J64" s="85" t="s">
        <v>436</v>
      </c>
      <c r="K64" s="113"/>
      <c r="L64" s="20"/>
      <c r="M64" s="5" t="s">
        <v>335</v>
      </c>
      <c r="N64" s="5" t="s">
        <v>49</v>
      </c>
      <c r="O64" s="37" t="s">
        <v>267</v>
      </c>
      <c r="P64" s="23">
        <v>1</v>
      </c>
      <c r="Q64" s="3">
        <v>1</v>
      </c>
      <c r="R64" s="3">
        <v>1</v>
      </c>
      <c r="S64" s="3">
        <v>1</v>
      </c>
      <c r="T64" s="3">
        <v>1</v>
      </c>
      <c r="U64" s="3"/>
      <c r="V64" s="3"/>
      <c r="W64" s="3"/>
      <c r="X64" s="24"/>
      <c r="Y64" s="3"/>
      <c r="Z64" s="3"/>
      <c r="AA64" s="24"/>
    </row>
    <row r="65" spans="1:27" ht="25.5">
      <c r="A65" s="20">
        <v>64</v>
      </c>
      <c r="B65" s="5" t="s">
        <v>81</v>
      </c>
      <c r="C65" s="3"/>
      <c r="D65" s="3"/>
      <c r="E65" s="3"/>
      <c r="F65" s="9"/>
      <c r="G65" s="98"/>
      <c r="H65" s="3">
        <v>1</v>
      </c>
      <c r="I65" s="12">
        <f t="shared" si="0"/>
        <v>0</v>
      </c>
      <c r="J65" s="85" t="s">
        <v>436</v>
      </c>
      <c r="K65" s="113"/>
      <c r="L65" s="20"/>
      <c r="M65" s="5" t="s">
        <v>335</v>
      </c>
      <c r="N65" s="5" t="s">
        <v>49</v>
      </c>
      <c r="O65" s="37" t="s">
        <v>264</v>
      </c>
      <c r="P65" s="23">
        <v>1</v>
      </c>
      <c r="Q65" s="3">
        <v>1</v>
      </c>
      <c r="R65" s="3">
        <v>1</v>
      </c>
      <c r="S65" s="3">
        <v>1</v>
      </c>
      <c r="T65" s="3">
        <v>1</v>
      </c>
      <c r="U65" s="3"/>
      <c r="V65" s="3"/>
      <c r="W65" s="3"/>
      <c r="X65" s="24"/>
      <c r="Y65" s="3"/>
      <c r="Z65" s="3"/>
      <c r="AA65" s="24"/>
    </row>
    <row r="66" spans="1:27" ht="25.5">
      <c r="A66" s="20">
        <v>65</v>
      </c>
      <c r="B66" s="5" t="s">
        <v>265</v>
      </c>
      <c r="C66" s="3"/>
      <c r="D66" s="3"/>
      <c r="E66" s="3"/>
      <c r="F66" s="9"/>
      <c r="G66" s="98"/>
      <c r="H66" s="3">
        <v>1</v>
      </c>
      <c r="I66" s="12">
        <f aca="true" t="shared" si="1" ref="I66:I129">C66+D66*0.7+E66*0.3</f>
        <v>0</v>
      </c>
      <c r="J66" s="85" t="s">
        <v>436</v>
      </c>
      <c r="K66" s="113"/>
      <c r="L66" s="20"/>
      <c r="M66" s="5" t="s">
        <v>335</v>
      </c>
      <c r="N66" s="5" t="s">
        <v>49</v>
      </c>
      <c r="O66" s="37" t="s">
        <v>264</v>
      </c>
      <c r="P66" s="23">
        <v>1</v>
      </c>
      <c r="Q66" s="3">
        <v>1</v>
      </c>
      <c r="R66" s="3">
        <v>1</v>
      </c>
      <c r="S66" s="3">
        <v>1</v>
      </c>
      <c r="T66" s="3">
        <v>1</v>
      </c>
      <c r="U66" s="3"/>
      <c r="V66" s="3"/>
      <c r="W66" s="3"/>
      <c r="X66" s="24">
        <v>1</v>
      </c>
      <c r="Y66" s="3"/>
      <c r="Z66" s="3"/>
      <c r="AA66" s="24"/>
    </row>
    <row r="67" spans="1:27" ht="25.5">
      <c r="A67" s="20">
        <v>66</v>
      </c>
      <c r="B67" s="5" t="s">
        <v>382</v>
      </c>
      <c r="C67" s="3"/>
      <c r="D67" s="3"/>
      <c r="E67" s="3"/>
      <c r="F67" s="9"/>
      <c r="G67" s="98"/>
      <c r="H67" s="3">
        <v>1</v>
      </c>
      <c r="I67" s="12">
        <f t="shared" si="1"/>
        <v>0</v>
      </c>
      <c r="J67" s="85" t="s">
        <v>437</v>
      </c>
      <c r="K67" s="113"/>
      <c r="L67" s="20"/>
      <c r="M67" s="5" t="s">
        <v>411</v>
      </c>
      <c r="N67" s="5" t="s">
        <v>294</v>
      </c>
      <c r="O67" s="37" t="s">
        <v>179</v>
      </c>
      <c r="P67" s="93">
        <v>1</v>
      </c>
      <c r="Q67" s="3">
        <v>1</v>
      </c>
      <c r="R67" s="3">
        <v>1</v>
      </c>
      <c r="S67" s="3">
        <v>1</v>
      </c>
      <c r="T67" s="3">
        <v>1</v>
      </c>
      <c r="U67" s="3">
        <v>1</v>
      </c>
      <c r="V67" s="3"/>
      <c r="W67" s="3"/>
      <c r="X67" s="24"/>
      <c r="Y67" s="3"/>
      <c r="Z67" s="3"/>
      <c r="AA67" s="24"/>
    </row>
    <row r="68" spans="1:27" ht="25.5">
      <c r="A68" s="20">
        <v>67</v>
      </c>
      <c r="B68" s="5" t="s">
        <v>221</v>
      </c>
      <c r="C68" s="3"/>
      <c r="D68" s="3"/>
      <c r="E68" s="3"/>
      <c r="F68" s="9"/>
      <c r="G68" s="98"/>
      <c r="H68" s="3">
        <v>1</v>
      </c>
      <c r="I68" s="12">
        <f t="shared" si="1"/>
        <v>0</v>
      </c>
      <c r="J68" s="87" t="s">
        <v>436</v>
      </c>
      <c r="K68" s="113"/>
      <c r="L68" s="20"/>
      <c r="M68" s="5"/>
      <c r="N68" s="5" t="s">
        <v>294</v>
      </c>
      <c r="O68" s="37" t="s">
        <v>180</v>
      </c>
      <c r="P68" s="93"/>
      <c r="Q68" s="3"/>
      <c r="R68" s="3"/>
      <c r="S68" s="3"/>
      <c r="T68" s="3"/>
      <c r="U68" s="3"/>
      <c r="V68" s="3"/>
      <c r="W68" s="3"/>
      <c r="X68" s="24">
        <v>1</v>
      </c>
      <c r="Y68" s="3"/>
      <c r="Z68" s="3"/>
      <c r="AA68" s="24"/>
    </row>
    <row r="69" spans="1:27" ht="25.5">
      <c r="A69" s="20">
        <v>68</v>
      </c>
      <c r="B69" s="5" t="s">
        <v>222</v>
      </c>
      <c r="C69" s="3"/>
      <c r="D69" s="3"/>
      <c r="E69" s="3"/>
      <c r="F69" s="9"/>
      <c r="G69" s="98"/>
      <c r="H69" s="3">
        <v>1</v>
      </c>
      <c r="I69" s="12">
        <f t="shared" si="1"/>
        <v>0</v>
      </c>
      <c r="J69" s="85" t="s">
        <v>437</v>
      </c>
      <c r="K69" s="113"/>
      <c r="L69" s="20"/>
      <c r="M69" s="5" t="s">
        <v>336</v>
      </c>
      <c r="N69" s="5" t="s">
        <v>365</v>
      </c>
      <c r="O69" s="37"/>
      <c r="P69" s="93">
        <v>1</v>
      </c>
      <c r="Q69" s="3">
        <v>1</v>
      </c>
      <c r="R69" s="3">
        <v>1</v>
      </c>
      <c r="S69" s="3">
        <v>1</v>
      </c>
      <c r="T69" s="3">
        <v>1</v>
      </c>
      <c r="U69" s="3"/>
      <c r="V69" s="3"/>
      <c r="W69" s="3"/>
      <c r="X69" s="24"/>
      <c r="Y69" s="3"/>
      <c r="Z69" s="3"/>
      <c r="AA69" s="24"/>
    </row>
    <row r="70" spans="1:27" ht="30" customHeight="1">
      <c r="A70" s="20">
        <v>69</v>
      </c>
      <c r="B70" s="15" t="s">
        <v>446</v>
      </c>
      <c r="C70" s="3"/>
      <c r="D70" s="3"/>
      <c r="E70" s="3"/>
      <c r="F70" s="9"/>
      <c r="G70" s="98"/>
      <c r="H70" s="3">
        <v>1</v>
      </c>
      <c r="I70" s="12">
        <f t="shared" si="1"/>
        <v>0</v>
      </c>
      <c r="J70" s="85" t="s">
        <v>436</v>
      </c>
      <c r="K70" s="113"/>
      <c r="L70" s="20" t="s">
        <v>47</v>
      </c>
      <c r="M70" s="5" t="s">
        <v>252</v>
      </c>
      <c r="N70" s="15" t="s">
        <v>28</v>
      </c>
      <c r="O70" s="142" t="s">
        <v>262</v>
      </c>
      <c r="P70" s="23">
        <v>1</v>
      </c>
      <c r="Q70" s="3"/>
      <c r="R70" s="3"/>
      <c r="S70" s="3"/>
      <c r="T70" s="3"/>
      <c r="U70" s="3"/>
      <c r="V70" s="3"/>
      <c r="W70" s="3"/>
      <c r="X70" s="24">
        <v>1</v>
      </c>
      <c r="Y70" s="3"/>
      <c r="Z70" s="3"/>
      <c r="AA70" s="24"/>
    </row>
    <row r="71" spans="1:27" ht="25.5">
      <c r="A71" s="20">
        <v>70</v>
      </c>
      <c r="B71" s="5" t="s">
        <v>312</v>
      </c>
      <c r="C71" s="3"/>
      <c r="D71" s="3"/>
      <c r="E71" s="3"/>
      <c r="F71" s="9"/>
      <c r="G71" s="98"/>
      <c r="H71" s="3">
        <v>1</v>
      </c>
      <c r="I71" s="12">
        <f t="shared" si="1"/>
        <v>0</v>
      </c>
      <c r="J71" s="85" t="s">
        <v>436</v>
      </c>
      <c r="K71" s="113"/>
      <c r="L71" s="20"/>
      <c r="M71" s="5" t="s">
        <v>357</v>
      </c>
      <c r="N71" s="5"/>
      <c r="O71" s="142" t="s">
        <v>262</v>
      </c>
      <c r="P71" s="23">
        <v>1</v>
      </c>
      <c r="Q71" s="3"/>
      <c r="R71" s="3"/>
      <c r="S71" s="3"/>
      <c r="T71" s="3"/>
      <c r="U71" s="3"/>
      <c r="V71" s="3"/>
      <c r="W71" s="3"/>
      <c r="X71" s="24">
        <v>1</v>
      </c>
      <c r="Y71" s="3"/>
      <c r="Z71" s="3"/>
      <c r="AA71" s="24"/>
    </row>
    <row r="72" spans="1:27" ht="12.75">
      <c r="A72" s="20">
        <v>71</v>
      </c>
      <c r="B72" s="5" t="s">
        <v>223</v>
      </c>
      <c r="C72" s="3"/>
      <c r="D72" s="3"/>
      <c r="E72" s="3"/>
      <c r="F72" s="9"/>
      <c r="G72" s="98"/>
      <c r="H72" s="3">
        <v>1</v>
      </c>
      <c r="I72" s="12">
        <f t="shared" si="1"/>
        <v>0</v>
      </c>
      <c r="J72" s="85" t="s">
        <v>436</v>
      </c>
      <c r="K72" s="113"/>
      <c r="L72" s="20"/>
      <c r="M72" s="5" t="s">
        <v>359</v>
      </c>
      <c r="N72" s="5"/>
      <c r="O72" s="142" t="s">
        <v>262</v>
      </c>
      <c r="P72" s="23">
        <v>1</v>
      </c>
      <c r="Q72" s="3"/>
      <c r="R72" s="3"/>
      <c r="S72" s="3"/>
      <c r="T72" s="3"/>
      <c r="U72" s="3"/>
      <c r="V72" s="3"/>
      <c r="W72" s="3"/>
      <c r="X72" s="24">
        <v>1</v>
      </c>
      <c r="Y72" s="3"/>
      <c r="Z72" s="3"/>
      <c r="AA72" s="24"/>
    </row>
    <row r="73" spans="1:27" ht="25.5">
      <c r="A73" s="20">
        <v>72</v>
      </c>
      <c r="B73" s="5" t="s">
        <v>157</v>
      </c>
      <c r="C73" s="3"/>
      <c r="D73" s="3"/>
      <c r="E73" s="3"/>
      <c r="F73" s="9"/>
      <c r="G73" s="98"/>
      <c r="H73" s="3">
        <v>1</v>
      </c>
      <c r="I73" s="12">
        <f t="shared" si="1"/>
        <v>0</v>
      </c>
      <c r="J73" s="85" t="s">
        <v>436</v>
      </c>
      <c r="K73" s="113"/>
      <c r="L73" s="20"/>
      <c r="M73" s="5" t="s">
        <v>359</v>
      </c>
      <c r="N73" s="5"/>
      <c r="O73" s="142" t="s">
        <v>263</v>
      </c>
      <c r="P73" s="23">
        <v>1</v>
      </c>
      <c r="Q73" s="3"/>
      <c r="R73" s="3"/>
      <c r="S73" s="3"/>
      <c r="T73" s="3"/>
      <c r="U73" s="3"/>
      <c r="V73" s="3"/>
      <c r="W73" s="3"/>
      <c r="X73" s="24">
        <v>1</v>
      </c>
      <c r="Y73" s="3"/>
      <c r="Z73" s="3"/>
      <c r="AA73" s="24"/>
    </row>
    <row r="74" spans="1:27" ht="25.5">
      <c r="A74" s="20">
        <v>73</v>
      </c>
      <c r="B74" s="5" t="s">
        <v>158</v>
      </c>
      <c r="C74" s="3"/>
      <c r="D74" s="3"/>
      <c r="E74" s="3"/>
      <c r="F74" s="9"/>
      <c r="G74" s="98"/>
      <c r="H74" s="3">
        <v>1</v>
      </c>
      <c r="I74" s="12">
        <f t="shared" si="1"/>
        <v>0</v>
      </c>
      <c r="J74" s="85" t="s">
        <v>436</v>
      </c>
      <c r="K74" s="113"/>
      <c r="L74" s="20"/>
      <c r="M74" s="5" t="s">
        <v>360</v>
      </c>
      <c r="N74" s="5" t="s">
        <v>27</v>
      </c>
      <c r="O74" s="37" t="s">
        <v>268</v>
      </c>
      <c r="P74" s="23">
        <v>1</v>
      </c>
      <c r="Q74" s="3"/>
      <c r="R74" s="3"/>
      <c r="S74" s="3"/>
      <c r="T74" s="3"/>
      <c r="U74" s="3"/>
      <c r="V74" s="3"/>
      <c r="W74" s="3"/>
      <c r="X74" s="24"/>
      <c r="Y74" s="3"/>
      <c r="Z74" s="3"/>
      <c r="AA74" s="24"/>
    </row>
    <row r="75" spans="1:27" ht="12.75">
      <c r="A75" s="20">
        <v>74</v>
      </c>
      <c r="B75" s="5" t="s">
        <v>383</v>
      </c>
      <c r="C75" s="3"/>
      <c r="D75" s="3"/>
      <c r="E75" s="3"/>
      <c r="F75" s="9"/>
      <c r="G75" s="98"/>
      <c r="H75" s="3">
        <v>1</v>
      </c>
      <c r="I75" s="12">
        <f t="shared" si="1"/>
        <v>0</v>
      </c>
      <c r="J75" s="85" t="s">
        <v>436</v>
      </c>
      <c r="K75" s="113"/>
      <c r="L75" s="20"/>
      <c r="M75" s="5" t="s">
        <v>360</v>
      </c>
      <c r="N75" s="5" t="s">
        <v>27</v>
      </c>
      <c r="O75" s="37" t="s">
        <v>268</v>
      </c>
      <c r="P75" s="23">
        <v>1</v>
      </c>
      <c r="Q75" s="3"/>
      <c r="R75" s="3"/>
      <c r="S75" s="3"/>
      <c r="T75" s="3"/>
      <c r="U75" s="3"/>
      <c r="V75" s="3"/>
      <c r="W75" s="3"/>
      <c r="X75" s="24"/>
      <c r="Y75" s="3"/>
      <c r="Z75" s="3"/>
      <c r="AA75" s="24"/>
    </row>
    <row r="76" spans="1:27" ht="12.75">
      <c r="A76" s="20">
        <v>75</v>
      </c>
      <c r="B76" s="5" t="s">
        <v>314</v>
      </c>
      <c r="C76" s="3"/>
      <c r="D76" s="3"/>
      <c r="E76" s="3"/>
      <c r="F76" s="9"/>
      <c r="G76" s="98"/>
      <c r="H76" s="9">
        <v>1</v>
      </c>
      <c r="I76" s="12">
        <f t="shared" si="1"/>
        <v>0</v>
      </c>
      <c r="J76" s="85" t="s">
        <v>434</v>
      </c>
      <c r="K76" s="113"/>
      <c r="L76" s="20"/>
      <c r="M76" s="5" t="s">
        <v>360</v>
      </c>
      <c r="N76" s="5" t="s">
        <v>27</v>
      </c>
      <c r="O76" s="37" t="s">
        <v>268</v>
      </c>
      <c r="P76" s="23">
        <v>1</v>
      </c>
      <c r="Q76" s="3"/>
      <c r="R76" s="3"/>
      <c r="S76" s="3"/>
      <c r="T76" s="3"/>
      <c r="U76" s="3"/>
      <c r="V76" s="3"/>
      <c r="W76" s="3"/>
      <c r="X76" s="24"/>
      <c r="Y76" s="3"/>
      <c r="Z76" s="3"/>
      <c r="AA76" s="24"/>
    </row>
    <row r="77" spans="1:27" ht="12.75">
      <c r="A77" s="20">
        <v>76</v>
      </c>
      <c r="B77" s="5" t="s">
        <v>269</v>
      </c>
      <c r="C77" s="3"/>
      <c r="D77" s="3"/>
      <c r="E77" s="3"/>
      <c r="F77" s="9"/>
      <c r="G77" s="98"/>
      <c r="H77" s="3">
        <v>1</v>
      </c>
      <c r="I77" s="12">
        <f t="shared" si="1"/>
        <v>0</v>
      </c>
      <c r="J77" s="85" t="s">
        <v>436</v>
      </c>
      <c r="K77" s="113"/>
      <c r="L77" s="20"/>
      <c r="M77" s="5" t="s">
        <v>360</v>
      </c>
      <c r="N77" s="5" t="s">
        <v>27</v>
      </c>
      <c r="O77" s="37" t="s">
        <v>267</v>
      </c>
      <c r="P77" s="23">
        <v>1</v>
      </c>
      <c r="Q77" s="3"/>
      <c r="R77" s="3"/>
      <c r="S77" s="3"/>
      <c r="T77" s="3"/>
      <c r="U77" s="3"/>
      <c r="V77" s="3"/>
      <c r="W77" s="3"/>
      <c r="X77" s="24"/>
      <c r="Y77" s="3"/>
      <c r="Z77" s="3"/>
      <c r="AA77" s="24"/>
    </row>
    <row r="78" spans="1:27" ht="25.5">
      <c r="A78" s="20">
        <v>77</v>
      </c>
      <c r="B78" s="5" t="s">
        <v>315</v>
      </c>
      <c r="C78" s="3"/>
      <c r="D78" s="3"/>
      <c r="E78" s="3"/>
      <c r="F78" s="9"/>
      <c r="G78" s="98"/>
      <c r="H78" s="3">
        <v>1</v>
      </c>
      <c r="I78" s="12">
        <f t="shared" si="1"/>
        <v>0</v>
      </c>
      <c r="J78" s="85" t="s">
        <v>436</v>
      </c>
      <c r="K78" s="113"/>
      <c r="L78" s="20"/>
      <c r="M78" s="5" t="s">
        <v>160</v>
      </c>
      <c r="N78" s="5" t="s">
        <v>159</v>
      </c>
      <c r="O78" s="37" t="s">
        <v>268</v>
      </c>
      <c r="P78" s="23">
        <v>1</v>
      </c>
      <c r="Q78" s="3"/>
      <c r="R78" s="3"/>
      <c r="S78" s="3"/>
      <c r="T78" s="3"/>
      <c r="U78" s="3"/>
      <c r="V78" s="3"/>
      <c r="W78" s="3"/>
      <c r="X78" s="24"/>
      <c r="Y78" s="3"/>
      <c r="Z78" s="3"/>
      <c r="AA78" s="24"/>
    </row>
    <row r="79" spans="1:27" ht="12.75">
      <c r="A79" s="20">
        <v>78</v>
      </c>
      <c r="B79" s="5" t="s">
        <v>224</v>
      </c>
      <c r="C79" s="3"/>
      <c r="D79" s="3"/>
      <c r="E79" s="3"/>
      <c r="F79" s="9"/>
      <c r="G79" s="98"/>
      <c r="H79" s="9">
        <v>1</v>
      </c>
      <c r="I79" s="12">
        <f t="shared" si="1"/>
        <v>0</v>
      </c>
      <c r="J79" s="85" t="s">
        <v>434</v>
      </c>
      <c r="K79" s="113"/>
      <c r="L79" s="20"/>
      <c r="M79" s="5" t="s">
        <v>361</v>
      </c>
      <c r="N79" s="5" t="s">
        <v>51</v>
      </c>
      <c r="O79" s="37" t="s">
        <v>192</v>
      </c>
      <c r="P79" s="23">
        <v>1</v>
      </c>
      <c r="Q79" s="3">
        <v>1</v>
      </c>
      <c r="R79" s="3">
        <v>1</v>
      </c>
      <c r="S79" s="3">
        <v>1</v>
      </c>
      <c r="T79" s="3">
        <v>1</v>
      </c>
      <c r="U79" s="3">
        <v>1</v>
      </c>
      <c r="V79" s="3"/>
      <c r="W79" s="3"/>
      <c r="X79" s="24"/>
      <c r="Y79" s="3"/>
      <c r="Z79" s="3"/>
      <c r="AA79" s="24"/>
    </row>
    <row r="80" spans="1:27" ht="12.75">
      <c r="A80" s="20">
        <v>79</v>
      </c>
      <c r="B80" s="5" t="s">
        <v>82</v>
      </c>
      <c r="C80" s="3"/>
      <c r="D80" s="3"/>
      <c r="E80" s="3"/>
      <c r="F80" s="9"/>
      <c r="G80" s="98"/>
      <c r="H80" s="3">
        <v>1</v>
      </c>
      <c r="I80" s="12">
        <f t="shared" si="1"/>
        <v>0</v>
      </c>
      <c r="J80" s="85" t="s">
        <v>436</v>
      </c>
      <c r="K80" s="113"/>
      <c r="L80" s="20"/>
      <c r="M80" s="5" t="s">
        <v>358</v>
      </c>
      <c r="N80" s="5" t="s">
        <v>25</v>
      </c>
      <c r="O80" s="37" t="s">
        <v>267</v>
      </c>
      <c r="P80" s="23">
        <v>1</v>
      </c>
      <c r="Q80" s="3">
        <v>1</v>
      </c>
      <c r="R80" s="3">
        <v>1</v>
      </c>
      <c r="S80" s="3">
        <v>1</v>
      </c>
      <c r="T80" s="3">
        <v>1</v>
      </c>
      <c r="U80" s="3"/>
      <c r="V80" s="3"/>
      <c r="W80" s="3">
        <v>1</v>
      </c>
      <c r="X80" s="24">
        <v>1</v>
      </c>
      <c r="Y80" s="3"/>
      <c r="Z80" s="3"/>
      <c r="AA80" s="24"/>
    </row>
    <row r="81" spans="1:27" ht="25.5">
      <c r="A81" s="20">
        <v>80</v>
      </c>
      <c r="B81" s="15" t="s">
        <v>384</v>
      </c>
      <c r="C81" s="3"/>
      <c r="D81" s="3"/>
      <c r="E81" s="3"/>
      <c r="F81" s="9"/>
      <c r="G81" s="98"/>
      <c r="H81" s="3">
        <v>1</v>
      </c>
      <c r="I81" s="12">
        <f t="shared" si="1"/>
        <v>0</v>
      </c>
      <c r="J81" s="85" t="s">
        <v>436</v>
      </c>
      <c r="K81" s="113"/>
      <c r="L81" s="20"/>
      <c r="M81" s="5" t="s">
        <v>362</v>
      </c>
      <c r="N81" s="5"/>
      <c r="O81" s="142" t="s">
        <v>262</v>
      </c>
      <c r="P81" s="23">
        <v>1</v>
      </c>
      <c r="Q81" s="3"/>
      <c r="R81" s="3"/>
      <c r="S81" s="3"/>
      <c r="T81" s="3"/>
      <c r="U81" s="3"/>
      <c r="V81" s="3"/>
      <c r="W81" s="3"/>
      <c r="X81" s="24"/>
      <c r="Y81" s="3"/>
      <c r="Z81" s="3"/>
      <c r="AA81" s="24"/>
    </row>
    <row r="82" spans="1:27" ht="25.5">
      <c r="A82" s="20">
        <v>81</v>
      </c>
      <c r="B82" s="15" t="s">
        <v>225</v>
      </c>
      <c r="C82" s="3"/>
      <c r="D82" s="3"/>
      <c r="E82" s="3"/>
      <c r="F82" s="9"/>
      <c r="G82" s="98"/>
      <c r="H82" s="3">
        <v>1</v>
      </c>
      <c r="I82" s="12">
        <f t="shared" si="1"/>
        <v>0</v>
      </c>
      <c r="J82" s="85" t="s">
        <v>436</v>
      </c>
      <c r="K82" s="113"/>
      <c r="L82" s="20"/>
      <c r="M82" s="5" t="s">
        <v>362</v>
      </c>
      <c r="N82" s="5" t="s">
        <v>50</v>
      </c>
      <c r="O82" s="142" t="s">
        <v>262</v>
      </c>
      <c r="P82" s="23">
        <v>1</v>
      </c>
      <c r="Q82" s="3"/>
      <c r="R82" s="3"/>
      <c r="S82" s="3"/>
      <c r="T82" s="3"/>
      <c r="U82" s="3"/>
      <c r="V82" s="3"/>
      <c r="W82" s="3"/>
      <c r="X82" s="24">
        <v>1</v>
      </c>
      <c r="Y82" s="3"/>
      <c r="Z82" s="3"/>
      <c r="AA82" s="24"/>
    </row>
    <row r="83" spans="1:27" ht="25.5">
      <c r="A83" s="20">
        <v>82</v>
      </c>
      <c r="B83" s="15" t="s">
        <v>316</v>
      </c>
      <c r="C83" s="3"/>
      <c r="D83" s="3"/>
      <c r="E83" s="3"/>
      <c r="F83" s="9"/>
      <c r="G83" s="98"/>
      <c r="H83" s="3">
        <v>1</v>
      </c>
      <c r="I83" s="12">
        <f t="shared" si="1"/>
        <v>0</v>
      </c>
      <c r="J83" s="85" t="s">
        <v>436</v>
      </c>
      <c r="K83" s="113"/>
      <c r="L83" s="20"/>
      <c r="M83" s="5" t="s">
        <v>362</v>
      </c>
      <c r="N83" s="5"/>
      <c r="O83" s="142" t="s">
        <v>262</v>
      </c>
      <c r="P83" s="23">
        <v>1</v>
      </c>
      <c r="Q83" s="3"/>
      <c r="R83" s="3"/>
      <c r="S83" s="3"/>
      <c r="T83" s="3"/>
      <c r="U83" s="3"/>
      <c r="V83" s="3"/>
      <c r="W83" s="3"/>
      <c r="X83" s="24">
        <v>1</v>
      </c>
      <c r="Y83" s="3"/>
      <c r="Z83" s="3"/>
      <c r="AA83" s="24"/>
    </row>
    <row r="84" spans="1:27" s="1" customFormat="1" ht="12.75">
      <c r="A84" s="20">
        <v>83</v>
      </c>
      <c r="B84" s="5" t="s">
        <v>305</v>
      </c>
      <c r="C84" s="3"/>
      <c r="D84" s="3"/>
      <c r="E84" s="3"/>
      <c r="F84" s="9"/>
      <c r="G84" s="98"/>
      <c r="H84" s="3">
        <v>1</v>
      </c>
      <c r="I84" s="12">
        <f t="shared" si="1"/>
        <v>0</v>
      </c>
      <c r="J84" s="85" t="s">
        <v>436</v>
      </c>
      <c r="K84" s="113"/>
      <c r="L84" s="20"/>
      <c r="M84" s="5" t="s">
        <v>362</v>
      </c>
      <c r="N84" s="5"/>
      <c r="O84" s="142" t="s">
        <v>263</v>
      </c>
      <c r="P84" s="23">
        <v>1</v>
      </c>
      <c r="Q84" s="3"/>
      <c r="R84" s="3"/>
      <c r="S84" s="3"/>
      <c r="T84" s="3"/>
      <c r="U84" s="3"/>
      <c r="V84" s="3"/>
      <c r="W84" s="3"/>
      <c r="X84" s="24"/>
      <c r="Y84" s="3"/>
      <c r="Z84" s="3"/>
      <c r="AA84" s="24"/>
    </row>
    <row r="85" spans="1:27" ht="38.25">
      <c r="A85" s="20">
        <v>84</v>
      </c>
      <c r="B85" s="15" t="s">
        <v>226</v>
      </c>
      <c r="C85" s="3"/>
      <c r="D85" s="3"/>
      <c r="E85" s="3"/>
      <c r="F85" s="9"/>
      <c r="G85" s="98"/>
      <c r="H85" s="3">
        <v>1</v>
      </c>
      <c r="I85" s="12">
        <f t="shared" si="1"/>
        <v>0</v>
      </c>
      <c r="J85" s="85" t="s">
        <v>436</v>
      </c>
      <c r="K85" s="113"/>
      <c r="L85" s="20"/>
      <c r="M85" s="5" t="s">
        <v>363</v>
      </c>
      <c r="N85" s="5"/>
      <c r="O85" s="142" t="s">
        <v>263</v>
      </c>
      <c r="P85" s="23">
        <v>1</v>
      </c>
      <c r="Q85" s="3"/>
      <c r="R85" s="3"/>
      <c r="S85" s="3"/>
      <c r="T85" s="3"/>
      <c r="U85" s="3"/>
      <c r="V85" s="3"/>
      <c r="W85" s="3"/>
      <c r="X85" s="24"/>
      <c r="Y85" s="3"/>
      <c r="Z85" s="3"/>
      <c r="AA85" s="24"/>
    </row>
    <row r="86" spans="1:27" ht="38.25">
      <c r="A86" s="20">
        <v>85</v>
      </c>
      <c r="B86" s="5" t="s">
        <v>227</v>
      </c>
      <c r="C86" s="3"/>
      <c r="D86" s="3"/>
      <c r="E86" s="3"/>
      <c r="F86" s="9"/>
      <c r="G86" s="98"/>
      <c r="H86" s="3">
        <v>1</v>
      </c>
      <c r="I86" s="12">
        <f t="shared" si="1"/>
        <v>0</v>
      </c>
      <c r="J86" s="85" t="s">
        <v>436</v>
      </c>
      <c r="K86" s="113"/>
      <c r="L86" s="20"/>
      <c r="M86" s="5" t="s">
        <v>370</v>
      </c>
      <c r="N86" s="5" t="s">
        <v>167</v>
      </c>
      <c r="O86" s="142" t="s">
        <v>262</v>
      </c>
      <c r="P86" s="23">
        <v>1</v>
      </c>
      <c r="Q86" s="3"/>
      <c r="R86" s="3"/>
      <c r="S86" s="3"/>
      <c r="T86" s="3"/>
      <c r="U86" s="3"/>
      <c r="V86" s="3"/>
      <c r="W86" s="3"/>
      <c r="X86" s="24">
        <v>1</v>
      </c>
      <c r="Y86" s="3"/>
      <c r="Z86" s="3"/>
      <c r="AA86" s="24"/>
    </row>
    <row r="87" spans="1:27" ht="26.25" customHeight="1">
      <c r="A87" s="20">
        <v>86</v>
      </c>
      <c r="B87" s="5" t="s">
        <v>228</v>
      </c>
      <c r="C87" s="3"/>
      <c r="D87" s="3"/>
      <c r="E87" s="3"/>
      <c r="F87" s="9"/>
      <c r="G87" s="98"/>
      <c r="H87" s="3">
        <v>1</v>
      </c>
      <c r="I87" s="12">
        <f t="shared" si="1"/>
        <v>0</v>
      </c>
      <c r="J87" s="85" t="s">
        <v>436</v>
      </c>
      <c r="K87" s="113"/>
      <c r="L87" s="20"/>
      <c r="M87" s="5" t="s">
        <v>370</v>
      </c>
      <c r="N87" s="5" t="s">
        <v>25</v>
      </c>
      <c r="O87" s="37" t="s">
        <v>267</v>
      </c>
      <c r="P87" s="23">
        <v>1</v>
      </c>
      <c r="Q87" s="3">
        <v>1</v>
      </c>
      <c r="R87" s="3"/>
      <c r="S87" s="3"/>
      <c r="T87" s="3"/>
      <c r="U87" s="3"/>
      <c r="V87" s="3"/>
      <c r="W87" s="3">
        <v>1</v>
      </c>
      <c r="X87" s="24">
        <v>1</v>
      </c>
      <c r="Y87" s="3"/>
      <c r="Z87" s="3"/>
      <c r="AA87" s="24"/>
    </row>
    <row r="88" spans="1:27" ht="32.25" customHeight="1">
      <c r="A88" s="20">
        <v>87</v>
      </c>
      <c r="B88" s="15" t="s">
        <v>166</v>
      </c>
      <c r="C88" s="3"/>
      <c r="D88" s="3"/>
      <c r="E88" s="3"/>
      <c r="F88" s="9"/>
      <c r="G88" s="98"/>
      <c r="H88" s="3">
        <v>1</v>
      </c>
      <c r="I88" s="12">
        <f t="shared" si="1"/>
        <v>0</v>
      </c>
      <c r="J88" s="85" t="s">
        <v>436</v>
      </c>
      <c r="K88" s="113"/>
      <c r="L88" s="20"/>
      <c r="M88" s="5" t="s">
        <v>370</v>
      </c>
      <c r="N88" s="5" t="s">
        <v>25</v>
      </c>
      <c r="O88" s="142" t="s">
        <v>263</v>
      </c>
      <c r="P88" s="23">
        <v>1</v>
      </c>
      <c r="Q88" s="3"/>
      <c r="R88" s="3"/>
      <c r="S88" s="3"/>
      <c r="T88" s="3"/>
      <c r="U88" s="3"/>
      <c r="V88" s="3"/>
      <c r="W88" s="3"/>
      <c r="X88" s="24">
        <v>1</v>
      </c>
      <c r="Y88" s="3"/>
      <c r="Z88" s="3"/>
      <c r="AA88" s="24"/>
    </row>
    <row r="89" spans="1:27" ht="26.25" customHeight="1">
      <c r="A89" s="20">
        <v>88</v>
      </c>
      <c r="B89" s="5" t="s">
        <v>53</v>
      </c>
      <c r="C89" s="3"/>
      <c r="D89" s="3"/>
      <c r="E89" s="3"/>
      <c r="F89" s="9"/>
      <c r="G89" s="98"/>
      <c r="H89" s="3">
        <v>1</v>
      </c>
      <c r="I89" s="12">
        <f t="shared" si="1"/>
        <v>0</v>
      </c>
      <c r="J89" s="85" t="s">
        <v>436</v>
      </c>
      <c r="K89" s="113"/>
      <c r="L89" s="20"/>
      <c r="M89" s="20"/>
      <c r="N89" s="20" t="s">
        <v>16</v>
      </c>
      <c r="O89" s="107"/>
      <c r="P89" s="23"/>
      <c r="Q89" s="3"/>
      <c r="R89" s="3"/>
      <c r="S89" s="20"/>
      <c r="T89" s="20"/>
      <c r="U89" s="20"/>
      <c r="V89" s="20"/>
      <c r="W89" s="20"/>
      <c r="X89" s="97"/>
      <c r="Y89" s="20"/>
      <c r="Z89" s="20"/>
      <c r="AA89" s="97"/>
    </row>
    <row r="90" spans="1:27" ht="12.75">
      <c r="A90" s="20">
        <v>89</v>
      </c>
      <c r="B90" s="15" t="s">
        <v>19</v>
      </c>
      <c r="C90" s="3"/>
      <c r="D90" s="3"/>
      <c r="E90" s="3"/>
      <c r="F90" s="9"/>
      <c r="G90" s="98"/>
      <c r="H90" s="3">
        <v>1</v>
      </c>
      <c r="I90" s="12">
        <f t="shared" si="1"/>
        <v>0</v>
      </c>
      <c r="J90" s="85" t="s">
        <v>436</v>
      </c>
      <c r="K90" s="113"/>
      <c r="L90" s="20"/>
      <c r="M90" s="20"/>
      <c r="N90" s="114" t="s">
        <v>18</v>
      </c>
      <c r="O90" s="143"/>
      <c r="P90" s="23"/>
      <c r="Q90" s="3"/>
      <c r="R90" s="3"/>
      <c r="S90" s="3"/>
      <c r="T90" s="3"/>
      <c r="U90" s="3"/>
      <c r="V90" s="3"/>
      <c r="W90" s="3"/>
      <c r="X90" s="24"/>
      <c r="Y90" s="3"/>
      <c r="Z90" s="3"/>
      <c r="AA90" s="24"/>
    </row>
    <row r="91" spans="1:27" ht="12.75">
      <c r="A91" s="20">
        <v>90</v>
      </c>
      <c r="B91" s="15" t="s">
        <v>250</v>
      </c>
      <c r="C91" s="3"/>
      <c r="D91" s="3"/>
      <c r="E91" s="3"/>
      <c r="F91" s="9"/>
      <c r="G91" s="99"/>
      <c r="H91" s="3">
        <v>1</v>
      </c>
      <c r="I91" s="12">
        <f t="shared" si="1"/>
        <v>0</v>
      </c>
      <c r="J91" s="87" t="s">
        <v>436</v>
      </c>
      <c r="K91" s="112"/>
      <c r="L91" s="114"/>
      <c r="M91" s="114"/>
      <c r="N91" s="114" t="s">
        <v>18</v>
      </c>
      <c r="O91" s="143"/>
      <c r="P91" s="23"/>
      <c r="Q91" s="9"/>
      <c r="R91" s="9"/>
      <c r="S91" s="9"/>
      <c r="T91" s="9"/>
      <c r="U91" s="9"/>
      <c r="V91" s="9"/>
      <c r="W91" s="9"/>
      <c r="X91" s="94"/>
      <c r="Y91" s="9"/>
      <c r="Z91" s="9"/>
      <c r="AA91" s="94"/>
    </row>
    <row r="92" spans="1:27" ht="25.5">
      <c r="A92" s="20">
        <v>91</v>
      </c>
      <c r="B92" s="15" t="s">
        <v>165</v>
      </c>
      <c r="C92" s="3"/>
      <c r="D92" s="3"/>
      <c r="E92" s="3"/>
      <c r="F92" s="9"/>
      <c r="G92" s="99"/>
      <c r="H92" s="3">
        <v>1</v>
      </c>
      <c r="I92" s="12">
        <f t="shared" si="1"/>
        <v>0</v>
      </c>
      <c r="J92" s="87" t="s">
        <v>436</v>
      </c>
      <c r="K92" s="112"/>
      <c r="L92" s="114"/>
      <c r="M92" s="114"/>
      <c r="N92" s="114" t="s">
        <v>22</v>
      </c>
      <c r="O92" s="143"/>
      <c r="P92" s="23">
        <v>1</v>
      </c>
      <c r="Q92" s="9">
        <v>1</v>
      </c>
      <c r="R92" s="9">
        <v>1</v>
      </c>
      <c r="S92" s="9">
        <v>1</v>
      </c>
      <c r="T92" s="9">
        <v>1</v>
      </c>
      <c r="U92" s="9"/>
      <c r="V92" s="9"/>
      <c r="W92" s="9"/>
      <c r="X92" s="94">
        <v>1</v>
      </c>
      <c r="Y92" s="9"/>
      <c r="Z92" s="9"/>
      <c r="AA92" s="94"/>
    </row>
    <row r="93" spans="1:27" ht="25.5">
      <c r="A93" s="20">
        <v>92</v>
      </c>
      <c r="B93" s="15" t="s">
        <v>85</v>
      </c>
      <c r="C93" s="3"/>
      <c r="D93" s="3"/>
      <c r="E93" s="3"/>
      <c r="F93" s="9"/>
      <c r="G93" s="99"/>
      <c r="H93" s="3">
        <v>1</v>
      </c>
      <c r="I93" s="12">
        <f t="shared" si="1"/>
        <v>0</v>
      </c>
      <c r="J93" s="87" t="s">
        <v>436</v>
      </c>
      <c r="K93" s="112"/>
      <c r="L93" s="114"/>
      <c r="M93" s="114"/>
      <c r="N93" s="15" t="s">
        <v>84</v>
      </c>
      <c r="O93" s="37" t="s">
        <v>192</v>
      </c>
      <c r="P93" s="23">
        <v>1</v>
      </c>
      <c r="Q93" s="9">
        <v>1</v>
      </c>
      <c r="R93" s="9">
        <v>1</v>
      </c>
      <c r="S93" s="9">
        <v>1</v>
      </c>
      <c r="T93" s="9">
        <v>1</v>
      </c>
      <c r="U93" s="9"/>
      <c r="V93" s="9"/>
      <c r="W93" s="9"/>
      <c r="X93" s="94">
        <v>1</v>
      </c>
      <c r="Y93" s="9"/>
      <c r="Z93" s="9"/>
      <c r="AA93" s="94"/>
    </row>
    <row r="94" spans="1:27" ht="25.5">
      <c r="A94" s="20">
        <v>93</v>
      </c>
      <c r="B94" s="15" t="s">
        <v>193</v>
      </c>
      <c r="C94" s="3"/>
      <c r="D94" s="3"/>
      <c r="E94" s="3"/>
      <c r="F94" s="9"/>
      <c r="G94" s="99"/>
      <c r="H94" s="3">
        <v>1</v>
      </c>
      <c r="I94" s="12">
        <f t="shared" si="1"/>
        <v>0</v>
      </c>
      <c r="J94" s="87" t="s">
        <v>439</v>
      </c>
      <c r="K94" s="112"/>
      <c r="L94" s="114"/>
      <c r="M94" s="114"/>
      <c r="N94" s="114" t="s">
        <v>317</v>
      </c>
      <c r="O94" s="37" t="s">
        <v>192</v>
      </c>
      <c r="P94" s="23">
        <v>1</v>
      </c>
      <c r="Q94" s="9">
        <v>1</v>
      </c>
      <c r="R94" s="9"/>
      <c r="S94" s="9"/>
      <c r="T94" s="9"/>
      <c r="U94" s="9"/>
      <c r="V94" s="9"/>
      <c r="W94" s="9"/>
      <c r="X94" s="94">
        <v>1</v>
      </c>
      <c r="Y94" s="9"/>
      <c r="Z94" s="9"/>
      <c r="AA94" s="94"/>
    </row>
    <row r="95" spans="1:27" ht="25.5">
      <c r="A95" s="20">
        <v>94</v>
      </c>
      <c r="B95" s="15" t="s">
        <v>146</v>
      </c>
      <c r="C95" s="3"/>
      <c r="D95" s="3"/>
      <c r="E95" s="3"/>
      <c r="F95" s="9"/>
      <c r="G95" s="99"/>
      <c r="H95" s="3">
        <v>1</v>
      </c>
      <c r="I95" s="12">
        <f t="shared" si="1"/>
        <v>0</v>
      </c>
      <c r="J95" s="87" t="s">
        <v>439</v>
      </c>
      <c r="K95" s="112"/>
      <c r="L95" s="114"/>
      <c r="M95" s="114"/>
      <c r="N95" s="114" t="s">
        <v>317</v>
      </c>
      <c r="O95" s="143"/>
      <c r="P95" s="23">
        <v>1</v>
      </c>
      <c r="Q95" s="9">
        <v>1</v>
      </c>
      <c r="R95" s="9">
        <v>1</v>
      </c>
      <c r="S95" s="9"/>
      <c r="T95" s="9"/>
      <c r="U95" s="9"/>
      <c r="V95" s="9"/>
      <c r="W95" s="9"/>
      <c r="X95" s="94">
        <v>1</v>
      </c>
      <c r="Y95" s="9"/>
      <c r="Z95" s="9"/>
      <c r="AA95" s="94"/>
    </row>
    <row r="96" spans="1:27" ht="25.5">
      <c r="A96" s="20">
        <v>95</v>
      </c>
      <c r="B96" s="15" t="s">
        <v>147</v>
      </c>
      <c r="C96" s="3"/>
      <c r="D96" s="3"/>
      <c r="E96" s="3"/>
      <c r="F96" s="9"/>
      <c r="G96" s="99"/>
      <c r="H96" s="3">
        <v>1</v>
      </c>
      <c r="I96" s="12">
        <f t="shared" si="1"/>
        <v>0</v>
      </c>
      <c r="J96" s="87" t="s">
        <v>439</v>
      </c>
      <c r="K96" s="112"/>
      <c r="L96" s="114"/>
      <c r="M96" s="114"/>
      <c r="N96" s="114" t="s">
        <v>317</v>
      </c>
      <c r="O96" s="143"/>
      <c r="P96" s="23">
        <v>1</v>
      </c>
      <c r="Q96" s="9">
        <v>1</v>
      </c>
      <c r="R96" s="9">
        <v>1</v>
      </c>
      <c r="S96" s="9"/>
      <c r="T96" s="9"/>
      <c r="U96" s="9"/>
      <c r="V96" s="9"/>
      <c r="W96" s="9"/>
      <c r="X96" s="94"/>
      <c r="Y96" s="9"/>
      <c r="Z96" s="9"/>
      <c r="AA96" s="94"/>
    </row>
    <row r="97" spans="1:27" ht="25.5">
      <c r="A97" s="20">
        <v>96</v>
      </c>
      <c r="B97" s="15" t="s">
        <v>229</v>
      </c>
      <c r="C97" s="3"/>
      <c r="D97" s="3"/>
      <c r="E97" s="3"/>
      <c r="F97" s="9"/>
      <c r="G97" s="99"/>
      <c r="H97" s="3">
        <v>1</v>
      </c>
      <c r="I97" s="12">
        <f t="shared" si="1"/>
        <v>0</v>
      </c>
      <c r="J97" s="87" t="s">
        <v>436</v>
      </c>
      <c r="K97" s="112"/>
      <c r="L97" s="114"/>
      <c r="M97" s="114"/>
      <c r="N97" s="114" t="s">
        <v>331</v>
      </c>
      <c r="O97" s="143" t="s">
        <v>177</v>
      </c>
      <c r="P97" s="23">
        <v>1</v>
      </c>
      <c r="Q97" s="9">
        <v>1</v>
      </c>
      <c r="R97" s="9"/>
      <c r="S97" s="9">
        <v>1</v>
      </c>
      <c r="T97" s="9">
        <v>1</v>
      </c>
      <c r="U97" s="9"/>
      <c r="V97" s="9"/>
      <c r="W97" s="9"/>
      <c r="X97" s="94"/>
      <c r="Y97" s="9"/>
      <c r="Z97" s="9"/>
      <c r="AA97" s="94"/>
    </row>
    <row r="98" spans="1:27" ht="12.75">
      <c r="A98" s="20">
        <v>97</v>
      </c>
      <c r="B98" s="15" t="s">
        <v>230</v>
      </c>
      <c r="C98" s="3"/>
      <c r="D98" s="3"/>
      <c r="E98" s="3"/>
      <c r="F98" s="9"/>
      <c r="G98" s="99"/>
      <c r="H98" s="3">
        <v>1</v>
      </c>
      <c r="I98" s="12">
        <f t="shared" si="1"/>
        <v>0</v>
      </c>
      <c r="J98" s="87" t="s">
        <v>436</v>
      </c>
      <c r="K98" s="112"/>
      <c r="L98" s="114"/>
      <c r="M98" s="114"/>
      <c r="N98" s="114" t="s">
        <v>331</v>
      </c>
      <c r="O98" s="143"/>
      <c r="P98" s="23">
        <v>1</v>
      </c>
      <c r="Q98" s="9">
        <v>1</v>
      </c>
      <c r="R98" s="9"/>
      <c r="S98" s="9">
        <v>1</v>
      </c>
      <c r="T98" s="9">
        <v>1</v>
      </c>
      <c r="U98" s="9"/>
      <c r="V98" s="9"/>
      <c r="W98" s="9"/>
      <c r="X98" s="94"/>
      <c r="Y98" s="9"/>
      <c r="Z98" s="9"/>
      <c r="AA98" s="94"/>
    </row>
    <row r="99" spans="1:27" ht="12.75">
      <c r="A99" s="20">
        <v>98</v>
      </c>
      <c r="B99" s="15" t="s">
        <v>52</v>
      </c>
      <c r="C99" s="3"/>
      <c r="D99" s="3"/>
      <c r="E99" s="3"/>
      <c r="F99" s="9"/>
      <c r="G99" s="99"/>
      <c r="H99" s="3">
        <v>1</v>
      </c>
      <c r="I99" s="12">
        <f t="shared" si="1"/>
        <v>0</v>
      </c>
      <c r="J99" s="87" t="s">
        <v>436</v>
      </c>
      <c r="K99" s="112"/>
      <c r="L99" s="114"/>
      <c r="M99" s="114"/>
      <c r="N99" s="114" t="s">
        <v>331</v>
      </c>
      <c r="O99" s="143"/>
      <c r="P99" s="23">
        <v>1</v>
      </c>
      <c r="Q99" s="9">
        <v>1</v>
      </c>
      <c r="R99" s="9"/>
      <c r="S99" s="9"/>
      <c r="T99" s="9">
        <v>1</v>
      </c>
      <c r="U99" s="9"/>
      <c r="V99" s="9"/>
      <c r="W99" s="9"/>
      <c r="X99" s="94"/>
      <c r="Y99" s="9"/>
      <c r="Z99" s="9"/>
      <c r="AA99" s="94"/>
    </row>
    <row r="100" spans="1:27" ht="25.5">
      <c r="A100" s="20">
        <v>99</v>
      </c>
      <c r="B100" s="15" t="s">
        <v>46</v>
      </c>
      <c r="C100" s="3"/>
      <c r="D100" s="3"/>
      <c r="E100" s="3"/>
      <c r="F100" s="9"/>
      <c r="G100" s="99"/>
      <c r="H100" s="3">
        <v>1</v>
      </c>
      <c r="I100" s="12">
        <f t="shared" si="1"/>
        <v>0</v>
      </c>
      <c r="J100" s="87" t="s">
        <v>436</v>
      </c>
      <c r="K100" s="112"/>
      <c r="L100" s="114"/>
      <c r="M100" s="114"/>
      <c r="N100" s="114" t="s">
        <v>331</v>
      </c>
      <c r="O100" s="143"/>
      <c r="P100" s="23">
        <v>1</v>
      </c>
      <c r="Q100" s="9">
        <v>1</v>
      </c>
      <c r="R100" s="9">
        <v>1</v>
      </c>
      <c r="S100" s="9">
        <v>1</v>
      </c>
      <c r="T100" s="9">
        <v>1</v>
      </c>
      <c r="U100" s="9"/>
      <c r="V100" s="9"/>
      <c r="W100" s="9"/>
      <c r="X100" s="94"/>
      <c r="Y100" s="9"/>
      <c r="Z100" s="9"/>
      <c r="AA100" s="94"/>
    </row>
    <row r="101" spans="1:27" ht="12.75">
      <c r="A101" s="20">
        <v>100</v>
      </c>
      <c r="B101" s="15" t="s">
        <v>231</v>
      </c>
      <c r="C101" s="3"/>
      <c r="D101" s="3"/>
      <c r="E101" s="3"/>
      <c r="F101" s="9"/>
      <c r="G101" s="99"/>
      <c r="H101" s="3">
        <v>1</v>
      </c>
      <c r="I101" s="12">
        <f t="shared" si="1"/>
        <v>0</v>
      </c>
      <c r="J101" s="87" t="s">
        <v>436</v>
      </c>
      <c r="K101" s="112"/>
      <c r="L101" s="114"/>
      <c r="M101" s="114"/>
      <c r="N101" s="114" t="s">
        <v>331</v>
      </c>
      <c r="O101" s="143"/>
      <c r="P101" s="23">
        <v>1</v>
      </c>
      <c r="Q101" s="9"/>
      <c r="R101" s="9"/>
      <c r="S101" s="9"/>
      <c r="T101" s="9">
        <v>1</v>
      </c>
      <c r="U101" s="9"/>
      <c r="V101" s="9"/>
      <c r="W101" s="9"/>
      <c r="X101" s="94"/>
      <c r="Y101" s="9"/>
      <c r="Z101" s="9"/>
      <c r="AA101" s="94"/>
    </row>
    <row r="102" spans="1:27" ht="26.25" customHeight="1">
      <c r="A102" s="20">
        <v>101</v>
      </c>
      <c r="B102" s="15" t="s">
        <v>232</v>
      </c>
      <c r="C102" s="3"/>
      <c r="D102" s="3"/>
      <c r="E102" s="3"/>
      <c r="F102" s="9"/>
      <c r="G102" s="99"/>
      <c r="H102" s="3">
        <v>1</v>
      </c>
      <c r="I102" s="12">
        <f t="shared" si="1"/>
        <v>0</v>
      </c>
      <c r="J102" s="87" t="s">
        <v>436</v>
      </c>
      <c r="K102" s="112"/>
      <c r="L102" s="114"/>
      <c r="M102" s="114"/>
      <c r="N102" s="114" t="s">
        <v>331</v>
      </c>
      <c r="O102" s="143" t="s">
        <v>175</v>
      </c>
      <c r="P102" s="23">
        <v>1</v>
      </c>
      <c r="Q102" s="9">
        <v>1</v>
      </c>
      <c r="R102" s="9">
        <v>1</v>
      </c>
      <c r="S102" s="9">
        <v>1</v>
      </c>
      <c r="T102" s="9">
        <v>1</v>
      </c>
      <c r="U102" s="9"/>
      <c r="V102" s="9"/>
      <c r="W102" s="9"/>
      <c r="X102" s="94">
        <v>1</v>
      </c>
      <c r="Y102" s="9"/>
      <c r="Z102" s="9"/>
      <c r="AA102" s="94"/>
    </row>
    <row r="103" spans="1:27" ht="12.75">
      <c r="A103" s="20">
        <v>102</v>
      </c>
      <c r="B103" s="15" t="s">
        <v>102</v>
      </c>
      <c r="C103" s="3"/>
      <c r="D103" s="3"/>
      <c r="E103" s="3"/>
      <c r="F103" s="9"/>
      <c r="G103" s="99"/>
      <c r="H103" s="3">
        <v>1</v>
      </c>
      <c r="I103" s="12">
        <f t="shared" si="1"/>
        <v>0</v>
      </c>
      <c r="J103" s="87" t="s">
        <v>437</v>
      </c>
      <c r="K103" s="112"/>
      <c r="L103" s="114"/>
      <c r="M103" s="5" t="s">
        <v>336</v>
      </c>
      <c r="N103" s="114" t="s">
        <v>365</v>
      </c>
      <c r="O103" s="143"/>
      <c r="P103" s="23">
        <v>1</v>
      </c>
      <c r="Q103" s="9">
        <v>1</v>
      </c>
      <c r="R103" s="9"/>
      <c r="S103" s="9"/>
      <c r="T103" s="9">
        <v>1</v>
      </c>
      <c r="U103" s="9"/>
      <c r="V103" s="9"/>
      <c r="W103" s="9"/>
      <c r="X103" s="94"/>
      <c r="Y103" s="9"/>
      <c r="Z103" s="9"/>
      <c r="AA103" s="94"/>
    </row>
    <row r="104" spans="1:27" ht="25.5">
      <c r="A104" s="20">
        <v>103</v>
      </c>
      <c r="B104" s="15" t="s">
        <v>31</v>
      </c>
      <c r="C104" s="3"/>
      <c r="D104" s="3"/>
      <c r="E104" s="3"/>
      <c r="F104" s="9"/>
      <c r="G104" s="99"/>
      <c r="H104" s="3">
        <v>1</v>
      </c>
      <c r="I104" s="12">
        <f t="shared" si="1"/>
        <v>0</v>
      </c>
      <c r="J104" s="87" t="s">
        <v>437</v>
      </c>
      <c r="K104" s="112"/>
      <c r="L104" s="114"/>
      <c r="M104" s="15" t="s">
        <v>336</v>
      </c>
      <c r="N104" s="15" t="s">
        <v>365</v>
      </c>
      <c r="O104" s="37" t="s">
        <v>192</v>
      </c>
      <c r="P104" s="23">
        <v>1</v>
      </c>
      <c r="Q104" s="9">
        <v>1</v>
      </c>
      <c r="R104" s="9">
        <v>1</v>
      </c>
      <c r="S104" s="9"/>
      <c r="T104" s="9">
        <v>1</v>
      </c>
      <c r="U104" s="9"/>
      <c r="V104" s="9"/>
      <c r="W104" s="9"/>
      <c r="X104" s="94"/>
      <c r="Y104" s="9"/>
      <c r="Z104" s="9"/>
      <c r="AA104" s="94"/>
    </row>
    <row r="105" spans="1:27" ht="25.5">
      <c r="A105" s="20">
        <v>104</v>
      </c>
      <c r="B105" s="15" t="s">
        <v>385</v>
      </c>
      <c r="C105" s="3"/>
      <c r="D105" s="3"/>
      <c r="E105" s="3"/>
      <c r="F105" s="9"/>
      <c r="G105" s="99"/>
      <c r="H105" s="3">
        <v>1</v>
      </c>
      <c r="I105" s="12">
        <f t="shared" si="1"/>
        <v>0</v>
      </c>
      <c r="J105" s="87" t="s">
        <v>437</v>
      </c>
      <c r="K105" s="112"/>
      <c r="L105" s="114"/>
      <c r="M105" s="114"/>
      <c r="N105" s="114" t="s">
        <v>365</v>
      </c>
      <c r="O105" s="37" t="s">
        <v>192</v>
      </c>
      <c r="P105" s="23">
        <v>1</v>
      </c>
      <c r="Q105" s="9">
        <v>1</v>
      </c>
      <c r="R105" s="9"/>
      <c r="S105" s="9"/>
      <c r="T105" s="9">
        <v>1</v>
      </c>
      <c r="U105" s="9"/>
      <c r="V105" s="9"/>
      <c r="W105" s="9"/>
      <c r="X105" s="94"/>
      <c r="Y105" s="9"/>
      <c r="Z105" s="9"/>
      <c r="AA105" s="94"/>
    </row>
    <row r="106" spans="1:27" ht="25.5">
      <c r="A106" s="20">
        <v>105</v>
      </c>
      <c r="B106" s="15" t="s">
        <v>386</v>
      </c>
      <c r="C106" s="3"/>
      <c r="D106" s="3"/>
      <c r="E106" s="3"/>
      <c r="F106" s="9"/>
      <c r="G106" s="99"/>
      <c r="H106" s="3">
        <v>1</v>
      </c>
      <c r="I106" s="12">
        <f t="shared" si="1"/>
        <v>0</v>
      </c>
      <c r="J106" s="87" t="s">
        <v>437</v>
      </c>
      <c r="K106" s="112"/>
      <c r="L106" s="114"/>
      <c r="M106" s="114" t="s">
        <v>361</v>
      </c>
      <c r="N106" s="114" t="s">
        <v>365</v>
      </c>
      <c r="O106" s="37" t="s">
        <v>189</v>
      </c>
      <c r="P106" s="23">
        <v>1</v>
      </c>
      <c r="Q106" s="9">
        <v>1</v>
      </c>
      <c r="R106" s="9">
        <v>1</v>
      </c>
      <c r="S106" s="9">
        <v>1</v>
      </c>
      <c r="T106" s="9">
        <v>1</v>
      </c>
      <c r="U106" s="9"/>
      <c r="V106" s="9"/>
      <c r="W106" s="9"/>
      <c r="X106" s="94"/>
      <c r="Y106" s="9"/>
      <c r="Z106" s="9"/>
      <c r="AA106" s="94"/>
    </row>
    <row r="107" spans="1:27" ht="25.5">
      <c r="A107" s="20">
        <v>106</v>
      </c>
      <c r="B107" s="15" t="s">
        <v>387</v>
      </c>
      <c r="C107" s="3"/>
      <c r="D107" s="3"/>
      <c r="E107" s="3"/>
      <c r="F107" s="9"/>
      <c r="G107" s="99"/>
      <c r="H107" s="3">
        <v>1</v>
      </c>
      <c r="I107" s="12">
        <f t="shared" si="1"/>
        <v>0</v>
      </c>
      <c r="J107" s="87" t="s">
        <v>437</v>
      </c>
      <c r="K107" s="112"/>
      <c r="L107" s="114"/>
      <c r="M107" s="114"/>
      <c r="N107" s="114" t="s">
        <v>365</v>
      </c>
      <c r="O107" s="143" t="s">
        <v>177</v>
      </c>
      <c r="P107" s="23">
        <v>1</v>
      </c>
      <c r="Q107" s="9">
        <v>1</v>
      </c>
      <c r="R107" s="9">
        <v>1</v>
      </c>
      <c r="S107" s="9">
        <v>1</v>
      </c>
      <c r="T107" s="9">
        <v>1</v>
      </c>
      <c r="U107" s="9"/>
      <c r="V107" s="9"/>
      <c r="W107" s="9"/>
      <c r="X107" s="94">
        <v>1</v>
      </c>
      <c r="Y107" s="9"/>
      <c r="Z107" s="9"/>
      <c r="AA107" s="94"/>
    </row>
    <row r="108" spans="1:27" ht="25.5">
      <c r="A108" s="20">
        <v>107</v>
      </c>
      <c r="B108" s="15" t="s">
        <v>91</v>
      </c>
      <c r="C108" s="3"/>
      <c r="D108" s="3"/>
      <c r="E108" s="3"/>
      <c r="F108" s="9"/>
      <c r="G108" s="99"/>
      <c r="H108" s="3">
        <v>1</v>
      </c>
      <c r="I108" s="12">
        <f t="shared" si="1"/>
        <v>0</v>
      </c>
      <c r="J108" s="87" t="s">
        <v>437</v>
      </c>
      <c r="K108" s="112"/>
      <c r="L108" s="114"/>
      <c r="M108" s="114"/>
      <c r="N108" s="114" t="s">
        <v>365</v>
      </c>
      <c r="O108" s="143"/>
      <c r="P108" s="23">
        <v>1</v>
      </c>
      <c r="Q108" s="9">
        <v>1</v>
      </c>
      <c r="R108" s="9">
        <v>1</v>
      </c>
      <c r="S108" s="9">
        <v>1</v>
      </c>
      <c r="T108" s="9">
        <v>1</v>
      </c>
      <c r="U108" s="9"/>
      <c r="V108" s="9"/>
      <c r="W108" s="9"/>
      <c r="X108" s="94"/>
      <c r="Y108" s="9"/>
      <c r="Z108" s="9"/>
      <c r="AA108" s="94"/>
    </row>
    <row r="109" spans="1:27" ht="25.5">
      <c r="A109" s="20">
        <v>108</v>
      </c>
      <c r="B109" s="15" t="s">
        <v>233</v>
      </c>
      <c r="C109" s="3"/>
      <c r="D109" s="3"/>
      <c r="E109" s="3"/>
      <c r="F109" s="9"/>
      <c r="G109" s="99"/>
      <c r="H109" s="3">
        <v>1</v>
      </c>
      <c r="I109" s="12">
        <f t="shared" si="1"/>
        <v>0</v>
      </c>
      <c r="J109" s="87" t="s">
        <v>437</v>
      </c>
      <c r="K109" s="112"/>
      <c r="L109" s="114"/>
      <c r="M109" s="114"/>
      <c r="N109" s="114" t="s">
        <v>365</v>
      </c>
      <c r="O109" s="143"/>
      <c r="P109" s="23">
        <v>1</v>
      </c>
      <c r="Q109" s="9">
        <v>1</v>
      </c>
      <c r="R109" s="9">
        <v>1</v>
      </c>
      <c r="S109" s="9">
        <v>1</v>
      </c>
      <c r="T109" s="9">
        <v>1</v>
      </c>
      <c r="U109" s="9"/>
      <c r="V109" s="9"/>
      <c r="W109" s="9"/>
      <c r="X109" s="94"/>
      <c r="Y109" s="9"/>
      <c r="Z109" s="9"/>
      <c r="AA109" s="94"/>
    </row>
    <row r="110" spans="1:27" ht="12.75">
      <c r="A110" s="20">
        <v>109</v>
      </c>
      <c r="B110" s="15" t="s">
        <v>304</v>
      </c>
      <c r="C110" s="3"/>
      <c r="D110" s="3"/>
      <c r="E110" s="3"/>
      <c r="F110" s="9"/>
      <c r="G110" s="99"/>
      <c r="H110" s="3">
        <v>1</v>
      </c>
      <c r="I110" s="12">
        <f t="shared" si="1"/>
        <v>0</v>
      </c>
      <c r="J110" s="87" t="s">
        <v>437</v>
      </c>
      <c r="K110" s="112"/>
      <c r="L110" s="114"/>
      <c r="M110" s="114"/>
      <c r="N110" s="114" t="s">
        <v>365</v>
      </c>
      <c r="O110" s="143"/>
      <c r="P110" s="23">
        <v>1</v>
      </c>
      <c r="Q110" s="9">
        <v>1</v>
      </c>
      <c r="R110" s="9">
        <v>1</v>
      </c>
      <c r="S110" s="9">
        <v>1</v>
      </c>
      <c r="T110" s="9">
        <v>1</v>
      </c>
      <c r="U110" s="9"/>
      <c r="V110" s="9"/>
      <c r="W110" s="9"/>
      <c r="X110" s="94"/>
      <c r="Y110" s="9"/>
      <c r="Z110" s="9"/>
      <c r="AA110" s="94"/>
    </row>
    <row r="111" spans="1:27" ht="25.5">
      <c r="A111" s="20">
        <v>110</v>
      </c>
      <c r="B111" s="15" t="s">
        <v>388</v>
      </c>
      <c r="C111" s="3"/>
      <c r="D111" s="3"/>
      <c r="E111" s="3"/>
      <c r="F111" s="9"/>
      <c r="G111" s="99"/>
      <c r="H111" s="3">
        <v>1</v>
      </c>
      <c r="I111" s="12">
        <f t="shared" si="1"/>
        <v>0</v>
      </c>
      <c r="J111" s="87" t="s">
        <v>437</v>
      </c>
      <c r="K111" s="112"/>
      <c r="L111" s="114"/>
      <c r="M111" s="114"/>
      <c r="N111" s="114" t="s">
        <v>332</v>
      </c>
      <c r="O111" s="143"/>
      <c r="P111" s="23">
        <v>1</v>
      </c>
      <c r="Q111" s="9">
        <v>1</v>
      </c>
      <c r="R111" s="9">
        <v>1</v>
      </c>
      <c r="S111" s="9">
        <v>1</v>
      </c>
      <c r="T111" s="9">
        <v>1</v>
      </c>
      <c r="U111" s="9"/>
      <c r="V111" s="9"/>
      <c r="W111" s="9"/>
      <c r="X111" s="94"/>
      <c r="Y111" s="9"/>
      <c r="Z111" s="9"/>
      <c r="AA111" s="94"/>
    </row>
    <row r="112" spans="1:27" ht="25.5">
      <c r="A112" s="20">
        <v>111</v>
      </c>
      <c r="B112" s="15" t="s">
        <v>234</v>
      </c>
      <c r="C112" s="3"/>
      <c r="D112" s="3"/>
      <c r="E112" s="3"/>
      <c r="F112" s="9"/>
      <c r="G112" s="99"/>
      <c r="H112" s="3">
        <v>1</v>
      </c>
      <c r="I112" s="12">
        <f t="shared" si="1"/>
        <v>0</v>
      </c>
      <c r="J112" s="87" t="s">
        <v>437</v>
      </c>
      <c r="K112" s="112"/>
      <c r="L112" s="114"/>
      <c r="M112" s="114"/>
      <c r="N112" s="114" t="s">
        <v>332</v>
      </c>
      <c r="O112" s="37" t="s">
        <v>192</v>
      </c>
      <c r="P112" s="23">
        <v>1</v>
      </c>
      <c r="Q112" s="9">
        <v>1</v>
      </c>
      <c r="R112" s="9">
        <v>1</v>
      </c>
      <c r="S112" s="9">
        <v>1</v>
      </c>
      <c r="T112" s="9">
        <v>1</v>
      </c>
      <c r="U112" s="9"/>
      <c r="V112" s="9"/>
      <c r="W112" s="9"/>
      <c r="X112" s="94"/>
      <c r="Y112" s="9"/>
      <c r="Z112" s="9"/>
      <c r="AA112" s="94"/>
    </row>
    <row r="113" spans="1:27" ht="29.25" customHeight="1">
      <c r="A113" s="20">
        <v>112</v>
      </c>
      <c r="B113" s="15" t="s">
        <v>235</v>
      </c>
      <c r="C113" s="3"/>
      <c r="D113" s="3"/>
      <c r="E113" s="3"/>
      <c r="F113" s="9"/>
      <c r="G113" s="99"/>
      <c r="H113" s="3">
        <v>1</v>
      </c>
      <c r="I113" s="12">
        <f t="shared" si="1"/>
        <v>0</v>
      </c>
      <c r="J113" s="87" t="s">
        <v>436</v>
      </c>
      <c r="K113" s="112"/>
      <c r="L113" s="114"/>
      <c r="M113" s="5" t="s">
        <v>447</v>
      </c>
      <c r="N113" s="5" t="s">
        <v>83</v>
      </c>
      <c r="O113" s="37" t="s">
        <v>192</v>
      </c>
      <c r="P113" s="23">
        <v>1</v>
      </c>
      <c r="Q113" s="9">
        <v>1</v>
      </c>
      <c r="R113" s="9"/>
      <c r="S113" s="9">
        <v>1</v>
      </c>
      <c r="T113" s="9">
        <v>1</v>
      </c>
      <c r="U113" s="9"/>
      <c r="V113" s="9"/>
      <c r="W113" s="9"/>
      <c r="X113" s="94">
        <v>1</v>
      </c>
      <c r="Y113" s="9"/>
      <c r="Z113" s="9"/>
      <c r="AA113" s="94"/>
    </row>
    <row r="114" spans="1:27" ht="25.5">
      <c r="A114" s="20">
        <v>113</v>
      </c>
      <c r="B114" s="5" t="s">
        <v>80</v>
      </c>
      <c r="C114" s="3"/>
      <c r="D114" s="3"/>
      <c r="E114" s="3"/>
      <c r="F114" s="9"/>
      <c r="G114" s="99"/>
      <c r="H114" s="3">
        <v>1</v>
      </c>
      <c r="I114" s="12">
        <f t="shared" si="1"/>
        <v>0</v>
      </c>
      <c r="J114" s="87" t="s">
        <v>436</v>
      </c>
      <c r="K114" s="112"/>
      <c r="L114" s="114"/>
      <c r="M114" s="5" t="s">
        <v>335</v>
      </c>
      <c r="N114" s="15" t="s">
        <v>49</v>
      </c>
      <c r="O114" s="142"/>
      <c r="P114" s="23">
        <v>1</v>
      </c>
      <c r="Q114" s="9">
        <v>1</v>
      </c>
      <c r="R114" s="9">
        <v>1</v>
      </c>
      <c r="S114" s="9">
        <v>1</v>
      </c>
      <c r="T114" s="9">
        <v>1</v>
      </c>
      <c r="U114" s="9"/>
      <c r="V114" s="9"/>
      <c r="W114" s="9"/>
      <c r="X114" s="94">
        <v>1</v>
      </c>
      <c r="Y114" s="9"/>
      <c r="Z114" s="9"/>
      <c r="AA114" s="94"/>
    </row>
    <row r="115" spans="1:27" ht="25.5">
      <c r="A115" s="20">
        <v>114</v>
      </c>
      <c r="B115" s="15" t="s">
        <v>236</v>
      </c>
      <c r="C115" s="3"/>
      <c r="D115" s="3"/>
      <c r="E115" s="3"/>
      <c r="F115" s="9"/>
      <c r="G115" s="99"/>
      <c r="H115" s="3">
        <v>1</v>
      </c>
      <c r="I115" s="12">
        <f t="shared" si="1"/>
        <v>0</v>
      </c>
      <c r="J115" s="87" t="s">
        <v>436</v>
      </c>
      <c r="K115" s="112"/>
      <c r="L115" s="114"/>
      <c r="M115" s="114"/>
      <c r="N115" s="114" t="s">
        <v>50</v>
      </c>
      <c r="O115" s="143"/>
      <c r="P115" s="23">
        <v>1</v>
      </c>
      <c r="Q115" s="9">
        <v>1</v>
      </c>
      <c r="R115" s="9"/>
      <c r="S115" s="9">
        <v>1</v>
      </c>
      <c r="T115" s="9">
        <v>1</v>
      </c>
      <c r="U115" s="9"/>
      <c r="V115" s="9"/>
      <c r="W115" s="9"/>
      <c r="X115" s="94">
        <v>1</v>
      </c>
      <c r="Y115" s="9"/>
      <c r="Z115" s="9"/>
      <c r="AA115" s="94"/>
    </row>
    <row r="116" spans="1:27" ht="25.5">
      <c r="A116" s="20">
        <v>115</v>
      </c>
      <c r="B116" s="15" t="s">
        <v>389</v>
      </c>
      <c r="C116" s="3"/>
      <c r="D116" s="3"/>
      <c r="E116" s="3"/>
      <c r="F116" s="9"/>
      <c r="G116" s="99"/>
      <c r="H116" s="3">
        <v>1</v>
      </c>
      <c r="I116" s="12">
        <f t="shared" si="1"/>
        <v>0</v>
      </c>
      <c r="J116" s="87" t="s">
        <v>436</v>
      </c>
      <c r="K116" s="112"/>
      <c r="L116" s="114"/>
      <c r="M116" s="5" t="s">
        <v>358</v>
      </c>
      <c r="N116" s="114" t="s">
        <v>51</v>
      </c>
      <c r="O116" s="37" t="s">
        <v>194</v>
      </c>
      <c r="P116" s="23">
        <v>1</v>
      </c>
      <c r="Q116" s="9">
        <v>1</v>
      </c>
      <c r="R116" s="9">
        <v>1</v>
      </c>
      <c r="S116" s="9">
        <v>1</v>
      </c>
      <c r="T116" s="9">
        <v>1</v>
      </c>
      <c r="U116" s="9"/>
      <c r="V116" s="9"/>
      <c r="W116" s="9">
        <v>1</v>
      </c>
      <c r="X116" s="94">
        <v>1</v>
      </c>
      <c r="Y116" s="9"/>
      <c r="Z116" s="9"/>
      <c r="AA116" s="94"/>
    </row>
    <row r="117" spans="1:27" ht="12.75">
      <c r="A117" s="20">
        <v>116</v>
      </c>
      <c r="B117" s="14" t="s">
        <v>45</v>
      </c>
      <c r="C117" s="3"/>
      <c r="D117" s="3"/>
      <c r="E117" s="3"/>
      <c r="F117" s="9"/>
      <c r="G117" s="98"/>
      <c r="H117" s="11">
        <v>1</v>
      </c>
      <c r="I117" s="12">
        <f t="shared" si="1"/>
        <v>0</v>
      </c>
      <c r="J117" s="85" t="s">
        <v>441</v>
      </c>
      <c r="K117" s="113"/>
      <c r="L117" s="20" t="s">
        <v>47</v>
      </c>
      <c r="M117" s="5"/>
      <c r="N117" s="5"/>
      <c r="O117" s="37" t="s">
        <v>267</v>
      </c>
      <c r="P117" s="23">
        <v>1</v>
      </c>
      <c r="Q117" s="3">
        <v>1</v>
      </c>
      <c r="R117" s="3">
        <v>1</v>
      </c>
      <c r="S117" s="3">
        <v>1</v>
      </c>
      <c r="T117" s="3"/>
      <c r="U117" s="3"/>
      <c r="V117" s="3"/>
      <c r="W117" s="3"/>
      <c r="X117" s="24"/>
      <c r="Y117" s="3"/>
      <c r="Z117" s="3"/>
      <c r="AA117" s="24"/>
    </row>
    <row r="118" spans="1:27" ht="12.75">
      <c r="A118" s="20">
        <v>117</v>
      </c>
      <c r="B118" s="14" t="s">
        <v>420</v>
      </c>
      <c r="C118" s="3"/>
      <c r="D118" s="3"/>
      <c r="E118" s="3"/>
      <c r="F118" s="9"/>
      <c r="G118" s="98"/>
      <c r="H118" s="11">
        <v>1</v>
      </c>
      <c r="I118" s="12">
        <f t="shared" si="1"/>
        <v>0</v>
      </c>
      <c r="J118" s="85" t="s">
        <v>441</v>
      </c>
      <c r="K118" s="113"/>
      <c r="L118" s="20" t="s">
        <v>47</v>
      </c>
      <c r="M118" s="5"/>
      <c r="N118" s="5"/>
      <c r="O118" s="37"/>
      <c r="P118" s="23">
        <v>1</v>
      </c>
      <c r="Q118" s="3">
        <v>1</v>
      </c>
      <c r="R118" s="3"/>
      <c r="S118" s="3"/>
      <c r="T118" s="3"/>
      <c r="U118" s="3"/>
      <c r="V118" s="3"/>
      <c r="W118" s="3"/>
      <c r="X118" s="24"/>
      <c r="Y118" s="3"/>
      <c r="Z118" s="3"/>
      <c r="AA118" s="24"/>
    </row>
    <row r="119" spans="1:27" ht="12.75">
      <c r="A119" s="20">
        <v>118</v>
      </c>
      <c r="B119" s="14" t="s">
        <v>207</v>
      </c>
      <c r="C119" s="3"/>
      <c r="D119" s="3"/>
      <c r="E119" s="3"/>
      <c r="F119" s="9"/>
      <c r="G119" s="98"/>
      <c r="H119" s="11">
        <v>1</v>
      </c>
      <c r="I119" s="12">
        <f t="shared" si="1"/>
        <v>0</v>
      </c>
      <c r="J119" s="85" t="s">
        <v>441</v>
      </c>
      <c r="K119" s="113"/>
      <c r="L119" s="20" t="s">
        <v>47</v>
      </c>
      <c r="M119" s="5"/>
      <c r="N119" s="5"/>
      <c r="O119" s="37"/>
      <c r="P119" s="23">
        <v>1</v>
      </c>
      <c r="Q119" s="3"/>
      <c r="R119" s="3"/>
      <c r="S119" s="3"/>
      <c r="T119" s="3"/>
      <c r="U119" s="3"/>
      <c r="V119" s="3"/>
      <c r="W119" s="3"/>
      <c r="X119" s="24"/>
      <c r="Y119" s="3"/>
      <c r="Z119" s="3"/>
      <c r="AA119" s="24"/>
    </row>
    <row r="120" spans="1:27" ht="12.75">
      <c r="A120" s="20">
        <v>119</v>
      </c>
      <c r="B120" s="14" t="s">
        <v>183</v>
      </c>
      <c r="C120" s="3"/>
      <c r="D120" s="3"/>
      <c r="E120" s="3"/>
      <c r="F120" s="9"/>
      <c r="G120" s="99"/>
      <c r="H120" s="11">
        <v>1</v>
      </c>
      <c r="I120" s="12">
        <f t="shared" si="1"/>
        <v>0</v>
      </c>
      <c r="J120" s="87" t="s">
        <v>441</v>
      </c>
      <c r="K120" s="112"/>
      <c r="L120" s="20" t="s">
        <v>47</v>
      </c>
      <c r="M120" s="15"/>
      <c r="N120" s="5"/>
      <c r="O120" s="37" t="s">
        <v>184</v>
      </c>
      <c r="P120" s="23">
        <v>1</v>
      </c>
      <c r="Q120" s="3"/>
      <c r="R120" s="3"/>
      <c r="S120" s="3"/>
      <c r="T120" s="3"/>
      <c r="U120" s="3"/>
      <c r="V120" s="3"/>
      <c r="W120" s="3"/>
      <c r="X120" s="24"/>
      <c r="Y120" s="3"/>
      <c r="Z120" s="3"/>
      <c r="AA120" s="24"/>
    </row>
    <row r="121" spans="1:27" ht="12.75">
      <c r="A121" s="20">
        <v>120</v>
      </c>
      <c r="B121" s="16" t="s">
        <v>256</v>
      </c>
      <c r="C121" s="3"/>
      <c r="D121" s="3"/>
      <c r="E121" s="3"/>
      <c r="F121" s="9"/>
      <c r="G121" s="98"/>
      <c r="H121" s="11">
        <v>1</v>
      </c>
      <c r="I121" s="12">
        <f t="shared" si="1"/>
        <v>0</v>
      </c>
      <c r="J121" s="85" t="s">
        <v>441</v>
      </c>
      <c r="K121" s="113"/>
      <c r="L121" s="20" t="s">
        <v>47</v>
      </c>
      <c r="M121" s="5"/>
      <c r="N121" s="5"/>
      <c r="O121" s="37"/>
      <c r="P121" s="23">
        <v>1</v>
      </c>
      <c r="Q121" s="3"/>
      <c r="R121" s="3"/>
      <c r="S121" s="3"/>
      <c r="T121" s="3"/>
      <c r="U121" s="3"/>
      <c r="V121" s="3"/>
      <c r="W121" s="3"/>
      <c r="X121" s="24"/>
      <c r="Y121" s="3"/>
      <c r="Z121" s="3"/>
      <c r="AA121" s="24"/>
    </row>
    <row r="122" spans="1:27" ht="25.5">
      <c r="A122" s="20">
        <v>121</v>
      </c>
      <c r="B122" s="16" t="s">
        <v>128</v>
      </c>
      <c r="C122" s="3"/>
      <c r="D122" s="3"/>
      <c r="E122" s="3"/>
      <c r="F122" s="9"/>
      <c r="G122" s="98"/>
      <c r="H122" s="11">
        <v>1</v>
      </c>
      <c r="I122" s="12">
        <f t="shared" si="1"/>
        <v>0</v>
      </c>
      <c r="J122" s="85" t="s">
        <v>436</v>
      </c>
      <c r="K122" s="113"/>
      <c r="L122" s="20" t="s">
        <v>47</v>
      </c>
      <c r="M122" s="5"/>
      <c r="N122" s="5"/>
      <c r="O122" s="37"/>
      <c r="P122" s="23">
        <v>1</v>
      </c>
      <c r="Q122" s="3">
        <v>1</v>
      </c>
      <c r="R122" s="3">
        <v>1</v>
      </c>
      <c r="S122" s="3">
        <v>1</v>
      </c>
      <c r="T122" s="3"/>
      <c r="U122" s="3"/>
      <c r="V122" s="3"/>
      <c r="W122" s="3"/>
      <c r="X122" s="24">
        <v>1</v>
      </c>
      <c r="Y122" s="3"/>
      <c r="Z122" s="3"/>
      <c r="AA122" s="24"/>
    </row>
    <row r="123" spans="1:27" ht="25.5">
      <c r="A123" s="20">
        <v>122</v>
      </c>
      <c r="B123" s="14" t="s">
        <v>237</v>
      </c>
      <c r="C123" s="3"/>
      <c r="D123" s="3"/>
      <c r="E123" s="3"/>
      <c r="F123" s="9"/>
      <c r="G123" s="98"/>
      <c r="H123" s="11">
        <v>1</v>
      </c>
      <c r="I123" s="12">
        <f t="shared" si="1"/>
        <v>0</v>
      </c>
      <c r="J123" s="85" t="s">
        <v>441</v>
      </c>
      <c r="K123" s="113"/>
      <c r="L123" s="20" t="s">
        <v>47</v>
      </c>
      <c r="M123" s="5"/>
      <c r="N123" s="5"/>
      <c r="O123" s="37" t="s">
        <v>264</v>
      </c>
      <c r="P123" s="23">
        <v>1</v>
      </c>
      <c r="Q123" s="3">
        <v>1</v>
      </c>
      <c r="R123" s="3">
        <v>1</v>
      </c>
      <c r="S123" s="3">
        <v>1</v>
      </c>
      <c r="T123" s="3">
        <v>1</v>
      </c>
      <c r="U123" s="3"/>
      <c r="V123" s="3"/>
      <c r="W123" s="3"/>
      <c r="X123" s="24">
        <v>1</v>
      </c>
      <c r="Y123" s="3"/>
      <c r="Z123" s="3"/>
      <c r="AA123" s="24"/>
    </row>
    <row r="124" spans="1:27" ht="12.75">
      <c r="A124" s="20">
        <v>123</v>
      </c>
      <c r="B124" s="16" t="s">
        <v>414</v>
      </c>
      <c r="C124" s="3"/>
      <c r="D124" s="3"/>
      <c r="E124" s="3"/>
      <c r="F124" s="9"/>
      <c r="G124" s="98"/>
      <c r="H124" s="11">
        <v>1</v>
      </c>
      <c r="I124" s="12">
        <f t="shared" si="1"/>
        <v>0</v>
      </c>
      <c r="J124" s="85" t="s">
        <v>441</v>
      </c>
      <c r="K124" s="113"/>
      <c r="L124" s="20" t="s">
        <v>47</v>
      </c>
      <c r="M124" s="5"/>
      <c r="N124" s="5"/>
      <c r="O124" s="37" t="s">
        <v>189</v>
      </c>
      <c r="P124" s="23">
        <v>1</v>
      </c>
      <c r="Q124" s="3"/>
      <c r="R124" s="3"/>
      <c r="S124" s="3"/>
      <c r="T124" s="3"/>
      <c r="U124" s="3"/>
      <c r="V124" s="3"/>
      <c r="W124" s="3"/>
      <c r="X124" s="24"/>
      <c r="Y124" s="3"/>
      <c r="Z124" s="3"/>
      <c r="AA124" s="24"/>
    </row>
    <row r="125" spans="1:27" ht="12.75">
      <c r="A125" s="20">
        <v>124</v>
      </c>
      <c r="B125" s="16" t="s">
        <v>444</v>
      </c>
      <c r="C125" s="3"/>
      <c r="D125" s="3"/>
      <c r="E125" s="3"/>
      <c r="F125" s="9"/>
      <c r="G125" s="98"/>
      <c r="H125" s="11">
        <v>1</v>
      </c>
      <c r="I125" s="12">
        <f t="shared" si="1"/>
        <v>0</v>
      </c>
      <c r="J125" s="85" t="s">
        <v>441</v>
      </c>
      <c r="K125" s="113"/>
      <c r="L125" s="20" t="s">
        <v>47</v>
      </c>
      <c r="M125" s="5"/>
      <c r="N125" s="5"/>
      <c r="O125" s="37" t="s">
        <v>189</v>
      </c>
      <c r="P125" s="23">
        <v>1</v>
      </c>
      <c r="Q125" s="3"/>
      <c r="R125" s="3"/>
      <c r="S125" s="3"/>
      <c r="T125" s="3"/>
      <c r="U125" s="3"/>
      <c r="V125" s="3"/>
      <c r="W125" s="3"/>
      <c r="X125" s="24"/>
      <c r="Y125" s="3"/>
      <c r="Z125" s="3"/>
      <c r="AA125" s="24"/>
    </row>
    <row r="126" spans="1:27" ht="12.75">
      <c r="A126" s="20">
        <v>125</v>
      </c>
      <c r="B126" s="16" t="s">
        <v>245</v>
      </c>
      <c r="C126" s="3"/>
      <c r="D126" s="3"/>
      <c r="E126" s="3"/>
      <c r="F126" s="9"/>
      <c r="G126" s="98"/>
      <c r="H126" s="11">
        <v>1</v>
      </c>
      <c r="I126" s="12">
        <f t="shared" si="1"/>
        <v>0</v>
      </c>
      <c r="J126" s="85" t="s">
        <v>441</v>
      </c>
      <c r="K126" s="113"/>
      <c r="L126" s="20" t="s">
        <v>47</v>
      </c>
      <c r="M126" s="5"/>
      <c r="N126" s="5"/>
      <c r="O126" s="37" t="s">
        <v>189</v>
      </c>
      <c r="P126" s="23">
        <v>1</v>
      </c>
      <c r="Q126" s="3"/>
      <c r="R126" s="3"/>
      <c r="S126" s="3"/>
      <c r="T126" s="3"/>
      <c r="U126" s="3"/>
      <c r="V126" s="3"/>
      <c r="W126" s="3"/>
      <c r="X126" s="24"/>
      <c r="Y126" s="3"/>
      <c r="Z126" s="3"/>
      <c r="AA126" s="24"/>
    </row>
    <row r="127" spans="1:27" ht="12.75">
      <c r="A127" s="20">
        <v>126</v>
      </c>
      <c r="B127" s="16" t="s">
        <v>445</v>
      </c>
      <c r="C127" s="3"/>
      <c r="D127" s="3"/>
      <c r="E127" s="3"/>
      <c r="F127" s="9"/>
      <c r="G127" s="98"/>
      <c r="H127" s="11">
        <v>1</v>
      </c>
      <c r="I127" s="12">
        <f t="shared" si="1"/>
        <v>0</v>
      </c>
      <c r="J127" s="85" t="s">
        <v>441</v>
      </c>
      <c r="K127" s="113"/>
      <c r="L127" s="20" t="s">
        <v>47</v>
      </c>
      <c r="M127" s="5" t="s">
        <v>333</v>
      </c>
      <c r="N127" s="5"/>
      <c r="O127" s="37" t="s">
        <v>189</v>
      </c>
      <c r="P127" s="23">
        <v>1</v>
      </c>
      <c r="Q127" s="3"/>
      <c r="R127" s="3"/>
      <c r="S127" s="3"/>
      <c r="T127" s="3"/>
      <c r="U127" s="3"/>
      <c r="V127" s="3"/>
      <c r="W127" s="3"/>
      <c r="X127" s="24"/>
      <c r="Y127" s="3"/>
      <c r="Z127" s="3"/>
      <c r="AA127" s="24"/>
    </row>
    <row r="128" spans="1:27" ht="12.75">
      <c r="A128" s="20">
        <v>127</v>
      </c>
      <c r="B128" s="16" t="s">
        <v>415</v>
      </c>
      <c r="C128" s="3"/>
      <c r="D128" s="3"/>
      <c r="E128" s="3"/>
      <c r="F128" s="9"/>
      <c r="G128" s="98"/>
      <c r="H128" s="11">
        <v>1</v>
      </c>
      <c r="I128" s="12">
        <f t="shared" si="1"/>
        <v>0</v>
      </c>
      <c r="J128" s="85" t="s">
        <v>441</v>
      </c>
      <c r="K128" s="113"/>
      <c r="L128" s="20" t="s">
        <v>47</v>
      </c>
      <c r="M128" s="5"/>
      <c r="N128" s="5"/>
      <c r="O128" s="37" t="s">
        <v>189</v>
      </c>
      <c r="P128" s="23">
        <v>1</v>
      </c>
      <c r="Q128" s="3"/>
      <c r="R128" s="3"/>
      <c r="S128" s="3"/>
      <c r="T128" s="3"/>
      <c r="U128" s="3"/>
      <c r="V128" s="3"/>
      <c r="W128" s="3"/>
      <c r="X128" s="24"/>
      <c r="Y128" s="3"/>
      <c r="Z128" s="3"/>
      <c r="AA128" s="24"/>
    </row>
    <row r="129" spans="1:27" ht="12.75">
      <c r="A129" s="20">
        <v>128</v>
      </c>
      <c r="B129" s="16" t="s">
        <v>416</v>
      </c>
      <c r="C129" s="3"/>
      <c r="D129" s="3"/>
      <c r="E129" s="3"/>
      <c r="F129" s="9"/>
      <c r="G129" s="98"/>
      <c r="H129" s="11">
        <v>1</v>
      </c>
      <c r="I129" s="12">
        <f t="shared" si="1"/>
        <v>0</v>
      </c>
      <c r="J129" s="85" t="s">
        <v>441</v>
      </c>
      <c r="K129" s="113"/>
      <c r="L129" s="20" t="s">
        <v>47</v>
      </c>
      <c r="M129" s="5"/>
      <c r="N129" s="5"/>
      <c r="O129" s="37" t="s">
        <v>189</v>
      </c>
      <c r="P129" s="23">
        <v>1</v>
      </c>
      <c r="Q129" s="3"/>
      <c r="R129" s="3"/>
      <c r="S129" s="3"/>
      <c r="T129" s="3"/>
      <c r="U129" s="3"/>
      <c r="V129" s="3"/>
      <c r="W129" s="3"/>
      <c r="X129" s="24"/>
      <c r="Y129" s="3"/>
      <c r="Z129" s="3"/>
      <c r="AA129" s="24"/>
    </row>
    <row r="130" spans="1:27" ht="12.75">
      <c r="A130" s="20">
        <v>129</v>
      </c>
      <c r="B130" s="16" t="s">
        <v>417</v>
      </c>
      <c r="C130" s="3"/>
      <c r="D130" s="3"/>
      <c r="E130" s="3"/>
      <c r="F130" s="9"/>
      <c r="G130" s="98"/>
      <c r="H130" s="11">
        <v>1</v>
      </c>
      <c r="I130" s="12">
        <f aca="true" t="shared" si="2" ref="I130:I179">C130+D130*0.7+E130*0.3</f>
        <v>0</v>
      </c>
      <c r="J130" s="85" t="s">
        <v>441</v>
      </c>
      <c r="K130" s="113"/>
      <c r="L130" s="20" t="s">
        <v>47</v>
      </c>
      <c r="M130" s="5"/>
      <c r="N130" s="5"/>
      <c r="O130" s="37" t="s">
        <v>189</v>
      </c>
      <c r="P130" s="23">
        <v>1</v>
      </c>
      <c r="Q130" s="3"/>
      <c r="R130" s="3"/>
      <c r="S130" s="3"/>
      <c r="T130" s="3"/>
      <c r="U130" s="3"/>
      <c r="V130" s="3"/>
      <c r="W130" s="3"/>
      <c r="X130" s="24"/>
      <c r="Y130" s="3"/>
      <c r="Z130" s="3"/>
      <c r="AA130" s="24"/>
    </row>
    <row r="131" spans="1:27" ht="12.75">
      <c r="A131" s="20">
        <v>130</v>
      </c>
      <c r="B131" s="16" t="s">
        <v>148</v>
      </c>
      <c r="C131" s="3"/>
      <c r="D131" s="3"/>
      <c r="E131" s="3"/>
      <c r="F131" s="9"/>
      <c r="G131" s="98"/>
      <c r="H131" s="11">
        <v>1</v>
      </c>
      <c r="I131" s="12">
        <f t="shared" si="2"/>
        <v>0</v>
      </c>
      <c r="J131" s="85" t="s">
        <v>441</v>
      </c>
      <c r="K131" s="113"/>
      <c r="L131" s="20" t="s">
        <v>47</v>
      </c>
      <c r="M131" s="5"/>
      <c r="N131" s="5"/>
      <c r="O131" s="37" t="s">
        <v>189</v>
      </c>
      <c r="P131" s="23">
        <v>1</v>
      </c>
      <c r="Q131" s="3">
        <v>1</v>
      </c>
      <c r="R131" s="3">
        <v>1</v>
      </c>
      <c r="S131" s="3">
        <v>1</v>
      </c>
      <c r="T131" s="3"/>
      <c r="U131" s="3"/>
      <c r="V131" s="3"/>
      <c r="W131" s="3"/>
      <c r="X131" s="24"/>
      <c r="Y131" s="3"/>
      <c r="Z131" s="3"/>
      <c r="AA131" s="24"/>
    </row>
    <row r="132" spans="1:27" ht="25.5">
      <c r="A132" s="20">
        <v>131</v>
      </c>
      <c r="B132" s="16" t="s">
        <v>238</v>
      </c>
      <c r="C132" s="3"/>
      <c r="D132" s="3"/>
      <c r="E132" s="3"/>
      <c r="F132" s="9"/>
      <c r="G132" s="98"/>
      <c r="H132" s="11">
        <v>1</v>
      </c>
      <c r="I132" s="12">
        <f t="shared" si="2"/>
        <v>0</v>
      </c>
      <c r="J132" s="85" t="s">
        <v>441</v>
      </c>
      <c r="K132" s="113"/>
      <c r="L132" s="20" t="s">
        <v>47</v>
      </c>
      <c r="M132" s="5"/>
      <c r="N132" s="5"/>
      <c r="O132" s="37" t="s">
        <v>264</v>
      </c>
      <c r="P132" s="23">
        <v>1</v>
      </c>
      <c r="Q132" s="3">
        <v>1</v>
      </c>
      <c r="R132" s="3">
        <v>1</v>
      </c>
      <c r="S132" s="3">
        <v>1</v>
      </c>
      <c r="T132" s="3"/>
      <c r="U132" s="3"/>
      <c r="V132" s="3"/>
      <c r="W132" s="3"/>
      <c r="X132" s="24">
        <v>1</v>
      </c>
      <c r="Y132" s="3"/>
      <c r="Z132" s="3"/>
      <c r="AA132" s="24"/>
    </row>
    <row r="133" spans="1:27" ht="12.75">
      <c r="A133" s="20">
        <v>132</v>
      </c>
      <c r="B133" s="16" t="s">
        <v>143</v>
      </c>
      <c r="C133" s="3"/>
      <c r="D133" s="3"/>
      <c r="E133" s="3"/>
      <c r="F133" s="9"/>
      <c r="G133" s="98"/>
      <c r="H133" s="11">
        <v>1</v>
      </c>
      <c r="I133" s="12">
        <f t="shared" si="2"/>
        <v>0</v>
      </c>
      <c r="J133" s="85" t="s">
        <v>441</v>
      </c>
      <c r="K133" s="113"/>
      <c r="L133" s="20" t="s">
        <v>47</v>
      </c>
      <c r="M133" s="5"/>
      <c r="N133" s="5"/>
      <c r="O133" s="37" t="s">
        <v>190</v>
      </c>
      <c r="P133" s="23">
        <v>1</v>
      </c>
      <c r="Q133" s="3">
        <v>1</v>
      </c>
      <c r="R133" s="3">
        <v>1</v>
      </c>
      <c r="S133" s="3">
        <v>1</v>
      </c>
      <c r="T133" s="3"/>
      <c r="U133" s="3"/>
      <c r="V133" s="3"/>
      <c r="W133" s="3"/>
      <c r="X133" s="24">
        <v>1</v>
      </c>
      <c r="Y133" s="3"/>
      <c r="Z133" s="3"/>
      <c r="AA133" s="24"/>
    </row>
    <row r="134" spans="1:27" ht="25.5">
      <c r="A134" s="20">
        <v>133</v>
      </c>
      <c r="B134" s="14" t="s">
        <v>255</v>
      </c>
      <c r="C134" s="3"/>
      <c r="D134" s="3"/>
      <c r="E134" s="3"/>
      <c r="F134" s="9"/>
      <c r="G134" s="99"/>
      <c r="H134" s="11">
        <v>1</v>
      </c>
      <c r="I134" s="12">
        <f t="shared" si="2"/>
        <v>0</v>
      </c>
      <c r="J134" s="87" t="s">
        <v>441</v>
      </c>
      <c r="K134" s="112"/>
      <c r="L134" s="20" t="s">
        <v>47</v>
      </c>
      <c r="M134" s="15"/>
      <c r="N134" s="5"/>
      <c r="O134" s="37"/>
      <c r="P134" s="23">
        <v>1</v>
      </c>
      <c r="Q134" s="3"/>
      <c r="R134" s="3"/>
      <c r="S134" s="3"/>
      <c r="T134" s="3"/>
      <c r="U134" s="3"/>
      <c r="V134" s="3"/>
      <c r="W134" s="3"/>
      <c r="X134" s="24"/>
      <c r="Y134" s="3"/>
      <c r="Z134" s="3"/>
      <c r="AA134" s="24"/>
    </row>
    <row r="135" spans="1:27" ht="12.75">
      <c r="A135" s="20">
        <v>134</v>
      </c>
      <c r="B135" s="14" t="s">
        <v>254</v>
      </c>
      <c r="C135" s="3"/>
      <c r="D135" s="3"/>
      <c r="E135" s="3"/>
      <c r="F135" s="9"/>
      <c r="G135" s="98"/>
      <c r="H135" s="11">
        <v>1</v>
      </c>
      <c r="I135" s="12">
        <f t="shared" si="2"/>
        <v>0</v>
      </c>
      <c r="J135" s="85" t="s">
        <v>441</v>
      </c>
      <c r="K135" s="113"/>
      <c r="L135" s="20" t="s">
        <v>47</v>
      </c>
      <c r="M135" s="5"/>
      <c r="N135" s="5"/>
      <c r="O135" s="37"/>
      <c r="P135" s="23">
        <v>1</v>
      </c>
      <c r="Q135" s="3"/>
      <c r="R135" s="3"/>
      <c r="S135" s="3"/>
      <c r="T135" s="3"/>
      <c r="U135" s="3"/>
      <c r="V135" s="3"/>
      <c r="W135" s="3"/>
      <c r="X135" s="24">
        <v>1</v>
      </c>
      <c r="Y135" s="3"/>
      <c r="Z135" s="3"/>
      <c r="AA135" s="24"/>
    </row>
    <row r="136" spans="1:27" ht="12.75">
      <c r="A136" s="20">
        <v>135</v>
      </c>
      <c r="B136" s="14" t="s">
        <v>32</v>
      </c>
      <c r="C136" s="3"/>
      <c r="D136" s="3"/>
      <c r="E136" s="3"/>
      <c r="F136" s="9"/>
      <c r="G136" s="99"/>
      <c r="H136" s="11">
        <v>1</v>
      </c>
      <c r="I136" s="12">
        <f t="shared" si="2"/>
        <v>0</v>
      </c>
      <c r="J136" s="87" t="s">
        <v>441</v>
      </c>
      <c r="K136" s="112"/>
      <c r="L136" s="20" t="s">
        <v>47</v>
      </c>
      <c r="M136" s="15"/>
      <c r="N136" s="5"/>
      <c r="O136" s="37"/>
      <c r="P136" s="23">
        <v>1</v>
      </c>
      <c r="Q136" s="3"/>
      <c r="R136" s="3"/>
      <c r="S136" s="3"/>
      <c r="T136" s="3"/>
      <c r="U136" s="3"/>
      <c r="V136" s="3"/>
      <c r="W136" s="3"/>
      <c r="X136" s="24">
        <v>1</v>
      </c>
      <c r="Y136" s="3"/>
      <c r="Z136" s="3"/>
      <c r="AA136" s="24"/>
    </row>
    <row r="137" spans="1:27" ht="12.75">
      <c r="A137" s="20">
        <v>136</v>
      </c>
      <c r="B137" s="16" t="s">
        <v>33</v>
      </c>
      <c r="C137" s="3"/>
      <c r="D137" s="3"/>
      <c r="E137" s="3"/>
      <c r="F137" s="9"/>
      <c r="G137" s="98"/>
      <c r="H137" s="11">
        <v>1</v>
      </c>
      <c r="I137" s="12">
        <f t="shared" si="2"/>
        <v>0</v>
      </c>
      <c r="J137" s="85" t="s">
        <v>441</v>
      </c>
      <c r="K137" s="113"/>
      <c r="L137" s="20" t="s">
        <v>47</v>
      </c>
      <c r="M137" s="5"/>
      <c r="N137" s="5"/>
      <c r="O137" s="37"/>
      <c r="P137" s="23">
        <v>1</v>
      </c>
      <c r="Q137" s="3"/>
      <c r="R137" s="3"/>
      <c r="S137" s="3"/>
      <c r="T137" s="3"/>
      <c r="U137" s="3"/>
      <c r="V137" s="3"/>
      <c r="W137" s="3"/>
      <c r="X137" s="24">
        <v>1</v>
      </c>
      <c r="Y137" s="3"/>
      <c r="Z137" s="3"/>
      <c r="AA137" s="24"/>
    </row>
    <row r="138" spans="1:27" ht="12.75">
      <c r="A138" s="20">
        <v>137</v>
      </c>
      <c r="B138" s="14" t="s">
        <v>40</v>
      </c>
      <c r="C138" s="3"/>
      <c r="D138" s="3"/>
      <c r="E138" s="3"/>
      <c r="F138" s="9"/>
      <c r="G138" s="98"/>
      <c r="H138" s="11">
        <v>1</v>
      </c>
      <c r="I138" s="12">
        <f t="shared" si="2"/>
        <v>0</v>
      </c>
      <c r="J138" s="85" t="s">
        <v>441</v>
      </c>
      <c r="K138" s="113"/>
      <c r="L138" s="20" t="s">
        <v>47</v>
      </c>
      <c r="M138" s="5"/>
      <c r="N138" s="5"/>
      <c r="O138" s="37"/>
      <c r="P138" s="23">
        <v>1</v>
      </c>
      <c r="Q138" s="3"/>
      <c r="R138" s="3"/>
      <c r="S138" s="3"/>
      <c r="T138" s="3"/>
      <c r="U138" s="3"/>
      <c r="V138" s="3"/>
      <c r="W138" s="3"/>
      <c r="X138" s="24"/>
      <c r="Y138" s="3"/>
      <c r="Z138" s="3"/>
      <c r="AA138" s="24"/>
    </row>
    <row r="139" spans="1:27" ht="12.75">
      <c r="A139" s="20">
        <v>138</v>
      </c>
      <c r="B139" s="16" t="s">
        <v>297</v>
      </c>
      <c r="C139" s="3"/>
      <c r="D139" s="3"/>
      <c r="E139" s="3"/>
      <c r="F139" s="9"/>
      <c r="G139" s="98"/>
      <c r="H139" s="11">
        <v>1</v>
      </c>
      <c r="I139" s="12">
        <f t="shared" si="2"/>
        <v>0</v>
      </c>
      <c r="J139" s="85" t="s">
        <v>441</v>
      </c>
      <c r="K139" s="113"/>
      <c r="L139" s="20" t="s">
        <v>47</v>
      </c>
      <c r="M139" s="5"/>
      <c r="N139" s="5"/>
      <c r="O139" s="37"/>
      <c r="P139" s="23">
        <v>1</v>
      </c>
      <c r="Q139" s="3"/>
      <c r="R139" s="3"/>
      <c r="S139" s="3"/>
      <c r="T139" s="3"/>
      <c r="U139" s="3"/>
      <c r="V139" s="3"/>
      <c r="W139" s="3"/>
      <c r="X139" s="24"/>
      <c r="Y139" s="3"/>
      <c r="Z139" s="3"/>
      <c r="AA139" s="24"/>
    </row>
    <row r="140" spans="1:27" ht="12.75">
      <c r="A140" s="20">
        <v>139</v>
      </c>
      <c r="B140" s="16" t="s">
        <v>418</v>
      </c>
      <c r="C140" s="3"/>
      <c r="D140" s="3"/>
      <c r="E140" s="3"/>
      <c r="F140" s="9"/>
      <c r="G140" s="98"/>
      <c r="H140" s="11">
        <v>1</v>
      </c>
      <c r="I140" s="12">
        <f t="shared" si="2"/>
        <v>0</v>
      </c>
      <c r="J140" s="85" t="s">
        <v>441</v>
      </c>
      <c r="K140" s="113"/>
      <c r="L140" s="20" t="s">
        <v>47</v>
      </c>
      <c r="M140" s="5"/>
      <c r="N140" s="5"/>
      <c r="O140" s="37"/>
      <c r="P140" s="23">
        <v>1</v>
      </c>
      <c r="Q140" s="3"/>
      <c r="R140" s="3"/>
      <c r="S140" s="3"/>
      <c r="T140" s="3"/>
      <c r="U140" s="3"/>
      <c r="V140" s="3"/>
      <c r="W140" s="3"/>
      <c r="X140" s="24"/>
      <c r="Y140" s="3"/>
      <c r="Z140" s="3"/>
      <c r="AA140" s="24"/>
    </row>
    <row r="141" spans="1:27" ht="12.75">
      <c r="A141" s="20">
        <v>140</v>
      </c>
      <c r="B141" s="14" t="s">
        <v>169</v>
      </c>
      <c r="C141" s="3"/>
      <c r="D141" s="3"/>
      <c r="E141" s="3"/>
      <c r="F141" s="9"/>
      <c r="G141" s="98"/>
      <c r="H141" s="11">
        <v>1</v>
      </c>
      <c r="I141" s="12">
        <f t="shared" si="2"/>
        <v>0</v>
      </c>
      <c r="J141" s="85" t="s">
        <v>441</v>
      </c>
      <c r="K141" s="113"/>
      <c r="L141" s="20" t="s">
        <v>47</v>
      </c>
      <c r="M141" s="5"/>
      <c r="N141" s="5"/>
      <c r="O141" s="37"/>
      <c r="P141" s="23">
        <v>1</v>
      </c>
      <c r="Q141" s="3">
        <v>1</v>
      </c>
      <c r="R141" s="3">
        <v>1</v>
      </c>
      <c r="S141" s="3">
        <v>1</v>
      </c>
      <c r="T141" s="3">
        <v>1</v>
      </c>
      <c r="U141" s="3"/>
      <c r="V141" s="3"/>
      <c r="W141" s="3"/>
      <c r="X141" s="24"/>
      <c r="Y141" s="3"/>
      <c r="Z141" s="3"/>
      <c r="AA141" s="24"/>
    </row>
    <row r="142" spans="1:27" ht="12.75">
      <c r="A142" s="20">
        <v>141</v>
      </c>
      <c r="B142" s="16" t="s">
        <v>43</v>
      </c>
      <c r="C142" s="3"/>
      <c r="D142" s="3"/>
      <c r="E142" s="3"/>
      <c r="F142" s="9"/>
      <c r="G142" s="98"/>
      <c r="H142" s="11">
        <v>1</v>
      </c>
      <c r="I142" s="12">
        <f t="shared" si="2"/>
        <v>0</v>
      </c>
      <c r="J142" s="85" t="s">
        <v>441</v>
      </c>
      <c r="K142" s="113"/>
      <c r="L142" s="20" t="s">
        <v>47</v>
      </c>
      <c r="M142" s="5"/>
      <c r="N142" s="5"/>
      <c r="O142" s="37" t="s">
        <v>189</v>
      </c>
      <c r="P142" s="23">
        <v>1</v>
      </c>
      <c r="Q142" s="3"/>
      <c r="R142" s="3"/>
      <c r="S142" s="3"/>
      <c r="T142" s="3"/>
      <c r="U142" s="3"/>
      <c r="V142" s="3"/>
      <c r="W142" s="3"/>
      <c r="X142" s="24"/>
      <c r="Y142" s="3"/>
      <c r="Z142" s="3"/>
      <c r="AA142" s="24"/>
    </row>
    <row r="143" spans="1:27" ht="12.75">
      <c r="A143" s="20">
        <v>142</v>
      </c>
      <c r="B143" s="16" t="s">
        <v>419</v>
      </c>
      <c r="C143" s="3"/>
      <c r="D143" s="3"/>
      <c r="E143" s="9"/>
      <c r="F143" s="9"/>
      <c r="G143" s="98"/>
      <c r="H143" s="11">
        <v>1</v>
      </c>
      <c r="I143" s="12">
        <f t="shared" si="2"/>
        <v>0</v>
      </c>
      <c r="J143" s="85" t="s">
        <v>441</v>
      </c>
      <c r="K143" s="113"/>
      <c r="L143" s="20" t="s">
        <v>47</v>
      </c>
      <c r="M143" s="5"/>
      <c r="N143" s="5"/>
      <c r="O143" s="37"/>
      <c r="P143" s="23">
        <v>1</v>
      </c>
      <c r="Q143" s="3"/>
      <c r="R143" s="3"/>
      <c r="S143" s="3"/>
      <c r="T143" s="3"/>
      <c r="U143" s="3"/>
      <c r="V143" s="3"/>
      <c r="W143" s="3"/>
      <c r="X143" s="24">
        <v>1</v>
      </c>
      <c r="Y143" s="3"/>
      <c r="Z143" s="3"/>
      <c r="AA143" s="24"/>
    </row>
    <row r="144" spans="1:27" ht="25.5">
      <c r="A144" s="20">
        <v>143</v>
      </c>
      <c r="B144" s="16" t="s">
        <v>298</v>
      </c>
      <c r="C144" s="3"/>
      <c r="D144" s="3"/>
      <c r="E144" s="3"/>
      <c r="F144" s="9"/>
      <c r="G144" s="98"/>
      <c r="H144" s="11">
        <v>1</v>
      </c>
      <c r="I144" s="12">
        <f t="shared" si="2"/>
        <v>0</v>
      </c>
      <c r="J144" s="85" t="s">
        <v>441</v>
      </c>
      <c r="K144" s="113"/>
      <c r="L144" s="20" t="s">
        <v>47</v>
      </c>
      <c r="M144" s="5"/>
      <c r="N144" s="5"/>
      <c r="O144" s="37" t="s">
        <v>189</v>
      </c>
      <c r="P144" s="23">
        <v>1</v>
      </c>
      <c r="Q144" s="3"/>
      <c r="R144" s="3"/>
      <c r="S144" s="3"/>
      <c r="T144" s="3"/>
      <c r="U144" s="3"/>
      <c r="V144" s="3"/>
      <c r="W144" s="3"/>
      <c r="X144" s="24"/>
      <c r="Y144" s="3"/>
      <c r="Z144" s="3"/>
      <c r="AA144" s="24"/>
    </row>
    <row r="145" spans="1:27" ht="26.25" customHeight="1">
      <c r="A145" s="20">
        <v>144</v>
      </c>
      <c r="B145" s="16" t="s">
        <v>299</v>
      </c>
      <c r="C145" s="3"/>
      <c r="D145" s="3"/>
      <c r="E145" s="3"/>
      <c r="F145" s="9"/>
      <c r="G145" s="98"/>
      <c r="H145" s="11">
        <v>1</v>
      </c>
      <c r="I145" s="12">
        <f t="shared" si="2"/>
        <v>0</v>
      </c>
      <c r="J145" s="85" t="s">
        <v>441</v>
      </c>
      <c r="K145" s="113"/>
      <c r="L145" s="20" t="s">
        <v>47</v>
      </c>
      <c r="M145" s="5"/>
      <c r="N145" s="5"/>
      <c r="O145" s="37" t="s">
        <v>190</v>
      </c>
      <c r="P145" s="23">
        <v>1</v>
      </c>
      <c r="Q145" s="3">
        <v>1</v>
      </c>
      <c r="R145" s="3">
        <v>1</v>
      </c>
      <c r="S145" s="3">
        <v>1</v>
      </c>
      <c r="T145" s="3">
        <v>1</v>
      </c>
      <c r="U145" s="3"/>
      <c r="V145" s="3"/>
      <c r="W145" s="3"/>
      <c r="X145" s="24">
        <v>1</v>
      </c>
      <c r="Y145" s="3"/>
      <c r="Z145" s="3"/>
      <c r="AA145" s="24"/>
    </row>
    <row r="146" spans="1:27" ht="25.5">
      <c r="A146" s="20">
        <v>145</v>
      </c>
      <c r="B146" s="16" t="s">
        <v>301</v>
      </c>
      <c r="C146" s="3"/>
      <c r="D146" s="3"/>
      <c r="E146" s="3"/>
      <c r="F146" s="9"/>
      <c r="G146" s="98"/>
      <c r="H146" s="11">
        <v>1</v>
      </c>
      <c r="I146" s="12">
        <f t="shared" si="2"/>
        <v>0</v>
      </c>
      <c r="J146" s="85" t="s">
        <v>441</v>
      </c>
      <c r="K146" s="113"/>
      <c r="L146" s="20" t="s">
        <v>47</v>
      </c>
      <c r="M146" s="5"/>
      <c r="N146" s="5"/>
      <c r="O146" s="37"/>
      <c r="P146" s="23">
        <v>1</v>
      </c>
      <c r="Q146" s="3">
        <v>1</v>
      </c>
      <c r="R146" s="3">
        <v>1</v>
      </c>
      <c r="S146" s="3">
        <v>1</v>
      </c>
      <c r="T146" s="3">
        <v>1</v>
      </c>
      <c r="U146" s="3"/>
      <c r="V146" s="3"/>
      <c r="W146" s="3"/>
      <c r="X146" s="24">
        <v>1</v>
      </c>
      <c r="Y146" s="3"/>
      <c r="Z146" s="3"/>
      <c r="AA146" s="24"/>
    </row>
    <row r="147" spans="1:27" ht="25.5">
      <c r="A147" s="20">
        <v>146</v>
      </c>
      <c r="B147" s="16" t="s">
        <v>300</v>
      </c>
      <c r="C147" s="3"/>
      <c r="D147" s="3"/>
      <c r="E147" s="3"/>
      <c r="F147" s="9"/>
      <c r="G147" s="98"/>
      <c r="H147" s="11">
        <v>1</v>
      </c>
      <c r="I147" s="12">
        <f t="shared" si="2"/>
        <v>0</v>
      </c>
      <c r="J147" s="85" t="s">
        <v>441</v>
      </c>
      <c r="K147" s="113"/>
      <c r="L147" s="20" t="s">
        <v>47</v>
      </c>
      <c r="M147" s="5"/>
      <c r="N147" s="5"/>
      <c r="O147" s="37"/>
      <c r="P147" s="23">
        <v>1</v>
      </c>
      <c r="Q147" s="3">
        <v>1</v>
      </c>
      <c r="R147" s="3">
        <v>1</v>
      </c>
      <c r="S147" s="3">
        <v>1</v>
      </c>
      <c r="T147" s="3">
        <v>1</v>
      </c>
      <c r="U147" s="3"/>
      <c r="V147" s="3"/>
      <c r="W147" s="3"/>
      <c r="X147" s="24">
        <v>1</v>
      </c>
      <c r="Y147" s="3"/>
      <c r="Z147" s="3"/>
      <c r="AA147" s="24"/>
    </row>
    <row r="148" spans="1:27" ht="12.75">
      <c r="A148" s="20">
        <v>147</v>
      </c>
      <c r="B148" s="14" t="s">
        <v>410</v>
      </c>
      <c r="C148" s="3"/>
      <c r="D148" s="3"/>
      <c r="E148" s="3"/>
      <c r="F148" s="9"/>
      <c r="G148" s="98"/>
      <c r="H148" s="11">
        <v>1</v>
      </c>
      <c r="I148" s="12">
        <f t="shared" si="2"/>
        <v>0</v>
      </c>
      <c r="J148" s="85" t="s">
        <v>441</v>
      </c>
      <c r="K148" s="113"/>
      <c r="L148" s="20" t="s">
        <v>47</v>
      </c>
      <c r="M148" s="5"/>
      <c r="N148" s="5"/>
      <c r="O148" s="37"/>
      <c r="P148" s="23">
        <v>1</v>
      </c>
      <c r="Q148" s="3">
        <v>1</v>
      </c>
      <c r="R148" s="3">
        <v>1</v>
      </c>
      <c r="S148" s="3">
        <v>1</v>
      </c>
      <c r="T148" s="3">
        <v>1</v>
      </c>
      <c r="U148" s="3"/>
      <c r="V148" s="3"/>
      <c r="W148" s="3"/>
      <c r="X148" s="24">
        <v>1</v>
      </c>
      <c r="Y148" s="3"/>
      <c r="Z148" s="3"/>
      <c r="AA148" s="24"/>
    </row>
    <row r="149" spans="1:27" ht="12.75">
      <c r="A149" s="20">
        <v>148</v>
      </c>
      <c r="B149" s="14" t="s">
        <v>170</v>
      </c>
      <c r="C149" s="3"/>
      <c r="D149" s="3"/>
      <c r="E149" s="3"/>
      <c r="F149" s="9"/>
      <c r="G149" s="98"/>
      <c r="H149" s="11">
        <v>1</v>
      </c>
      <c r="I149" s="12">
        <f t="shared" si="2"/>
        <v>0</v>
      </c>
      <c r="J149" s="85" t="s">
        <v>441</v>
      </c>
      <c r="K149" s="113"/>
      <c r="L149" s="20" t="s">
        <v>47</v>
      </c>
      <c r="M149" s="5"/>
      <c r="N149" s="5"/>
      <c r="O149" s="37" t="s">
        <v>189</v>
      </c>
      <c r="P149" s="23">
        <v>1</v>
      </c>
      <c r="Q149" s="3">
        <v>1</v>
      </c>
      <c r="R149" s="3">
        <v>1</v>
      </c>
      <c r="S149" s="3">
        <v>1</v>
      </c>
      <c r="T149" s="3">
        <v>1</v>
      </c>
      <c r="U149" s="3"/>
      <c r="V149" s="3"/>
      <c r="W149" s="3"/>
      <c r="X149" s="24">
        <v>1</v>
      </c>
      <c r="Y149" s="3"/>
      <c r="Z149" s="3"/>
      <c r="AA149" s="24"/>
    </row>
    <row r="150" spans="1:27" ht="12.75">
      <c r="A150" s="20">
        <v>149</v>
      </c>
      <c r="B150" s="16" t="s">
        <v>413</v>
      </c>
      <c r="C150" s="3"/>
      <c r="D150" s="3"/>
      <c r="E150" s="3"/>
      <c r="F150" s="9"/>
      <c r="G150" s="98"/>
      <c r="H150" s="11">
        <v>1</v>
      </c>
      <c r="I150" s="12">
        <f t="shared" si="2"/>
        <v>0</v>
      </c>
      <c r="J150" s="85" t="s">
        <v>441</v>
      </c>
      <c r="K150" s="113"/>
      <c r="L150" s="20" t="s">
        <v>47</v>
      </c>
      <c r="M150" s="5"/>
      <c r="N150" s="5"/>
      <c r="O150" s="37"/>
      <c r="P150" s="23">
        <v>1</v>
      </c>
      <c r="Q150" s="3">
        <v>1</v>
      </c>
      <c r="R150" s="3">
        <v>1</v>
      </c>
      <c r="S150" s="3">
        <v>1</v>
      </c>
      <c r="T150" s="3">
        <v>1</v>
      </c>
      <c r="U150" s="3"/>
      <c r="V150" s="3"/>
      <c r="W150" s="3"/>
      <c r="X150" s="24">
        <v>1</v>
      </c>
      <c r="Y150" s="3"/>
      <c r="Z150" s="3"/>
      <c r="AA150" s="24"/>
    </row>
    <row r="151" spans="1:27" ht="12.75">
      <c r="A151" s="20">
        <v>150</v>
      </c>
      <c r="B151" s="14" t="s">
        <v>162</v>
      </c>
      <c r="C151" s="3"/>
      <c r="D151" s="3"/>
      <c r="E151" s="3"/>
      <c r="F151" s="9"/>
      <c r="G151" s="98"/>
      <c r="H151" s="9">
        <v>1</v>
      </c>
      <c r="I151" s="12">
        <f t="shared" si="2"/>
        <v>0</v>
      </c>
      <c r="J151" s="85" t="s">
        <v>434</v>
      </c>
      <c r="K151" s="113"/>
      <c r="L151" s="20" t="s">
        <v>47</v>
      </c>
      <c r="M151" s="5"/>
      <c r="N151" s="5"/>
      <c r="O151" s="37"/>
      <c r="P151" s="93">
        <v>1</v>
      </c>
      <c r="Q151" s="3">
        <v>1</v>
      </c>
      <c r="R151" s="3">
        <v>1</v>
      </c>
      <c r="S151" s="3">
        <v>1</v>
      </c>
      <c r="T151" s="3">
        <v>1</v>
      </c>
      <c r="U151" s="3"/>
      <c r="V151" s="3"/>
      <c r="W151" s="3"/>
      <c r="X151" s="24">
        <v>1</v>
      </c>
      <c r="Y151" s="3"/>
      <c r="Z151" s="3"/>
      <c r="AA151" s="24"/>
    </row>
    <row r="152" spans="1:27" ht="25.5">
      <c r="A152" s="20">
        <v>151</v>
      </c>
      <c r="B152" s="14" t="s">
        <v>239</v>
      </c>
      <c r="C152" s="3"/>
      <c r="D152" s="3"/>
      <c r="E152" s="9"/>
      <c r="F152" s="9"/>
      <c r="G152" s="98"/>
      <c r="H152" s="9">
        <v>1</v>
      </c>
      <c r="I152" s="12">
        <f t="shared" si="2"/>
        <v>0</v>
      </c>
      <c r="J152" s="85" t="s">
        <v>434</v>
      </c>
      <c r="K152" s="113"/>
      <c r="L152" s="20" t="s">
        <v>47</v>
      </c>
      <c r="M152" s="5"/>
      <c r="N152" s="5"/>
      <c r="O152" s="37"/>
      <c r="P152" s="93">
        <v>1</v>
      </c>
      <c r="Q152" s="3">
        <v>1</v>
      </c>
      <c r="R152" s="3">
        <v>1</v>
      </c>
      <c r="S152" s="3">
        <v>1</v>
      </c>
      <c r="T152" s="3">
        <v>1</v>
      </c>
      <c r="U152" s="3"/>
      <c r="V152" s="3"/>
      <c r="W152" s="3"/>
      <c r="X152" s="24">
        <v>1</v>
      </c>
      <c r="Y152" s="3"/>
      <c r="Z152" s="3"/>
      <c r="AA152" s="24"/>
    </row>
    <row r="153" spans="1:27" ht="25.5">
      <c r="A153" s="20">
        <v>152</v>
      </c>
      <c r="B153" s="16" t="s">
        <v>302</v>
      </c>
      <c r="C153" s="3"/>
      <c r="D153" s="3"/>
      <c r="E153" s="3"/>
      <c r="F153" s="9"/>
      <c r="G153" s="98"/>
      <c r="H153" s="9">
        <v>1</v>
      </c>
      <c r="I153" s="12">
        <f t="shared" si="2"/>
        <v>0</v>
      </c>
      <c r="J153" s="85" t="s">
        <v>434</v>
      </c>
      <c r="K153" s="113"/>
      <c r="L153" s="20" t="s">
        <v>47</v>
      </c>
      <c r="M153" s="5"/>
      <c r="N153" s="5"/>
      <c r="O153" s="37"/>
      <c r="P153" s="93">
        <v>1</v>
      </c>
      <c r="Q153" s="3">
        <v>1</v>
      </c>
      <c r="R153" s="3">
        <v>1</v>
      </c>
      <c r="S153" s="3">
        <v>1</v>
      </c>
      <c r="T153" s="3">
        <v>1</v>
      </c>
      <c r="U153" s="3"/>
      <c r="V153" s="3"/>
      <c r="W153" s="3"/>
      <c r="X153" s="24">
        <v>1</v>
      </c>
      <c r="Y153" s="3"/>
      <c r="Z153" s="3"/>
      <c r="AA153" s="24"/>
    </row>
    <row r="154" spans="1:27" ht="25.5">
      <c r="A154" s="20">
        <v>153</v>
      </c>
      <c r="B154" s="14" t="s">
        <v>253</v>
      </c>
      <c r="C154" s="3"/>
      <c r="D154" s="3"/>
      <c r="E154" s="3"/>
      <c r="F154" s="9"/>
      <c r="G154" s="99"/>
      <c r="H154" s="9">
        <v>1</v>
      </c>
      <c r="I154" s="12">
        <f t="shared" si="2"/>
        <v>0</v>
      </c>
      <c r="J154" s="87" t="s">
        <v>434</v>
      </c>
      <c r="K154" s="112"/>
      <c r="L154" s="20" t="s">
        <v>47</v>
      </c>
      <c r="M154" s="15"/>
      <c r="N154" s="5"/>
      <c r="O154" s="37"/>
      <c r="P154" s="93">
        <v>1</v>
      </c>
      <c r="Q154" s="3">
        <v>1</v>
      </c>
      <c r="R154" s="3">
        <v>1</v>
      </c>
      <c r="S154" s="3">
        <v>1</v>
      </c>
      <c r="T154" s="3">
        <v>1</v>
      </c>
      <c r="U154" s="3"/>
      <c r="V154" s="3"/>
      <c r="W154" s="3"/>
      <c r="X154" s="24">
        <v>1</v>
      </c>
      <c r="Y154" s="3"/>
      <c r="Z154" s="3"/>
      <c r="AA154" s="24"/>
    </row>
    <row r="155" spans="1:27" ht="12.75">
      <c r="A155" s="20">
        <v>154</v>
      </c>
      <c r="B155" s="14" t="s">
        <v>129</v>
      </c>
      <c r="C155" s="3"/>
      <c r="D155" s="3"/>
      <c r="E155" s="3"/>
      <c r="F155" s="9"/>
      <c r="G155" s="98"/>
      <c r="H155" s="9">
        <v>1</v>
      </c>
      <c r="I155" s="12">
        <f t="shared" si="2"/>
        <v>0</v>
      </c>
      <c r="J155" s="85" t="s">
        <v>434</v>
      </c>
      <c r="K155" s="113" t="s">
        <v>433</v>
      </c>
      <c r="L155" s="20" t="s">
        <v>47</v>
      </c>
      <c r="M155" s="5"/>
      <c r="N155" s="5"/>
      <c r="O155" s="37"/>
      <c r="P155" s="93">
        <v>1</v>
      </c>
      <c r="Q155" s="3"/>
      <c r="R155" s="3"/>
      <c r="S155" s="3"/>
      <c r="T155" s="3"/>
      <c r="U155" s="3"/>
      <c r="V155" s="3"/>
      <c r="W155" s="3"/>
      <c r="X155" s="24">
        <v>1</v>
      </c>
      <c r="Y155" s="3"/>
      <c r="Z155" s="3"/>
      <c r="AA155" s="24"/>
    </row>
    <row r="156" spans="1:27" ht="25.5">
      <c r="A156" s="20">
        <v>155</v>
      </c>
      <c r="B156" s="14" t="s">
        <v>161</v>
      </c>
      <c r="C156" s="3"/>
      <c r="D156" s="3"/>
      <c r="E156" s="3"/>
      <c r="F156" s="9"/>
      <c r="G156" s="99"/>
      <c r="H156" s="9">
        <v>1</v>
      </c>
      <c r="I156" s="12">
        <f t="shared" si="2"/>
        <v>0</v>
      </c>
      <c r="J156" s="87" t="s">
        <v>434</v>
      </c>
      <c r="K156" s="112" t="s">
        <v>433</v>
      </c>
      <c r="L156" s="114"/>
      <c r="M156" s="114"/>
      <c r="N156" s="20"/>
      <c r="O156" s="107"/>
      <c r="P156" s="93">
        <v>1</v>
      </c>
      <c r="Q156" s="3">
        <v>1</v>
      </c>
      <c r="R156" s="3">
        <v>1</v>
      </c>
      <c r="S156" s="3">
        <v>1</v>
      </c>
      <c r="T156" s="3">
        <v>1</v>
      </c>
      <c r="U156" s="3"/>
      <c r="V156" s="3"/>
      <c r="W156" s="3">
        <v>1</v>
      </c>
      <c r="X156" s="24"/>
      <c r="Y156" s="3"/>
      <c r="Z156" s="3"/>
      <c r="AA156" s="24"/>
    </row>
    <row r="157" spans="1:27" ht="25.5">
      <c r="A157" s="20">
        <v>156</v>
      </c>
      <c r="B157" s="14" t="s">
        <v>127</v>
      </c>
      <c r="C157" s="3"/>
      <c r="D157" s="3"/>
      <c r="E157" s="3"/>
      <c r="F157" s="9"/>
      <c r="G157" s="99"/>
      <c r="H157" s="9">
        <v>1</v>
      </c>
      <c r="I157" s="12">
        <f t="shared" si="2"/>
        <v>0</v>
      </c>
      <c r="J157" s="87" t="s">
        <v>434</v>
      </c>
      <c r="K157" s="112" t="s">
        <v>433</v>
      </c>
      <c r="L157" s="114"/>
      <c r="M157" s="15" t="s">
        <v>333</v>
      </c>
      <c r="N157" s="5" t="s">
        <v>18</v>
      </c>
      <c r="O157" s="37"/>
      <c r="P157" s="93">
        <v>1</v>
      </c>
      <c r="Q157" s="3">
        <v>1</v>
      </c>
      <c r="R157" s="3">
        <v>1</v>
      </c>
      <c r="S157" s="3">
        <v>1</v>
      </c>
      <c r="T157" s="3"/>
      <c r="U157" s="3"/>
      <c r="V157" s="3"/>
      <c r="W157" s="3"/>
      <c r="X157" s="24"/>
      <c r="Y157" s="3"/>
      <c r="Z157" s="3"/>
      <c r="AA157" s="24"/>
    </row>
    <row r="158" spans="1:27" ht="25.5">
      <c r="A158" s="20">
        <v>157</v>
      </c>
      <c r="B158" s="14" t="s">
        <v>448</v>
      </c>
      <c r="C158" s="3"/>
      <c r="D158" s="3"/>
      <c r="E158" s="3"/>
      <c r="F158" s="9"/>
      <c r="G158" s="99"/>
      <c r="H158" s="9">
        <v>1</v>
      </c>
      <c r="I158" s="12">
        <f t="shared" si="2"/>
        <v>0</v>
      </c>
      <c r="J158" s="87" t="s">
        <v>434</v>
      </c>
      <c r="K158" s="112" t="s">
        <v>433</v>
      </c>
      <c r="L158" s="114" t="s">
        <v>47</v>
      </c>
      <c r="M158" s="15"/>
      <c r="N158" s="5"/>
      <c r="O158" s="37" t="s">
        <v>189</v>
      </c>
      <c r="P158" s="93">
        <v>1</v>
      </c>
      <c r="Q158" s="3">
        <v>1</v>
      </c>
      <c r="R158" s="3">
        <v>1</v>
      </c>
      <c r="S158" s="3">
        <v>1</v>
      </c>
      <c r="T158" s="3"/>
      <c r="U158" s="3"/>
      <c r="V158" s="3"/>
      <c r="W158" s="3">
        <v>1</v>
      </c>
      <c r="X158" s="24">
        <v>1</v>
      </c>
      <c r="Y158" s="3"/>
      <c r="Z158" s="3"/>
      <c r="AA158" s="24"/>
    </row>
    <row r="159" spans="1:27" ht="12.75">
      <c r="A159" s="20">
        <v>158</v>
      </c>
      <c r="B159" s="14" t="s">
        <v>442</v>
      </c>
      <c r="C159" s="3"/>
      <c r="D159" s="3"/>
      <c r="E159" s="3"/>
      <c r="F159" s="9"/>
      <c r="G159" s="99"/>
      <c r="H159" s="9">
        <v>1</v>
      </c>
      <c r="I159" s="12">
        <f t="shared" si="2"/>
        <v>0</v>
      </c>
      <c r="J159" s="87" t="s">
        <v>434</v>
      </c>
      <c r="K159" s="112" t="s">
        <v>429</v>
      </c>
      <c r="L159" s="114"/>
      <c r="M159" s="114"/>
      <c r="N159" s="20"/>
      <c r="O159" s="107"/>
      <c r="P159" s="93">
        <v>1</v>
      </c>
      <c r="Q159" s="9">
        <v>1</v>
      </c>
      <c r="R159" s="9">
        <v>1</v>
      </c>
      <c r="S159" s="9">
        <v>1</v>
      </c>
      <c r="T159" s="9">
        <v>1</v>
      </c>
      <c r="U159" s="9">
        <v>1</v>
      </c>
      <c r="V159" s="9">
        <v>1</v>
      </c>
      <c r="W159" s="9">
        <v>1</v>
      </c>
      <c r="X159" s="94">
        <v>1</v>
      </c>
      <c r="Y159" s="9"/>
      <c r="Z159" s="9"/>
      <c r="AA159" s="94"/>
    </row>
    <row r="160" spans="1:27" ht="12.75">
      <c r="A160" s="20">
        <v>159</v>
      </c>
      <c r="B160" s="14" t="s">
        <v>421</v>
      </c>
      <c r="C160" s="3"/>
      <c r="D160" s="3"/>
      <c r="E160" s="3"/>
      <c r="F160" s="9"/>
      <c r="G160" s="99"/>
      <c r="H160" s="9">
        <v>1</v>
      </c>
      <c r="I160" s="12">
        <f t="shared" si="2"/>
        <v>0</v>
      </c>
      <c r="J160" s="87" t="s">
        <v>434</v>
      </c>
      <c r="K160" s="112" t="s">
        <v>429</v>
      </c>
      <c r="L160" s="114"/>
      <c r="M160" s="114"/>
      <c r="N160" s="20"/>
      <c r="O160" s="107"/>
      <c r="P160" s="93">
        <v>1</v>
      </c>
      <c r="Q160" s="9">
        <v>1</v>
      </c>
      <c r="R160" s="9">
        <v>1</v>
      </c>
      <c r="S160" s="9">
        <v>1</v>
      </c>
      <c r="T160" s="9">
        <v>1</v>
      </c>
      <c r="U160" s="9">
        <v>1</v>
      </c>
      <c r="V160" s="9">
        <v>1</v>
      </c>
      <c r="W160" s="9">
        <v>1</v>
      </c>
      <c r="X160" s="94">
        <v>1</v>
      </c>
      <c r="Y160" s="9"/>
      <c r="Z160" s="9"/>
      <c r="AA160" s="94"/>
    </row>
    <row r="161" spans="1:27" ht="12.75">
      <c r="A161" s="20">
        <v>160</v>
      </c>
      <c r="B161" s="14" t="s">
        <v>125</v>
      </c>
      <c r="C161" s="3"/>
      <c r="D161" s="3"/>
      <c r="E161" s="3"/>
      <c r="F161" s="9"/>
      <c r="G161" s="99"/>
      <c r="H161" s="9">
        <v>1</v>
      </c>
      <c r="I161" s="12">
        <f t="shared" si="2"/>
        <v>0</v>
      </c>
      <c r="J161" s="87" t="s">
        <v>434</v>
      </c>
      <c r="K161" s="112" t="s">
        <v>429</v>
      </c>
      <c r="L161" s="114" t="s">
        <v>47</v>
      </c>
      <c r="M161" s="15"/>
      <c r="N161" s="5"/>
      <c r="O161" s="37"/>
      <c r="P161" s="93">
        <v>1</v>
      </c>
      <c r="Q161" s="9">
        <v>1</v>
      </c>
      <c r="R161" s="9">
        <v>1</v>
      </c>
      <c r="S161" s="9">
        <v>1</v>
      </c>
      <c r="T161" s="9">
        <v>1</v>
      </c>
      <c r="U161" s="9">
        <v>1</v>
      </c>
      <c r="V161" s="9">
        <v>1</v>
      </c>
      <c r="W161" s="9">
        <v>1</v>
      </c>
      <c r="X161" s="94">
        <v>1</v>
      </c>
      <c r="Y161" s="9"/>
      <c r="Z161" s="9"/>
      <c r="AA161" s="94"/>
    </row>
    <row r="162" spans="1:27" ht="12.75">
      <c r="A162" s="20">
        <v>161</v>
      </c>
      <c r="B162" s="14" t="s">
        <v>41</v>
      </c>
      <c r="C162" s="3"/>
      <c r="D162" s="3"/>
      <c r="E162" s="3"/>
      <c r="F162" s="9"/>
      <c r="G162" s="99"/>
      <c r="H162" s="9">
        <v>1</v>
      </c>
      <c r="I162" s="12">
        <f t="shared" si="2"/>
        <v>0</v>
      </c>
      <c r="J162" s="87" t="s">
        <v>434</v>
      </c>
      <c r="K162" s="112" t="s">
        <v>429</v>
      </c>
      <c r="L162" s="114"/>
      <c r="M162" s="114"/>
      <c r="N162" s="20"/>
      <c r="O162" s="107"/>
      <c r="P162" s="93">
        <v>1</v>
      </c>
      <c r="Q162" s="3"/>
      <c r="R162" s="3"/>
      <c r="S162" s="3"/>
      <c r="T162" s="3"/>
      <c r="U162" s="3"/>
      <c r="V162" s="3"/>
      <c r="W162" s="3"/>
      <c r="X162" s="24"/>
      <c r="Y162" s="3"/>
      <c r="Z162" s="3"/>
      <c r="AA162" s="24"/>
    </row>
    <row r="163" spans="1:27" ht="12.75">
      <c r="A163" s="20">
        <v>162</v>
      </c>
      <c r="B163" s="14" t="s">
        <v>422</v>
      </c>
      <c r="C163" s="3"/>
      <c r="D163" s="3"/>
      <c r="E163" s="3"/>
      <c r="F163" s="9"/>
      <c r="G163" s="99"/>
      <c r="H163" s="9">
        <v>1</v>
      </c>
      <c r="I163" s="12">
        <f t="shared" si="2"/>
        <v>0</v>
      </c>
      <c r="J163" s="87" t="s">
        <v>434</v>
      </c>
      <c r="K163" s="112" t="s">
        <v>429</v>
      </c>
      <c r="L163" s="114"/>
      <c r="M163" s="114"/>
      <c r="N163" s="20"/>
      <c r="O163" s="143" t="s">
        <v>182</v>
      </c>
      <c r="P163" s="93">
        <v>1</v>
      </c>
      <c r="Q163" s="3"/>
      <c r="R163" s="3"/>
      <c r="S163" s="3"/>
      <c r="T163" s="3"/>
      <c r="U163" s="3"/>
      <c r="V163" s="3"/>
      <c r="W163" s="3"/>
      <c r="X163" s="24"/>
      <c r="Y163" s="3"/>
      <c r="Z163" s="3"/>
      <c r="AA163" s="24"/>
    </row>
    <row r="164" spans="1:27" ht="25.5">
      <c r="A164" s="20">
        <v>163</v>
      </c>
      <c r="B164" s="14" t="s">
        <v>251</v>
      </c>
      <c r="C164" s="3"/>
      <c r="D164" s="3"/>
      <c r="E164" s="3"/>
      <c r="F164" s="9"/>
      <c r="G164" s="99"/>
      <c r="H164" s="9">
        <v>1</v>
      </c>
      <c r="I164" s="12">
        <f t="shared" si="2"/>
        <v>0</v>
      </c>
      <c r="J164" s="87" t="s">
        <v>441</v>
      </c>
      <c r="K164" s="112" t="s">
        <v>429</v>
      </c>
      <c r="L164" s="114"/>
      <c r="M164" s="114"/>
      <c r="N164" s="20"/>
      <c r="O164" s="37" t="s">
        <v>189</v>
      </c>
      <c r="P164" s="23">
        <v>1</v>
      </c>
      <c r="Q164" s="3">
        <v>1</v>
      </c>
      <c r="R164" s="3">
        <v>1</v>
      </c>
      <c r="S164" s="3">
        <v>1</v>
      </c>
      <c r="T164" s="3"/>
      <c r="U164" s="3"/>
      <c r="V164" s="3">
        <v>1</v>
      </c>
      <c r="W164" s="3"/>
      <c r="X164" s="24">
        <v>1</v>
      </c>
      <c r="Y164" s="3"/>
      <c r="Z164" s="3"/>
      <c r="AA164" s="24"/>
    </row>
    <row r="165" spans="1:27" ht="25.5">
      <c r="A165" s="20">
        <v>164</v>
      </c>
      <c r="B165" s="14" t="s">
        <v>145</v>
      </c>
      <c r="C165" s="3"/>
      <c r="D165" s="3"/>
      <c r="E165" s="3"/>
      <c r="F165" s="9"/>
      <c r="G165" s="99"/>
      <c r="H165" s="9">
        <v>1</v>
      </c>
      <c r="I165" s="12">
        <f t="shared" si="2"/>
        <v>0</v>
      </c>
      <c r="J165" s="85" t="s">
        <v>437</v>
      </c>
      <c r="K165" s="112" t="s">
        <v>429</v>
      </c>
      <c r="L165" s="20"/>
      <c r="M165" s="20"/>
      <c r="N165" s="20"/>
      <c r="O165" s="107"/>
      <c r="P165" s="93">
        <v>1</v>
      </c>
      <c r="Q165" s="3">
        <v>1</v>
      </c>
      <c r="R165" s="3">
        <v>1</v>
      </c>
      <c r="S165" s="3">
        <v>1</v>
      </c>
      <c r="T165" s="3">
        <v>1</v>
      </c>
      <c r="U165" s="3"/>
      <c r="V165" s="3">
        <v>1</v>
      </c>
      <c r="W165" s="3"/>
      <c r="X165" s="24">
        <v>1</v>
      </c>
      <c r="Y165" s="3"/>
      <c r="Z165" s="3"/>
      <c r="AA165" s="24"/>
    </row>
    <row r="166" spans="1:27" ht="25.5">
      <c r="A166" s="20">
        <v>165</v>
      </c>
      <c r="B166" s="14" t="s">
        <v>390</v>
      </c>
      <c r="C166" s="3"/>
      <c r="D166" s="3"/>
      <c r="E166" s="3"/>
      <c r="F166" s="9"/>
      <c r="G166" s="99"/>
      <c r="H166" s="9">
        <v>1</v>
      </c>
      <c r="I166" s="12">
        <f t="shared" si="2"/>
        <v>0</v>
      </c>
      <c r="J166" s="87" t="s">
        <v>434</v>
      </c>
      <c r="K166" s="112" t="s">
        <v>429</v>
      </c>
      <c r="L166" s="114"/>
      <c r="M166" s="114"/>
      <c r="N166" s="20"/>
      <c r="O166" s="37" t="s">
        <v>189</v>
      </c>
      <c r="P166" s="93">
        <v>1</v>
      </c>
      <c r="Q166" s="3">
        <v>1</v>
      </c>
      <c r="R166" s="3">
        <v>1</v>
      </c>
      <c r="S166" s="3">
        <v>1</v>
      </c>
      <c r="T166" s="3"/>
      <c r="U166" s="3"/>
      <c r="V166" s="3"/>
      <c r="W166" s="3"/>
      <c r="X166" s="24">
        <v>1</v>
      </c>
      <c r="Y166" s="3"/>
      <c r="Z166" s="3"/>
      <c r="AA166" s="24"/>
    </row>
    <row r="167" spans="1:27" ht="12.75">
      <c r="A167" s="20">
        <v>166</v>
      </c>
      <c r="B167" s="15" t="s">
        <v>296</v>
      </c>
      <c r="C167" s="3"/>
      <c r="D167" s="3"/>
      <c r="E167" s="3"/>
      <c r="F167" s="9"/>
      <c r="G167" s="99"/>
      <c r="H167" s="9">
        <v>1</v>
      </c>
      <c r="I167" s="12">
        <f t="shared" si="2"/>
        <v>0</v>
      </c>
      <c r="J167" s="87" t="s">
        <v>434</v>
      </c>
      <c r="K167" s="112" t="s">
        <v>429</v>
      </c>
      <c r="L167" s="114" t="s">
        <v>47</v>
      </c>
      <c r="M167" s="15" t="s">
        <v>333</v>
      </c>
      <c r="N167" s="114" t="s">
        <v>49</v>
      </c>
      <c r="O167" s="143" t="s">
        <v>182</v>
      </c>
      <c r="P167" s="93">
        <v>1</v>
      </c>
      <c r="Q167" s="9">
        <v>1</v>
      </c>
      <c r="R167" s="9">
        <v>1</v>
      </c>
      <c r="S167" s="9">
        <v>1</v>
      </c>
      <c r="T167" s="9">
        <v>1</v>
      </c>
      <c r="U167" s="9">
        <v>1</v>
      </c>
      <c r="V167" s="9">
        <v>1</v>
      </c>
      <c r="W167" s="9">
        <v>1</v>
      </c>
      <c r="X167" s="94">
        <v>1</v>
      </c>
      <c r="Y167" s="9">
        <v>1</v>
      </c>
      <c r="Z167" s="9">
        <v>1</v>
      </c>
      <c r="AA167" s="94">
        <v>1</v>
      </c>
    </row>
    <row r="168" spans="1:27" ht="25.5">
      <c r="A168" s="20">
        <v>167</v>
      </c>
      <c r="B168" s="14" t="s">
        <v>295</v>
      </c>
      <c r="C168" s="3"/>
      <c r="D168" s="3"/>
      <c r="E168" s="3"/>
      <c r="F168" s="9"/>
      <c r="G168" s="99"/>
      <c r="H168" s="9">
        <v>1</v>
      </c>
      <c r="I168" s="12">
        <f t="shared" si="2"/>
        <v>0</v>
      </c>
      <c r="J168" s="87" t="s">
        <v>434</v>
      </c>
      <c r="K168" s="112" t="s">
        <v>430</v>
      </c>
      <c r="L168" s="114"/>
      <c r="M168" s="114"/>
      <c r="N168" s="20"/>
      <c r="O168" s="107"/>
      <c r="P168" s="93">
        <v>1</v>
      </c>
      <c r="Q168" s="3">
        <v>1</v>
      </c>
      <c r="R168" s="3">
        <v>1</v>
      </c>
      <c r="S168" s="3">
        <v>1</v>
      </c>
      <c r="T168" s="3">
        <v>1</v>
      </c>
      <c r="U168" s="3"/>
      <c r="V168" s="3"/>
      <c r="W168" s="3"/>
      <c r="X168" s="24">
        <v>1</v>
      </c>
      <c r="Y168" s="3"/>
      <c r="Z168" s="3"/>
      <c r="AA168" s="24"/>
    </row>
    <row r="169" spans="1:27" ht="25.5">
      <c r="A169" s="20">
        <v>168</v>
      </c>
      <c r="B169" s="14" t="s">
        <v>424</v>
      </c>
      <c r="C169" s="3"/>
      <c r="D169" s="3"/>
      <c r="E169" s="3"/>
      <c r="F169" s="9"/>
      <c r="G169" s="99"/>
      <c r="H169" s="9">
        <v>1</v>
      </c>
      <c r="I169" s="12">
        <f t="shared" si="2"/>
        <v>0</v>
      </c>
      <c r="J169" s="87" t="s">
        <v>434</v>
      </c>
      <c r="K169" s="112" t="s">
        <v>430</v>
      </c>
      <c r="L169" s="114"/>
      <c r="M169" s="114"/>
      <c r="N169" s="20"/>
      <c r="O169" s="107"/>
      <c r="P169" s="93">
        <v>1</v>
      </c>
      <c r="Q169" s="3">
        <v>1</v>
      </c>
      <c r="R169" s="3">
        <v>1</v>
      </c>
      <c r="S169" s="3">
        <v>1</v>
      </c>
      <c r="T169" s="3">
        <v>1</v>
      </c>
      <c r="U169" s="3"/>
      <c r="V169" s="3"/>
      <c r="W169" s="3"/>
      <c r="X169" s="24">
        <v>1</v>
      </c>
      <c r="Y169" s="3"/>
      <c r="Z169" s="3"/>
      <c r="AA169" s="24"/>
    </row>
    <row r="170" spans="1:27" ht="21.75" customHeight="1">
      <c r="A170" s="20">
        <v>169</v>
      </c>
      <c r="B170" s="14" t="s">
        <v>126</v>
      </c>
      <c r="C170" s="3"/>
      <c r="D170" s="3"/>
      <c r="E170" s="3"/>
      <c r="F170" s="9"/>
      <c r="G170" s="99"/>
      <c r="H170" s="9">
        <v>1</v>
      </c>
      <c r="I170" s="12">
        <f t="shared" si="2"/>
        <v>0</v>
      </c>
      <c r="J170" s="87" t="s">
        <v>434</v>
      </c>
      <c r="K170" s="112" t="s">
        <v>430</v>
      </c>
      <c r="L170" s="114"/>
      <c r="M170" s="114"/>
      <c r="N170" s="20"/>
      <c r="O170" s="37" t="s">
        <v>195</v>
      </c>
      <c r="P170" s="93">
        <v>1</v>
      </c>
      <c r="Q170" s="3">
        <v>1</v>
      </c>
      <c r="R170" s="3">
        <v>1</v>
      </c>
      <c r="S170" s="3">
        <v>1</v>
      </c>
      <c r="T170" s="3"/>
      <c r="U170" s="3"/>
      <c r="V170" s="3"/>
      <c r="W170" s="3">
        <v>1</v>
      </c>
      <c r="X170" s="24">
        <v>1</v>
      </c>
      <c r="Y170" s="3"/>
      <c r="Z170" s="3"/>
      <c r="AA170" s="24"/>
    </row>
    <row r="171" spans="1:27" ht="12.75">
      <c r="A171" s="20">
        <v>170</v>
      </c>
      <c r="B171" s="14" t="s">
        <v>205</v>
      </c>
      <c r="C171" s="3"/>
      <c r="D171" s="3"/>
      <c r="E171" s="3"/>
      <c r="F171" s="9"/>
      <c r="G171" s="99"/>
      <c r="H171" s="9">
        <v>1</v>
      </c>
      <c r="I171" s="12">
        <f t="shared" si="2"/>
        <v>0</v>
      </c>
      <c r="J171" s="87" t="s">
        <v>434</v>
      </c>
      <c r="K171" s="112" t="s">
        <v>431</v>
      </c>
      <c r="L171" s="114"/>
      <c r="M171" s="114"/>
      <c r="N171" s="20"/>
      <c r="O171" s="107"/>
      <c r="P171" s="93"/>
      <c r="Q171" s="3"/>
      <c r="R171" s="3"/>
      <c r="S171" s="3"/>
      <c r="T171" s="3"/>
      <c r="U171" s="3"/>
      <c r="V171" s="3"/>
      <c r="W171" s="3"/>
      <c r="X171" s="24"/>
      <c r="Y171" s="3"/>
      <c r="Z171" s="3"/>
      <c r="AA171" s="24"/>
    </row>
    <row r="172" spans="1:27" ht="25.5">
      <c r="A172" s="20">
        <v>171</v>
      </c>
      <c r="B172" s="14" t="s">
        <v>44</v>
      </c>
      <c r="C172" s="3"/>
      <c r="D172" s="3"/>
      <c r="E172" s="3"/>
      <c r="F172" s="9"/>
      <c r="G172" s="99"/>
      <c r="H172" s="9">
        <v>1</v>
      </c>
      <c r="I172" s="12">
        <f t="shared" si="2"/>
        <v>0</v>
      </c>
      <c r="J172" s="87" t="s">
        <v>434</v>
      </c>
      <c r="K172" s="112" t="s">
        <v>431</v>
      </c>
      <c r="L172" s="114"/>
      <c r="M172" s="114"/>
      <c r="N172" s="20"/>
      <c r="O172" s="107"/>
      <c r="P172" s="93">
        <v>1</v>
      </c>
      <c r="Q172" s="3">
        <v>1</v>
      </c>
      <c r="R172" s="3">
        <v>1</v>
      </c>
      <c r="S172" s="3">
        <v>1</v>
      </c>
      <c r="T172" s="3">
        <v>1</v>
      </c>
      <c r="U172" s="3"/>
      <c r="V172" s="3"/>
      <c r="W172" s="3"/>
      <c r="X172" s="24">
        <v>1</v>
      </c>
      <c r="Y172" s="3"/>
      <c r="Z172" s="3"/>
      <c r="AA172" s="24"/>
    </row>
    <row r="173" spans="1:27" ht="25.5">
      <c r="A173" s="20">
        <v>172</v>
      </c>
      <c r="B173" s="14" t="s">
        <v>240</v>
      </c>
      <c r="C173" s="3"/>
      <c r="D173" s="3"/>
      <c r="E173" s="3"/>
      <c r="F173" s="9"/>
      <c r="G173" s="99"/>
      <c r="H173" s="9">
        <v>1</v>
      </c>
      <c r="I173" s="12">
        <f t="shared" si="2"/>
        <v>0</v>
      </c>
      <c r="J173" s="87" t="s">
        <v>434</v>
      </c>
      <c r="K173" s="112" t="s">
        <v>431</v>
      </c>
      <c r="L173" s="114"/>
      <c r="M173" s="114"/>
      <c r="N173" s="20"/>
      <c r="O173" s="107"/>
      <c r="P173" s="93">
        <v>1</v>
      </c>
      <c r="Q173" s="3">
        <v>1</v>
      </c>
      <c r="R173" s="3">
        <v>1</v>
      </c>
      <c r="S173" s="3">
        <v>1</v>
      </c>
      <c r="T173" s="3">
        <v>1</v>
      </c>
      <c r="U173" s="3"/>
      <c r="V173" s="3"/>
      <c r="W173" s="3"/>
      <c r="X173" s="24">
        <v>1</v>
      </c>
      <c r="Y173" s="3"/>
      <c r="Z173" s="3"/>
      <c r="AA173" s="24"/>
    </row>
    <row r="174" spans="1:27" ht="25.5">
      <c r="A174" s="20">
        <v>173</v>
      </c>
      <c r="B174" s="14" t="s">
        <v>241</v>
      </c>
      <c r="C174" s="3"/>
      <c r="D174" s="3"/>
      <c r="E174" s="3"/>
      <c r="F174" s="9"/>
      <c r="G174" s="99"/>
      <c r="H174" s="9">
        <v>1</v>
      </c>
      <c r="I174" s="12">
        <f t="shared" si="2"/>
        <v>0</v>
      </c>
      <c r="J174" s="87" t="s">
        <v>434</v>
      </c>
      <c r="K174" s="112" t="s">
        <v>431</v>
      </c>
      <c r="L174" s="114"/>
      <c r="M174" s="114"/>
      <c r="N174" s="20"/>
      <c r="O174" s="37" t="s">
        <v>191</v>
      </c>
      <c r="P174" s="93">
        <v>1</v>
      </c>
      <c r="Q174" s="9">
        <v>1</v>
      </c>
      <c r="R174" s="3">
        <v>1</v>
      </c>
      <c r="S174" s="3">
        <v>1</v>
      </c>
      <c r="T174" s="3">
        <v>1</v>
      </c>
      <c r="U174" s="3"/>
      <c r="V174" s="3"/>
      <c r="W174" s="3"/>
      <c r="X174" s="24"/>
      <c r="Y174" s="3"/>
      <c r="Z174" s="3"/>
      <c r="AA174" s="24"/>
    </row>
    <row r="175" spans="1:27" ht="12.75">
      <c r="A175" s="20">
        <v>174</v>
      </c>
      <c r="B175" s="14" t="s">
        <v>206</v>
      </c>
      <c r="C175" s="3"/>
      <c r="D175" s="3"/>
      <c r="E175" s="3"/>
      <c r="F175" s="9"/>
      <c r="G175" s="99"/>
      <c r="H175" s="9">
        <v>1</v>
      </c>
      <c r="I175" s="12">
        <f t="shared" si="2"/>
        <v>0</v>
      </c>
      <c r="J175" s="87" t="s">
        <v>434</v>
      </c>
      <c r="K175" s="112" t="s">
        <v>432</v>
      </c>
      <c r="L175" s="114"/>
      <c r="M175" s="114"/>
      <c r="N175" s="20"/>
      <c r="O175" s="107"/>
      <c r="P175" s="93">
        <v>1</v>
      </c>
      <c r="Q175" s="9">
        <v>1</v>
      </c>
      <c r="R175" s="3">
        <v>1</v>
      </c>
      <c r="S175" s="3">
        <v>1</v>
      </c>
      <c r="T175" s="3">
        <v>1</v>
      </c>
      <c r="U175" s="3"/>
      <c r="V175" s="3"/>
      <c r="W175" s="3"/>
      <c r="X175" s="24">
        <v>1</v>
      </c>
      <c r="Y175" s="3"/>
      <c r="Z175" s="3"/>
      <c r="AA175" s="24"/>
    </row>
    <row r="176" spans="1:27" ht="25.5">
      <c r="A176" s="20">
        <v>175</v>
      </c>
      <c r="B176" s="14" t="s">
        <v>427</v>
      </c>
      <c r="C176" s="3"/>
      <c r="D176" s="3"/>
      <c r="E176" s="3"/>
      <c r="F176" s="9"/>
      <c r="G176" s="99"/>
      <c r="H176" s="9">
        <v>1</v>
      </c>
      <c r="I176" s="12">
        <f t="shared" si="2"/>
        <v>0</v>
      </c>
      <c r="J176" s="87" t="s">
        <v>434</v>
      </c>
      <c r="K176" s="112" t="s">
        <v>432</v>
      </c>
      <c r="L176" s="114"/>
      <c r="M176" s="114"/>
      <c r="N176" s="20"/>
      <c r="O176" s="107"/>
      <c r="P176" s="93">
        <v>1</v>
      </c>
      <c r="Q176" s="9">
        <v>1</v>
      </c>
      <c r="R176" s="3"/>
      <c r="S176" s="3"/>
      <c r="T176" s="3">
        <v>1</v>
      </c>
      <c r="U176" s="3"/>
      <c r="V176" s="3"/>
      <c r="W176" s="3"/>
      <c r="X176" s="24">
        <v>1</v>
      </c>
      <c r="Y176" s="3"/>
      <c r="Z176" s="3"/>
      <c r="AA176" s="24"/>
    </row>
    <row r="177" spans="1:27" ht="25.5">
      <c r="A177" s="20">
        <v>176</v>
      </c>
      <c r="B177" s="14" t="s">
        <v>144</v>
      </c>
      <c r="C177" s="3"/>
      <c r="D177" s="3"/>
      <c r="E177" s="3"/>
      <c r="F177" s="9"/>
      <c r="G177" s="99"/>
      <c r="H177" s="9">
        <v>1</v>
      </c>
      <c r="I177" s="12">
        <f t="shared" si="2"/>
        <v>0</v>
      </c>
      <c r="J177" s="87" t="s">
        <v>434</v>
      </c>
      <c r="K177" s="112" t="s">
        <v>432</v>
      </c>
      <c r="L177" s="114"/>
      <c r="M177" s="114"/>
      <c r="N177" s="20"/>
      <c r="O177" s="37" t="s">
        <v>191</v>
      </c>
      <c r="P177" s="93">
        <v>1</v>
      </c>
      <c r="Q177" s="9">
        <v>1</v>
      </c>
      <c r="R177" s="9">
        <v>1</v>
      </c>
      <c r="S177" s="9">
        <v>1</v>
      </c>
      <c r="T177" s="3">
        <v>1</v>
      </c>
      <c r="U177" s="3"/>
      <c r="V177" s="3"/>
      <c r="W177" s="3">
        <v>1</v>
      </c>
      <c r="X177" s="94">
        <v>1</v>
      </c>
      <c r="Y177" s="9"/>
      <c r="Z177" s="9"/>
      <c r="AA177" s="94"/>
    </row>
    <row r="178" spans="1:27" ht="25.5">
      <c r="A178" s="20">
        <v>177</v>
      </c>
      <c r="B178" s="14" t="s">
        <v>124</v>
      </c>
      <c r="C178" s="3"/>
      <c r="D178" s="3"/>
      <c r="E178" s="3"/>
      <c r="F178" s="9"/>
      <c r="G178" s="99"/>
      <c r="H178" s="9">
        <v>1</v>
      </c>
      <c r="I178" s="12">
        <f t="shared" si="2"/>
        <v>0</v>
      </c>
      <c r="J178" s="87" t="s">
        <v>434</v>
      </c>
      <c r="K178" s="112" t="s">
        <v>432</v>
      </c>
      <c r="L178" s="114"/>
      <c r="M178" s="114"/>
      <c r="N178" s="20"/>
      <c r="O178" s="37" t="s">
        <v>191</v>
      </c>
      <c r="P178" s="93">
        <v>1</v>
      </c>
      <c r="Q178" s="9">
        <v>1</v>
      </c>
      <c r="R178" s="9">
        <v>1</v>
      </c>
      <c r="S178" s="9">
        <v>1</v>
      </c>
      <c r="T178" s="9">
        <v>1</v>
      </c>
      <c r="U178" s="3"/>
      <c r="V178" s="3"/>
      <c r="W178" s="3"/>
      <c r="X178" s="24">
        <v>1</v>
      </c>
      <c r="Y178" s="3"/>
      <c r="Z178" s="3"/>
      <c r="AA178" s="24"/>
    </row>
    <row r="179" spans="1:27" ht="27" customHeight="1" thickBot="1">
      <c r="A179" s="164">
        <v>178</v>
      </c>
      <c r="B179" s="160" t="s">
        <v>303</v>
      </c>
      <c r="C179" s="3"/>
      <c r="D179" s="3"/>
      <c r="E179" s="3"/>
      <c r="F179" s="148"/>
      <c r="G179" s="109"/>
      <c r="H179" s="148">
        <v>1</v>
      </c>
      <c r="I179" s="149">
        <f t="shared" si="2"/>
        <v>0</v>
      </c>
      <c r="J179" s="161" t="s">
        <v>434</v>
      </c>
      <c r="K179" s="162" t="s">
        <v>432</v>
      </c>
      <c r="L179" s="163"/>
      <c r="M179" s="163"/>
      <c r="N179" s="164"/>
      <c r="O179" s="165" t="s">
        <v>191</v>
      </c>
      <c r="P179" s="166">
        <v>1</v>
      </c>
      <c r="Q179" s="148">
        <v>1</v>
      </c>
      <c r="R179" s="148">
        <v>1</v>
      </c>
      <c r="S179" s="148">
        <v>1</v>
      </c>
      <c r="T179" s="148">
        <v>1</v>
      </c>
      <c r="U179" s="159">
        <v>1</v>
      </c>
      <c r="V179" s="159"/>
      <c r="W179" s="159">
        <v>1</v>
      </c>
      <c r="X179" s="167">
        <v>1</v>
      </c>
      <c r="Y179" s="148"/>
      <c r="Z179" s="148"/>
      <c r="AA179" s="167"/>
    </row>
    <row r="180" spans="1:27" ht="27" customHeight="1" thickBot="1">
      <c r="A180" s="190"/>
      <c r="B180" s="172"/>
      <c r="C180" s="22"/>
      <c r="D180" s="22"/>
      <c r="E180" s="3"/>
      <c r="F180" s="173"/>
      <c r="G180" s="174"/>
      <c r="H180" s="173"/>
      <c r="I180" s="175"/>
      <c r="J180" s="176"/>
      <c r="K180" s="177"/>
      <c r="L180" s="178"/>
      <c r="M180" s="178"/>
      <c r="N180" s="179"/>
      <c r="O180" s="180"/>
      <c r="P180" s="181"/>
      <c r="Q180" s="173"/>
      <c r="R180" s="173"/>
      <c r="S180" s="173"/>
      <c r="T180" s="173"/>
      <c r="U180" s="22"/>
      <c r="V180" s="22"/>
      <c r="W180" s="22"/>
      <c r="X180" s="182"/>
      <c r="Y180" s="173"/>
      <c r="Z180" s="173"/>
      <c r="AA180" s="182"/>
    </row>
    <row r="181" spans="2:9" ht="13.5" thickBot="1">
      <c r="B181" s="13"/>
      <c r="C181" s="168"/>
      <c r="D181" s="168"/>
      <c r="E181" s="168"/>
      <c r="F181" s="169"/>
      <c r="G181" s="102" t="s">
        <v>322</v>
      </c>
      <c r="H181" s="170">
        <f>SUM(H2:H179)</f>
        <v>178</v>
      </c>
      <c r="I181" s="171">
        <f>SUM(I2:I179)</f>
        <v>0</v>
      </c>
    </row>
    <row r="182" spans="6:11" ht="13.5" thickBot="1">
      <c r="F182" s="83"/>
      <c r="G182" s="100" t="s">
        <v>107</v>
      </c>
      <c r="H182" s="71">
        <f>H51+H155+H156+H157+H158+H159+H160+H161+H162+H163+H52+H164+H165+H166+H167+H168+H169+H170+H171+H172+H173+H174+H175+H176+H177+H178+H179+H3</f>
        <v>28</v>
      </c>
      <c r="I182" s="76">
        <f>I51+I155+I156+I157+I158+I159+I160+I161+I162+I163+I52+I164+I165+I166+I167+I168+I169+I170+I171+I172+I173+I174+I175+I176+I177+I178+I179+I3</f>
        <v>0</v>
      </c>
      <c r="K182" s="21">
        <v>0</v>
      </c>
    </row>
    <row r="183" spans="6:12" ht="13.5" thickBot="1">
      <c r="F183" s="83"/>
      <c r="G183" s="100" t="s">
        <v>108</v>
      </c>
      <c r="H183" s="71">
        <f>H25+H36+H49+H50+H51+H59+SUM(H117:H155)+H158+H161+H52+H167+H48+H70</f>
        <v>51</v>
      </c>
      <c r="I183" s="71">
        <f>I25+I36+I49+I50+I51+I59+SUM(I117:I155)+I158+I161+I52+I167+I48+I70</f>
        <v>0</v>
      </c>
      <c r="L183" s="21">
        <v>0</v>
      </c>
    </row>
    <row r="184" spans="2:15" ht="13.5" thickBot="1">
      <c r="B184" s="35"/>
      <c r="C184" s="36"/>
      <c r="D184" s="36"/>
      <c r="E184" s="36"/>
      <c r="F184" s="83"/>
      <c r="G184" s="100" t="s">
        <v>320</v>
      </c>
      <c r="H184" s="71">
        <f>H2+H5+H3+H4+H6+H7+H9+SUM(H10:H88)+H103+H104+H106+H113+H114+H116+H127+H157+H167</f>
        <v>95</v>
      </c>
      <c r="I184" s="76">
        <f>I2+I5+I3+I4+I6+I7+I9+SUM(I10:I88)+I103+I104+I106+I113+I114+I116+I127+I157+I167</f>
        <v>0</v>
      </c>
      <c r="J184" s="10"/>
      <c r="K184" s="115"/>
      <c r="L184" s="115"/>
      <c r="M184" s="115">
        <v>0</v>
      </c>
      <c r="N184" s="35"/>
      <c r="O184" s="35"/>
    </row>
    <row r="185" spans="3:15" ht="14.25" customHeight="1" thickBot="1">
      <c r="C185" s="17"/>
      <c r="D185" s="17"/>
      <c r="E185" s="17"/>
      <c r="F185" s="83"/>
      <c r="G185" s="100" t="s">
        <v>321</v>
      </c>
      <c r="H185" s="71">
        <f>SUM(H2:H14)+H13+H16+H4+H17++H18+H3+SUM(H21:H22)+SUM(H23:H28)+H30+H31+H32+H33+H34+H35+H36+H37+H40+H41+H42++H59+H61+H62+H64+H65+H66+H69+H74+H75+H76+H77+H78+H79+H80+H82+H86+H87+H88+H89+H90+H91+H92+H93+H94+H95+H96+H97+H98+H99+H100+H101+H102+H103+H104+H105+H106+H107+H108+H109+H110+H111+H112+H113+H114+H115+H116+H157+H167</f>
        <v>86</v>
      </c>
      <c r="I185" s="76">
        <f>SUM(I2:I14)+I13+I16+I4+I17++I18+I3+SUM(I21:I22)+SUM(I23:I28)+I30+I31+I32+I33+I34+I35+I36+I37+I40+I41+I42++I59+I61+I62+I64+I65+I66+I69+I74+I75+I76+I77+I78+I79+I80+I82+I86+I87+I88+I89+I90+I91+I92+I93+I94+I95+I96+I97+I98+I99+I100+I101+I102+I103+I104+I105+I106+I107+I108+I109+I110+I111+I112+I113+I114+I115+I116+I157+I167</f>
        <v>0</v>
      </c>
      <c r="N185" s="115">
        <v>0</v>
      </c>
      <c r="O185" s="115"/>
    </row>
    <row r="186" spans="6:29" ht="13.5" thickBot="1">
      <c r="F186" s="83"/>
      <c r="G186" s="101" t="s">
        <v>197</v>
      </c>
      <c r="H186" s="150">
        <f>H2+H4+H5+H6+H7+H8+H11+H12+H13+H14+H15+H16+H17+H18+H19+H20+H21+H22+H23+H24+H25+H26+H27+H28+H30+H31+H36+H39+H40+H42+H43+H46+H47+H48+H49+H50+H51+H53+H54+H55+H56+H57+H58+H59+H60+H61+H62+H63+H64+H65+H66+H67+H68+H70+H71+H72+H73+H74+H75+H76+H77+H78+H79+H80+H81+H82+H83+H84+H85+H86+H87+H88+H93+H94+H97+H102+H104+H105+H106+H107+H112+H113+H116+H117+H120+H123+H124+H125+H126+H127+H128+H129+H130+H131+H132+H133+H142+H144+H145+H149+H158+H163+H164+H166+H167+H170+H174+H177+H178+H179</f>
        <v>110</v>
      </c>
      <c r="I186" s="151">
        <f>I2+I4+I5+I6+I7+I8+I11+I12+I13+I14+I15+I16+I17+I18+I19+I20+I21+I22+I23+I24+I25+I26+I27+I28+I30+I31+I36+I39+I40+I42+I43+I46+I47+I48+I49+I50+I51+I53+I54+I55+I56+I57+I58+I59+I60+I61+I62+I63+I64+I65+I66+I67+I68+I70+I71+I72+I73+I74+I75+I76+I77+I78+I79+I80+I81+I82+I83+I84+I85+I86+I87+I88+I93+I94+I97+I102+I104+I105+I106+I107+I112+I113+I116+I117+I120+I123+I124+I125+I126+I127+I128+I129+I130+I131+I132+I133+I142+I144+I145+I149+I158+I163+I164+I166+I167+I170+I174+I177+I178+I179</f>
        <v>0</v>
      </c>
      <c r="O186" s="4">
        <v>0</v>
      </c>
      <c r="AC186" s="18"/>
    </row>
    <row r="187" spans="3:10" ht="14.25" thickBot="1" thickTop="1">
      <c r="C187" s="17"/>
      <c r="D187" s="17"/>
      <c r="E187" s="17"/>
      <c r="F187" s="83"/>
      <c r="G187" s="102" t="s">
        <v>323</v>
      </c>
      <c r="H187" s="152">
        <f>H13+H25+H28+H51+H52+H55+H57+H59+H60+H76+H79+H151+H152+H153+H154+H155+H156+H157+H158+H159+H160+H161+H162+H163+H166+H167+H168+H169+H170+H171+H172+H173+H174+H175+H176+H177+H178+H179</f>
        <v>38</v>
      </c>
      <c r="I187" s="153">
        <f>I13+I25+I28+I51+I52+I55+I57+I59+I60+I76+I79+I151+I152+I153+I154+I155+I156+I157+I158+I159+I160+I161+I162+I163+I166+I167+I168+I169+I170+I171+I172+I173+I174+I175+I176+I177+I178+I179</f>
        <v>0</v>
      </c>
      <c r="J187" s="1" t="s">
        <v>434</v>
      </c>
    </row>
    <row r="188" spans="3:10" ht="13.5" thickBot="1">
      <c r="C188" s="17"/>
      <c r="D188" s="17"/>
      <c r="E188" s="17"/>
      <c r="F188" s="83"/>
      <c r="G188" s="100" t="s">
        <v>324</v>
      </c>
      <c r="H188" s="71">
        <f>H48+H49+SUM(H117:H121)+SUM(H123:H150)+H164</f>
        <v>36</v>
      </c>
      <c r="I188" s="76">
        <f>I48+I49+SUM(I117:I121)+SUM(I123:I150)+I164</f>
        <v>0</v>
      </c>
      <c r="J188" s="1" t="s">
        <v>441</v>
      </c>
    </row>
    <row r="189" spans="3:10" ht="13.5" thickBot="1">
      <c r="C189" s="17"/>
      <c r="D189" s="17"/>
      <c r="E189" s="17"/>
      <c r="F189" s="83"/>
      <c r="G189" s="100" t="s">
        <v>325</v>
      </c>
      <c r="H189" s="71">
        <f>H7+H9+H10+H12+H23+H43+H44+H45+H94+H95+H96+H46</f>
        <v>12</v>
      </c>
      <c r="I189" s="76">
        <f>I7+I9+I10+I12+I23+I43+I44+I45+I94+I95+I96+I46</f>
        <v>0</v>
      </c>
      <c r="J189" s="1" t="s">
        <v>439</v>
      </c>
    </row>
    <row r="190" spans="3:10" ht="13.5" thickBot="1">
      <c r="C190" s="17"/>
      <c r="D190" s="17"/>
      <c r="E190" s="17"/>
      <c r="F190" s="83"/>
      <c r="G190" s="100" t="s">
        <v>326</v>
      </c>
      <c r="H190" s="71">
        <f>H67+H69+H103+H104+H105+H106+H107+H108+H109+H110+H111+H112+H165</f>
        <v>13</v>
      </c>
      <c r="I190" s="154">
        <f>I67+I69+I103+I104+I105+I106+I107+I108+I109+I110+I111+I112+I165</f>
        <v>0</v>
      </c>
      <c r="J190" s="1" t="s">
        <v>437</v>
      </c>
    </row>
    <row r="191" spans="3:10" ht="13.5" thickBot="1">
      <c r="C191" s="17"/>
      <c r="D191" s="17"/>
      <c r="E191" s="17"/>
      <c r="F191" s="83"/>
      <c r="G191" s="103" t="s">
        <v>327</v>
      </c>
      <c r="H191" s="155">
        <f>H2+H3+H4+H5+H6+H8+H11+H14+H15+H16+H17+H18+H19+H20+H21+H22+H24+H26+H27+H29+H30+H31+H32+H33+H34+H35+H36+H37+H38+H39+H40+H41+H42+H47+H50+H53+H54+H56+H58+H61+H62+H63+H64+H65+H66+H68+H70+H71+H72+H73+H74+H75+H77+H78+H80+H81+H82+H83+H84+H85+H86+H87+H88+H89+H90+H91+H92+H93+H97+H98+H99+H100+H101+H102+H113+H114+H115+H116+H122</f>
        <v>79</v>
      </c>
      <c r="I191" s="156">
        <f>I2+I3+I4+I5+I6+I8+I11+I14+I15+I16+I17+I18+I19+I20+I21+I22+I24+I26+I27+I29+I30+I31+I32+I33+I34+I35+I36+I37+I38+I39+I40+I41+I42+I47+I50+I53+I54+I56+I58+I61+I62+I63+I64+I65+I66+I68+I70+I71+I72+I73+I74+I75+I77+I78+I80+I81+I82+I83+I84+I85+I86+I87+I88+I89+I90+I91+I92+I93+I97+I98+I99+I100+I101+I102+I113+I114+I115+I116+I122</f>
        <v>0</v>
      </c>
      <c r="J191" s="1" t="s">
        <v>436</v>
      </c>
    </row>
    <row r="192" spans="3:16" ht="14.25" thickBot="1" thickTop="1">
      <c r="C192" s="17"/>
      <c r="D192" s="17"/>
      <c r="E192" s="17"/>
      <c r="F192" s="83"/>
      <c r="G192" s="102" t="s">
        <v>92</v>
      </c>
      <c r="H192" s="152">
        <f>H2+H3+H5+H6+H7+H12+H13+H15+H17+H19+H20+H21+H22+H23+H24+H25+H26+H27+H28+H29+H30+H31+H32+H33+H34+H35+H36+H37+H40+H41+H42+H43+H44+H45+H48+H49+H50+H51+H52+H54+H58+H59+H61+H62+H64+H65+H66+H67+H69+H70+H71+H72+H73+H74+H75+H76+H77+H78+H79+H80+H81+H82+H83+H84+H85+H86+H87+H88+H92+H93+H94+H95+H96+H97+H98+H99+H100+H101+H102+H103+H104+H105+H106+H107+H108+H109+H110+H111+H112+H113+H114+H115+H116+H117+H118+H119+H120+H121+H122+H123+H124+H125+H126+H127+H128+H129+H130+H131+H132+H133+H134+H135+H136+H137+H138+H139+H140+H141+H142+H143+H144+H145+H146+H147+H148+H149+H150+H151+H152+H153+H154+H155+H156+H157+H158+H159+H160+H161+H162+H163+H164+H165+H166+H167+H168+H169+H170+H172+H173+H174+H175+H176+H177+H179+H55+H56+H57</f>
        <v>157</v>
      </c>
      <c r="I192" s="152">
        <f>I2+I3+I5+I6+I7+I12+I13+I15+I17+I19+I20+I21+I22+I23+I24+I25+I26+I27+I28+I29+I30+I31+I32+I33+I34+I35+I36+I37+I40+I41+I42+I43+I44+I45+I48+I49+I50+I51+I52+I54+I58+I59+I61+I62+I64+I65+I66+I67+I69+I70+I71+I72+I73+I74+I75+I76+I77+I78+I79+I80+I81+I82+I83+I84+I85+I86+I87+I88+I92+I93+I94+I95+I96+I97+I98+I99+I100+I101+I102+I103+I104+I105+I106+I107+I108+I109+I110+I111+I112+I113+I114+I115+I116+I117+I118+I119+I120+I121+I122+I123+I124+I125+I126+I127+I128+I129+I130+I131+I132+I133+I134+I135+I136+I137+I138+I139+I140+I141+I142+I143+I144+I145+I146+I147+I148+I149+I150+I151+I152+I153+I154+I155+I156+I157+I158+I159+I160+I161+I162+I163+I164+I165+I166+I167+I168+I169+I170+I172+I173+I174+I175+I176+I177+I179+I55+I56+I57</f>
        <v>0</v>
      </c>
      <c r="P192" s="1">
        <v>0</v>
      </c>
    </row>
    <row r="193" spans="3:17" ht="13.5" thickBot="1">
      <c r="C193" s="17"/>
      <c r="D193" s="17"/>
      <c r="E193" s="17"/>
      <c r="F193" s="83"/>
      <c r="G193" s="100" t="s">
        <v>93</v>
      </c>
      <c r="H193" s="71">
        <f>H2+H3+H5+H6+H7+H12+H13+H15+H17+H21+H22+H23+H24+H25+H30+H34+H35+H36+H37+H41+H42+H43+H44+H45+H48+H49+H50+H51+H52+H54+H58+H59+H61+H62+H64+H65+H66+H67+H69+H79+H80+H87+H92+H93+H94+H95+H96+H97+H98+H99+H100+H102+H103+H104+H105+H106+H107+H108+H109+H110+H111+H112+H113+H114+H115+H116+H117+H118+H122+H123+H131+H132+H133+H141+H145+H146+H147+H148+H149+H150+H151+H152+H153+H154+H156+H157+H158+H159+H160+H161+H164+H165+H166+H167+H168+H169+H170+H172+H173+H174+H175+H176+H177+H179+H55+H56+H57</f>
        <v>107</v>
      </c>
      <c r="I193" s="71">
        <f>I2+I3+I5+I6+I7+I12+I13+I15+I17+I21+I22+I23+I24+I25+I30+I34+I35+I36+I37+I41+I42+I43+I44+I45+I48+I49+I50+I51+I52+I54+I58+I59+I61+I62+I64+I65+I66+I67+I69+I79+I80+I87+I92+I93+I94+I95+I96+I97+I98+I99+I100+I102+I103+I104+I105+I106+I107+I108+I109+I110+I111+I112+I113+I114+I115+I116+I117+I118+I122+I123+I131+I132+I133+I141+I145+I146+I147+I148+I149+I150+I151+I152+I153+I154+I156+I157+I158+I159+I160+I161+I164+I165+I166+I167+I168+I169+I170+I172+I173+I174+I175+I176+I177+I179+I55+I56+I57</f>
        <v>0</v>
      </c>
      <c r="Q193" s="1">
        <v>0</v>
      </c>
    </row>
    <row r="194" spans="3:18" ht="13.5" thickBot="1">
      <c r="C194" s="17"/>
      <c r="D194" s="17"/>
      <c r="E194" s="17"/>
      <c r="F194" s="83"/>
      <c r="G194" s="100" t="s">
        <v>109</v>
      </c>
      <c r="H194" s="71">
        <f>H2+H3+H5+H6+H7+H12+H13+H15+H17+H21+H22+H23+H24+H25+H30+H34+H35+H36+H37+H41+H42+H43+H44+H45+H48+H49+H50+H51+H52+H54+H59+H61+H62+H64+H65+H66+H67+H69+H79+H80+H92+H93+H95+H96+H100+H102+H104+H106+H107+H108+H109+H110+H111+H112+H114+H116+H117+H122+H123+H131+H132+H133+H141+H145+H146+H147+H148+H149+H150+H151+H152+H153+H154+H157+H156+H158+H159+H160+H161+H164+H165+H166+H167+H168+H169+H170+H172+H173+H174+H175+H177+H179+H55+H56+H57</f>
        <v>95</v>
      </c>
      <c r="I194" s="71">
        <f>I2+I3+I5+I6+I7+I12+I13+I15+I17+I21+I22+I23+I24+I25+I30+I34+I35+I36+I37+I41+I42+I43+I44+I45+I48+I49+I50+I51+I52+I54+I59+I61+I62+I64+I65+I66+I67+I69+I79+I80+I92+I93+I95+I96+I100+I102+I104+I106+I107+I108+I109+I110+I111+I112+I114+I116+I117+I122+I123+I131+I132+I133+I141+I145+I146+I147+I148+I149+I150+I151+I152+I153+I154+I157+I156+I158+I159+I160+I161+I164+I165+I166+I167+I168+I169+I170+I172+I173+I174+I175+I177+I179+I55+I56+I57</f>
        <v>0</v>
      </c>
      <c r="R194" s="1">
        <v>0</v>
      </c>
    </row>
    <row r="195" spans="3:19" ht="13.5" thickBot="1">
      <c r="C195" s="17"/>
      <c r="D195" s="17"/>
      <c r="E195" s="17"/>
      <c r="F195" s="83"/>
      <c r="G195" s="100" t="s">
        <v>94</v>
      </c>
      <c r="H195" s="71">
        <f>H2+H3+H5+H6+H7+H12+H13+H15+H17+H21+H22+H23+H24+H25+H30+H35+H36+H37+H41+H42+H43+H44+H45+H48+H49+H50+H51+H52+H54+H58+H59+H61+H62+H64+H65+H66+H67+H69+H79+H80+H92+H93+H97+H98+H100+H102+H106+H107+H108+H109+H110+H111+H112+H113+H114+H115+H116+H117+H122+H123+H131+H132+H133+H141+H145+H146+H147+H148+H149+H150+H151+H152+H153+H154+H156+H157+H158+H159+H160+H161+H164+H165+H166+H167+H168+H169+H170+H172+H173+H174+H175+H177+H179+H55+H56+H57</f>
        <v>96</v>
      </c>
      <c r="I195" s="71">
        <f>I2+I3+I5+I6+I7+I12+I13+I15+I17+I21+I22+I23+I24+I25+I30+I35+I36+I37+I41+I42+I43+I44+I45+I48+I49+I50+I51+I52+I54+I58+I59+I61+I62+I64+I65+I66+I67+I69+I79+I80+I92+I93+I97+I98+I100+I102+I106+I107+I108+I109+I110+I111+I112+I113+I114+I115+I116+I117+I122+I123+I131+I132+I133+I141+I145+I146+I147+I148+I149+I150+I151+I152+I153+I154+I156+I157+I158+I159+I160+I161+I164+I165+I166+I167+I168+I169+I170+I172+I173+I174+I175+I177+I179+I55+I56+I57</f>
        <v>0</v>
      </c>
      <c r="S195" s="1">
        <v>0</v>
      </c>
    </row>
    <row r="196" spans="3:20" ht="13.5" thickBot="1">
      <c r="C196" s="17"/>
      <c r="D196" s="17"/>
      <c r="E196" s="17"/>
      <c r="F196" s="83"/>
      <c r="G196" s="100" t="s">
        <v>110</v>
      </c>
      <c r="H196" s="71">
        <f>H2+H3+H5+H6+H7+H13+H15+H21+H22+H23+H24+H25+H30+H35+H36+H37+H41+H50+H51+H52+H54+H62+H64+H65+H66+H67+H69+H79+H80+H92+H93+H97+H98+H99+H100+H101+H102+H103+H104+H105+H106+H107+H108+H109+H110+H111+H112+H113+H114+H115+H116+H123+H141+H145+H146+H147+H148+H149+H150+H151+H152+H153+H154+H156+H159+H160+H161+H165+H167+H168+H169+H172+H173+H174+H175+H176+H177+H179+H55+H56+H57</f>
        <v>81</v>
      </c>
      <c r="I196" s="71">
        <f>I2+I3+I5+I6+I7+I13+I15+I21+I22+I23+I24+I25+I30+I35+I36+I37+I41+I50+I51+I52+I54+I62+I64+I65+I66+I67+I69+I79+I80+I92+I93+I97+I98+I99+I100+I101+I102+I103+I104+I105+I106+I107+I108+I109+I110+I111+I112+I113+I114+I115+I116+I123+I141+I145+I146+I147+I148+I149+I150+I151+I152+I153+I154+I156+I159+I160+I161+I165+I167+I168+I169+I172+I173+I174+I175+I176+I177+I179+I55+I56+I57</f>
        <v>0</v>
      </c>
      <c r="T196" s="1">
        <v>0</v>
      </c>
    </row>
    <row r="197" spans="3:21" ht="13.5" thickBot="1">
      <c r="C197" s="17"/>
      <c r="D197" s="17"/>
      <c r="E197" s="17"/>
      <c r="F197" s="83"/>
      <c r="G197" s="100" t="s">
        <v>95</v>
      </c>
      <c r="H197" s="71">
        <f>H5+H6+H15+H51+H54+H67+H79+H159+H160+H161+H52+H167+H179</f>
        <v>13</v>
      </c>
      <c r="I197" s="76">
        <f>I5+I6+I15+I51+I54+I67+I79+I159+I160+I161+I52+I167+I179</f>
        <v>0</v>
      </c>
      <c r="U197" s="1">
        <v>0</v>
      </c>
    </row>
    <row r="198" spans="3:22" ht="13.5" thickBot="1">
      <c r="C198" s="17"/>
      <c r="D198" s="17"/>
      <c r="E198" s="17"/>
      <c r="F198" s="83"/>
      <c r="G198" s="100" t="s">
        <v>96</v>
      </c>
      <c r="H198" s="71">
        <f>H5+H6+H7+H51+H54+H62+H159+H160+H161+H52+H164+H165+H167</f>
        <v>13</v>
      </c>
      <c r="I198" s="76">
        <f>I5+I6+I7+I51+I54+I62+I159+I160+I161+I52+I164+I165+I167</f>
        <v>0</v>
      </c>
      <c r="V198" s="1">
        <v>0</v>
      </c>
    </row>
    <row r="199" spans="3:23" ht="13.5" thickBot="1">
      <c r="C199" s="17"/>
      <c r="D199" s="17"/>
      <c r="E199" s="17"/>
      <c r="F199" s="36"/>
      <c r="G199" s="100" t="s">
        <v>97</v>
      </c>
      <c r="H199" s="71">
        <f>H5+H6+H7+H25+H51+H59+H80+H87+H116+H156+H158+H159+H160+H161+H52+H167+H170+H177+H179</f>
        <v>19</v>
      </c>
      <c r="I199" s="76">
        <f>I5+I6+I7+I25+I51+I59+I80+I87+I116+I156+I158+I159+I160+I161+I52+I167+I170+I177+I179</f>
        <v>0</v>
      </c>
      <c r="W199" s="1">
        <v>0</v>
      </c>
    </row>
    <row r="200" spans="3:24" ht="13.5" thickBot="1">
      <c r="C200" s="17"/>
      <c r="D200" s="17"/>
      <c r="E200" s="17"/>
      <c r="F200" s="36"/>
      <c r="G200" s="103" t="s">
        <v>3</v>
      </c>
      <c r="H200" s="150">
        <f>H5+H6+H7+H10+H12+H13+H21+H22+H24+H25+H29+H35+H41+H44+H45+H47+H48+H49+H50+H51+H52+H53+H54+H55+H56+H59+H60+H61+H62+H63+H66+H68+H70+H71+H72+H73+H80+H82+H83+H86+H87+H88+H92+H93+H94+H95+H102+H107+H113+H114+H115+H116+H122+H123+H132+H133+H135+H136+H137+H143+H145+H146+H147+H148+H149+H150+H151+H152+H153+H154+H155+H158+H159+H160+H161+H164+H165+H166+H167+H168+H169+H170+H172+H173+H175+H176+H177+H178+H179</f>
        <v>89</v>
      </c>
      <c r="I200" s="150">
        <f>I5+I6+I7+I10+I12+I13+I21+I22+I24+I25+I29+I35+I41+I44+I45+I47+I48+I49+I50+I51+I52+I53+I54+I55+I56+I59+I60+I61+I62+I63+I66+I68+I70+I71+I72+I73+I80+I82+I83+I86+I87+I88+I92+I93+I94+I95+I102+I107+I113+I114+I115+I116+I122+I123+I132+I133+I135+I136+I137+I143+I145+I146+I147+I148+I149+I150+I151+I152+I153+I154+I155+I158+I159+I160+I161+I164+I165+I166+I167+I168+I169+I170+I172+I173+I175+I176+I177+I178+I179</f>
        <v>0</v>
      </c>
      <c r="X200" s="1">
        <v>0</v>
      </c>
    </row>
    <row r="201" spans="3:25" ht="24" thickBot="1" thickTop="1">
      <c r="C201" s="17"/>
      <c r="D201" s="17"/>
      <c r="E201" s="17"/>
      <c r="F201" s="36"/>
      <c r="G201" s="102" t="s">
        <v>39</v>
      </c>
      <c r="H201" s="152"/>
      <c r="I201" s="152"/>
      <c r="Y201" s="1">
        <v>0</v>
      </c>
    </row>
    <row r="202" spans="3:27" ht="23.25" thickBot="1">
      <c r="C202" s="17"/>
      <c r="D202" s="17"/>
      <c r="E202" s="17"/>
      <c r="F202" s="36"/>
      <c r="G202" s="102" t="s">
        <v>39</v>
      </c>
      <c r="H202" s="152"/>
      <c r="I202" s="152"/>
      <c r="Z202" s="1">
        <v>0</v>
      </c>
      <c r="AA202" s="17"/>
    </row>
    <row r="203" spans="3:27" ht="23.25" thickBot="1">
      <c r="C203" s="17"/>
      <c r="D203" s="17"/>
      <c r="E203" s="17"/>
      <c r="F203" s="36"/>
      <c r="G203" s="102" t="s">
        <v>39</v>
      </c>
      <c r="H203" s="152"/>
      <c r="I203" s="152"/>
      <c r="AA203" s="1">
        <v>0</v>
      </c>
    </row>
    <row r="204" ht="12.75">
      <c r="C204" s="17"/>
    </row>
    <row r="205" ht="12.75">
      <c r="C205" s="17"/>
    </row>
    <row r="206" ht="12.75">
      <c r="C206" s="17"/>
    </row>
    <row r="207" ht="12.75">
      <c r="C207" s="17"/>
    </row>
    <row r="208" ht="12.75">
      <c r="C208" s="17"/>
    </row>
    <row r="209" ht="12.75">
      <c r="C209" s="17"/>
    </row>
    <row r="210" ht="12.75">
      <c r="C210" s="17"/>
    </row>
    <row r="211" ht="12.75">
      <c r="C211" s="17"/>
    </row>
    <row r="212" ht="12.75">
      <c r="C212" s="17"/>
    </row>
    <row r="213" ht="12.75">
      <c r="C213" s="17"/>
    </row>
    <row r="214" ht="12.75">
      <c r="C214" s="17"/>
    </row>
    <row r="215" ht="12.75">
      <c r="C215" s="17"/>
    </row>
    <row r="216" ht="12.75">
      <c r="C216" s="17"/>
    </row>
    <row r="217" ht="12.75">
      <c r="C217" s="17"/>
    </row>
    <row r="218" ht="12.75">
      <c r="C218" s="17"/>
    </row>
    <row r="219" ht="12.75">
      <c r="C219" s="17"/>
    </row>
    <row r="220" ht="12.75">
      <c r="C220" s="17"/>
    </row>
    <row r="221" ht="12.75">
      <c r="C221" s="17"/>
    </row>
    <row r="222" ht="12.75">
      <c r="C222" s="17"/>
    </row>
  </sheetData>
  <autoFilter ref="A1:AF199"/>
  <printOptions horizontalCentered="1"/>
  <pageMargins left="0.2362204724409449" right="0.2362204724409449" top="0.1968503937007874" bottom="0.2362204724409449" header="0.35433070866141736" footer="0.2362204724409449"/>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codeName="Feuil12"/>
  <dimension ref="A1:O61"/>
  <sheetViews>
    <sheetView showGridLines="0" zoomScale="95" zoomScaleNormal="95" workbookViewId="0" topLeftCell="A1">
      <selection activeCell="K30" sqref="K30"/>
    </sheetView>
  </sheetViews>
  <sheetFormatPr defaultColWidth="11.421875" defaultRowHeight="12.75"/>
  <cols>
    <col min="8" max="8" width="12.00390625" style="0" customWidth="1"/>
  </cols>
  <sheetData>
    <row r="1" spans="1:12" ht="33.75" customHeight="1" thickBot="1">
      <c r="A1" s="227" t="s">
        <v>200</v>
      </c>
      <c r="B1" s="228"/>
      <c r="C1" s="228"/>
      <c r="D1" s="228"/>
      <c r="E1" s="228"/>
      <c r="F1" s="228"/>
      <c r="G1" s="228"/>
      <c r="H1" s="228"/>
      <c r="I1" s="228"/>
      <c r="J1" s="228"/>
      <c r="K1" s="228"/>
      <c r="L1" s="229"/>
    </row>
    <row r="2" spans="1:12" ht="30" customHeight="1" thickBot="1">
      <c r="A2" s="232" t="s">
        <v>153</v>
      </c>
      <c r="B2" s="232"/>
      <c r="C2" s="232"/>
      <c r="D2" s="232"/>
      <c r="E2" s="232"/>
      <c r="F2" s="232"/>
      <c r="G2" s="232" t="s">
        <v>199</v>
      </c>
      <c r="H2" s="232"/>
      <c r="I2" s="232"/>
      <c r="J2" s="232"/>
      <c r="K2" s="232"/>
      <c r="L2" s="232"/>
    </row>
    <row r="3" spans="1:12" s="4" customFormat="1" ht="22.5">
      <c r="A3" s="28"/>
      <c r="B3" s="29" t="s">
        <v>57</v>
      </c>
      <c r="C3" s="31" t="s">
        <v>121</v>
      </c>
      <c r="D3" s="29" t="s">
        <v>56</v>
      </c>
      <c r="E3" s="31" t="s">
        <v>198</v>
      </c>
      <c r="F3" s="30" t="s">
        <v>68</v>
      </c>
      <c r="G3" s="28"/>
      <c r="H3" s="31" t="s">
        <v>328</v>
      </c>
      <c r="I3" s="31" t="s">
        <v>440</v>
      </c>
      <c r="J3" s="31" t="s">
        <v>329</v>
      </c>
      <c r="K3" s="32" t="s">
        <v>435</v>
      </c>
      <c r="L3" s="33" t="s">
        <v>438</v>
      </c>
    </row>
    <row r="4" spans="1:12" ht="12.75">
      <c r="A4" s="23" t="s">
        <v>309</v>
      </c>
      <c r="B4" s="3">
        <f>questionnaire!H182</f>
        <v>28</v>
      </c>
      <c r="C4" s="3">
        <f>questionnaire!H183</f>
        <v>51</v>
      </c>
      <c r="D4" s="3">
        <f>questionnaire!H185</f>
        <v>86</v>
      </c>
      <c r="E4" s="12">
        <f>questionnaire!H186</f>
        <v>110</v>
      </c>
      <c r="F4" s="24">
        <f>questionnaire!H184</f>
        <v>95</v>
      </c>
      <c r="G4" s="23" t="s">
        <v>318</v>
      </c>
      <c r="H4" s="3">
        <f>questionnaire!H191</f>
        <v>79</v>
      </c>
      <c r="I4" s="3">
        <f>questionnaire!H188</f>
        <v>36</v>
      </c>
      <c r="J4" s="3">
        <f>questionnaire!H190</f>
        <v>13</v>
      </c>
      <c r="K4" s="12">
        <f>questionnaire!H187</f>
        <v>38</v>
      </c>
      <c r="L4" s="24">
        <f>questionnaire!H189</f>
        <v>12</v>
      </c>
    </row>
    <row r="5" spans="1:12" ht="12.75">
      <c r="A5" s="23" t="s">
        <v>48</v>
      </c>
      <c r="B5" s="3">
        <f>questionnaire!I182</f>
        <v>0</v>
      </c>
      <c r="C5" s="3">
        <f>questionnaire!I183</f>
        <v>0</v>
      </c>
      <c r="D5" s="3">
        <f>questionnaire!I185</f>
        <v>0</v>
      </c>
      <c r="E5" s="12">
        <f>questionnaire!I186</f>
        <v>0</v>
      </c>
      <c r="F5" s="24">
        <f>questionnaire!I184</f>
        <v>0</v>
      </c>
      <c r="G5" s="23" t="s">
        <v>48</v>
      </c>
      <c r="H5" s="3">
        <f>questionnaire!I191</f>
        <v>0</v>
      </c>
      <c r="I5" s="3">
        <f>questionnaire!I188</f>
        <v>0</v>
      </c>
      <c r="J5" s="3">
        <f>questionnaire!I190</f>
        <v>0</v>
      </c>
      <c r="K5" s="12">
        <f>questionnaire!I187</f>
        <v>0</v>
      </c>
      <c r="L5" s="24">
        <f>questionnaire!I189</f>
        <v>0</v>
      </c>
    </row>
    <row r="6" spans="1:12" ht="13.5" thickBot="1">
      <c r="A6" s="25" t="s">
        <v>319</v>
      </c>
      <c r="B6" s="26">
        <f>B5/B4</f>
        <v>0</v>
      </c>
      <c r="C6" s="26">
        <f>C5/C4</f>
        <v>0</v>
      </c>
      <c r="D6" s="26">
        <f>D5/D4</f>
        <v>0</v>
      </c>
      <c r="E6" s="26">
        <f>E5/E4</f>
        <v>0</v>
      </c>
      <c r="F6" s="27">
        <f>F5/F4</f>
        <v>0</v>
      </c>
      <c r="G6" s="25" t="s">
        <v>319</v>
      </c>
      <c r="H6" s="26">
        <f>H5/H4</f>
        <v>0</v>
      </c>
      <c r="I6" s="26">
        <f>I5/I4</f>
        <v>0</v>
      </c>
      <c r="J6" s="26">
        <f>J5/J4</f>
        <v>0</v>
      </c>
      <c r="K6" s="26">
        <f>K5/K4</f>
        <v>0</v>
      </c>
      <c r="L6" s="27">
        <f>L5/L4</f>
        <v>0</v>
      </c>
    </row>
    <row r="8" s="1" customFormat="1" ht="12.75"/>
    <row r="26" ht="25.5" customHeight="1"/>
    <row r="27" spans="1:3" ht="22.5" customHeight="1">
      <c r="A27" s="231" t="s">
        <v>100</v>
      </c>
      <c r="B27" s="231"/>
      <c r="C27" s="43">
        <f ca="1">+TODAY()</f>
        <v>37496</v>
      </c>
    </row>
    <row r="28" spans="1:12" ht="33.75" customHeight="1" thickBot="1">
      <c r="A28" s="230" t="s">
        <v>35</v>
      </c>
      <c r="B28" s="230"/>
      <c r="C28" s="230"/>
      <c r="D28" s="230"/>
      <c r="E28" s="230"/>
      <c r="F28" s="230"/>
      <c r="G28" s="230"/>
      <c r="H28" s="230"/>
      <c r="I28" s="230"/>
      <c r="J28" s="230"/>
      <c r="K28" s="230"/>
      <c r="L28" s="230"/>
    </row>
    <row r="29" spans="3:15" s="145" customFormat="1" ht="57.75" customHeight="1">
      <c r="C29" s="74"/>
      <c r="D29" s="31" t="s">
        <v>116</v>
      </c>
      <c r="E29" s="31" t="s">
        <v>115</v>
      </c>
      <c r="F29" s="31" t="s">
        <v>117</v>
      </c>
      <c r="G29" s="31" t="s">
        <v>118</v>
      </c>
      <c r="H29" s="31" t="s">
        <v>119</v>
      </c>
      <c r="I29" s="146" t="s">
        <v>61</v>
      </c>
      <c r="J29" s="31" t="s">
        <v>120</v>
      </c>
      <c r="K29" s="32" t="s">
        <v>395</v>
      </c>
      <c r="L29" s="188" t="s">
        <v>2</v>
      </c>
      <c r="M29" s="186" t="s">
        <v>4</v>
      </c>
      <c r="N29" s="31" t="s">
        <v>5</v>
      </c>
      <c r="O29" s="33" t="s">
        <v>6</v>
      </c>
    </row>
    <row r="30" spans="3:15" ht="12.75">
      <c r="C30" s="23" t="s">
        <v>318</v>
      </c>
      <c r="D30" s="3">
        <f>questionnaire!H192</f>
        <v>157</v>
      </c>
      <c r="E30" s="3">
        <f>questionnaire!H193</f>
        <v>107</v>
      </c>
      <c r="F30" s="3">
        <f>questionnaire!H194</f>
        <v>95</v>
      </c>
      <c r="G30" s="3">
        <f>questionnaire!H195</f>
        <v>96</v>
      </c>
      <c r="H30" s="3">
        <f>questionnaire!H196</f>
        <v>81</v>
      </c>
      <c r="I30" s="3">
        <f>questionnaire!H197</f>
        <v>13</v>
      </c>
      <c r="J30" s="3">
        <f>questionnaire!H198</f>
        <v>13</v>
      </c>
      <c r="K30" s="12">
        <f>questionnaire!H199</f>
        <v>19</v>
      </c>
      <c r="L30" s="24">
        <f>questionnaire!H200</f>
        <v>89</v>
      </c>
      <c r="M30" s="144">
        <f>questionnaire!H201</f>
        <v>0</v>
      </c>
      <c r="N30" s="3">
        <f>questionnaire!H202</f>
        <v>0</v>
      </c>
      <c r="O30" s="24">
        <f>questionnaire!H203</f>
        <v>0</v>
      </c>
    </row>
    <row r="31" spans="3:15" ht="12.75">
      <c r="C31" s="23" t="s">
        <v>48</v>
      </c>
      <c r="D31" s="3">
        <f>questionnaire!I192</f>
        <v>0</v>
      </c>
      <c r="E31" s="3">
        <f>questionnaire!I193</f>
        <v>0</v>
      </c>
      <c r="F31" s="3">
        <f>questionnaire!I194</f>
        <v>0</v>
      </c>
      <c r="G31" s="3">
        <f>questionnaire!I195</f>
        <v>0</v>
      </c>
      <c r="H31" s="3">
        <f>questionnaire!I196</f>
        <v>0</v>
      </c>
      <c r="I31" s="3">
        <f>questionnaire!I197</f>
        <v>0</v>
      </c>
      <c r="J31" s="3">
        <f>questionnaire!I198</f>
        <v>0</v>
      </c>
      <c r="K31" s="12">
        <f>questionnaire!I199</f>
        <v>0</v>
      </c>
      <c r="L31" s="24">
        <f>questionnaire!I200</f>
        <v>0</v>
      </c>
      <c r="M31" s="144">
        <f>questionnaire!I201</f>
        <v>0</v>
      </c>
      <c r="N31" s="3">
        <f>questionnaire!I202</f>
        <v>0</v>
      </c>
      <c r="O31" s="24">
        <f>questionnaire!I203</f>
        <v>0</v>
      </c>
    </row>
    <row r="32" spans="3:15" ht="13.5" thickBot="1">
      <c r="C32" s="25" t="s">
        <v>319</v>
      </c>
      <c r="D32" s="26">
        <f>D31/D30</f>
        <v>0</v>
      </c>
      <c r="E32" s="26">
        <f aca="true" t="shared" si="0" ref="E32:K32">E31/E30</f>
        <v>0</v>
      </c>
      <c r="F32" s="26">
        <f t="shared" si="0"/>
        <v>0</v>
      </c>
      <c r="G32" s="26">
        <f t="shared" si="0"/>
        <v>0</v>
      </c>
      <c r="H32" s="26">
        <f t="shared" si="0"/>
        <v>0</v>
      </c>
      <c r="I32" s="26">
        <f t="shared" si="0"/>
        <v>0</v>
      </c>
      <c r="J32" s="26">
        <f t="shared" si="0"/>
        <v>0</v>
      </c>
      <c r="K32" s="147">
        <f t="shared" si="0"/>
        <v>0</v>
      </c>
      <c r="L32" s="27">
        <f>L31/L30</f>
        <v>0</v>
      </c>
      <c r="M32" s="187" t="e">
        <f>M31/M30</f>
        <v>#DIV/0!</v>
      </c>
      <c r="N32" s="26" t="e">
        <f>N31/N30</f>
        <v>#DIV/0!</v>
      </c>
      <c r="O32" s="27" t="e">
        <f>O31/O30</f>
        <v>#DIV/0!</v>
      </c>
    </row>
    <row r="60" ht="19.5" customHeight="1"/>
    <row r="61" spans="1:3" ht="21" customHeight="1">
      <c r="A61" s="231" t="s">
        <v>100</v>
      </c>
      <c r="B61" s="231"/>
      <c r="C61" s="43">
        <f ca="1">TODAY()</f>
        <v>37496</v>
      </c>
    </row>
  </sheetData>
  <mergeCells count="6">
    <mergeCell ref="A1:L1"/>
    <mergeCell ref="A28:L28"/>
    <mergeCell ref="A61:B61"/>
    <mergeCell ref="A27:B27"/>
    <mergeCell ref="A2:F2"/>
    <mergeCell ref="G2:L2"/>
  </mergeCells>
  <printOptions horizontalCentered="1" verticalCentered="1"/>
  <pageMargins left="0.25" right="0.25" top="0.4330708661417323" bottom="0.45" header="0.5118110236220472" footer="0.5118110236220472"/>
  <pageSetup horizontalDpi="600" verticalDpi="600" orientation="landscape" paperSize="9" r:id="rId3"/>
  <rowBreaks count="1" manualBreakCount="1">
    <brk id="27"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Feuil4"/>
  <dimension ref="A1:E30"/>
  <sheetViews>
    <sheetView showGridLines="0" zoomScale="160" zoomScaleNormal="160" workbookViewId="0" topLeftCell="A1">
      <pane xSplit="7" topLeftCell="H1" activePane="topRight" state="frozen"/>
      <selection pane="topLeft" activeCell="A1" sqref="A1"/>
      <selection pane="topRight" activeCell="A1" sqref="A1"/>
    </sheetView>
  </sheetViews>
  <sheetFormatPr defaultColWidth="11.421875" defaultRowHeight="12.75"/>
  <cols>
    <col min="1" max="1" width="14.28125" style="0" customWidth="1"/>
    <col min="2" max="2" width="13.8515625" style="0" customWidth="1"/>
  </cols>
  <sheetData>
    <row r="1" ht="12.75">
      <c r="B1" s="64" t="s">
        <v>99</v>
      </c>
    </row>
    <row r="5" ht="12.75">
      <c r="B5" s="41"/>
    </row>
    <row r="6" ht="13.5" thickBot="1"/>
    <row r="7" spans="1:5" ht="13.5" thickBot="1">
      <c r="A7" s="71" t="s">
        <v>98</v>
      </c>
      <c r="B7" s="72"/>
      <c r="C7" s="72"/>
      <c r="D7" s="72"/>
      <c r="E7" s="73"/>
    </row>
    <row r="8" spans="1:5" ht="12.75">
      <c r="A8" s="69" t="s">
        <v>57</v>
      </c>
      <c r="B8" s="70"/>
      <c r="C8" s="70"/>
      <c r="D8" s="70"/>
      <c r="E8" s="70"/>
    </row>
    <row r="9" spans="1:5" ht="12.75">
      <c r="A9" s="37" t="s">
        <v>440</v>
      </c>
      <c r="B9" s="40"/>
      <c r="C9" s="40"/>
      <c r="D9" s="40"/>
      <c r="E9" s="40"/>
    </row>
    <row r="10" spans="1:5" ht="12.75">
      <c r="A10" s="37" t="s">
        <v>56</v>
      </c>
      <c r="B10" s="40"/>
      <c r="C10" s="40"/>
      <c r="D10" s="40"/>
      <c r="E10" s="40"/>
    </row>
    <row r="11" spans="1:5" ht="12.75">
      <c r="A11" s="37" t="s">
        <v>68</v>
      </c>
      <c r="B11" s="40"/>
      <c r="C11" s="40"/>
      <c r="D11" s="40"/>
      <c r="E11" s="40"/>
    </row>
    <row r="12" spans="1:5" ht="22.5" customHeight="1" thickBot="1">
      <c r="A12" s="81" t="s">
        <v>198</v>
      </c>
      <c r="B12" s="82"/>
      <c r="C12" s="82"/>
      <c r="D12" s="82"/>
      <c r="E12" s="82"/>
    </row>
    <row r="13" spans="1:5" ht="13.5" thickTop="1">
      <c r="A13" s="80" t="s">
        <v>328</v>
      </c>
      <c r="B13" s="70"/>
      <c r="C13" s="70"/>
      <c r="D13" s="70"/>
      <c r="E13" s="70"/>
    </row>
    <row r="14" spans="1:5" ht="12.75">
      <c r="A14" s="44" t="s">
        <v>440</v>
      </c>
      <c r="B14" s="40"/>
      <c r="C14" s="40"/>
      <c r="D14" s="40"/>
      <c r="E14" s="40"/>
    </row>
    <row r="15" spans="1:5" ht="22.5">
      <c r="A15" s="44" t="s">
        <v>329</v>
      </c>
      <c r="B15" s="40"/>
      <c r="C15" s="40"/>
      <c r="D15" s="40"/>
      <c r="E15" s="40"/>
    </row>
    <row r="16" spans="1:5" ht="12.75">
      <c r="A16" s="44" t="s">
        <v>435</v>
      </c>
      <c r="B16" s="40"/>
      <c r="C16" s="40"/>
      <c r="D16" s="40"/>
      <c r="E16" s="40"/>
    </row>
    <row r="17" spans="1:5" ht="12.75">
      <c r="A17" s="44" t="s">
        <v>438</v>
      </c>
      <c r="B17" s="40"/>
      <c r="C17" s="40"/>
      <c r="D17" s="40"/>
      <c r="E17" s="40"/>
    </row>
    <row r="18" spans="1:5" ht="0.75" customHeight="1">
      <c r="A18" s="38"/>
      <c r="B18" s="40"/>
      <c r="C18" s="40"/>
      <c r="D18" s="40"/>
      <c r="E18" s="40"/>
    </row>
    <row r="19" spans="1:5" ht="25.5">
      <c r="A19" s="65" t="s">
        <v>55</v>
      </c>
      <c r="B19" s="40"/>
      <c r="C19" s="40"/>
      <c r="D19" s="40"/>
      <c r="E19" s="40"/>
    </row>
    <row r="20" spans="1:5" ht="12.75">
      <c r="A20" s="12" t="s">
        <v>59</v>
      </c>
      <c r="B20" s="40"/>
      <c r="C20" s="40"/>
      <c r="D20" s="40"/>
      <c r="E20" s="40"/>
    </row>
    <row r="21" spans="1:5" ht="12.75">
      <c r="A21" s="12" t="s">
        <v>54</v>
      </c>
      <c r="B21" s="40"/>
      <c r="C21" s="40"/>
      <c r="D21" s="40"/>
      <c r="E21" s="40"/>
    </row>
    <row r="22" spans="1:5" ht="12.75">
      <c r="A22" s="12" t="s">
        <v>111</v>
      </c>
      <c r="B22" s="40"/>
      <c r="C22" s="40"/>
      <c r="D22" s="40"/>
      <c r="E22" s="40"/>
    </row>
    <row r="23" spans="1:5" ht="12.75">
      <c r="A23" s="12" t="s">
        <v>113</v>
      </c>
      <c r="B23" s="40"/>
      <c r="C23" s="40"/>
      <c r="D23" s="40"/>
      <c r="E23" s="40"/>
    </row>
    <row r="24" spans="1:5" ht="12.75">
      <c r="A24" s="12" t="s">
        <v>61</v>
      </c>
      <c r="B24" s="40"/>
      <c r="C24" s="40"/>
      <c r="D24" s="40"/>
      <c r="E24" s="40"/>
    </row>
    <row r="25" spans="1:5" ht="12.75">
      <c r="A25" s="12" t="s">
        <v>60</v>
      </c>
      <c r="B25" s="40"/>
      <c r="C25" s="40"/>
      <c r="D25" s="40"/>
      <c r="E25" s="40"/>
    </row>
    <row r="26" spans="1:5" ht="12.75">
      <c r="A26" s="39" t="s">
        <v>112</v>
      </c>
      <c r="B26" s="40"/>
      <c r="C26" s="40"/>
      <c r="D26" s="40"/>
      <c r="E26" s="40"/>
    </row>
    <row r="27" spans="1:5" ht="14.25" customHeight="1">
      <c r="A27" s="189" t="str">
        <f>résultat!$L$29</f>
        <v>accréditation</v>
      </c>
      <c r="B27" s="40"/>
      <c r="C27" s="40"/>
      <c r="D27" s="40"/>
      <c r="E27" s="40"/>
    </row>
    <row r="28" spans="1:5" ht="33.75">
      <c r="A28" s="184" t="str">
        <f>résultat!$M$29</f>
        <v>ajouter une 1 exigence réglementaire</v>
      </c>
      <c r="B28" s="40"/>
      <c r="C28" s="40"/>
      <c r="D28" s="40"/>
      <c r="E28" s="40"/>
    </row>
    <row r="29" spans="1:5" ht="33.75">
      <c r="A29" s="184" t="str">
        <f>résultat!$N$29</f>
        <v>ajouter une 2ième exigence réglementaire</v>
      </c>
      <c r="B29" s="40"/>
      <c r="C29" s="40"/>
      <c r="D29" s="40"/>
      <c r="E29" s="40"/>
    </row>
    <row r="30" spans="1:5" ht="33.75">
      <c r="A30" s="184" t="str">
        <f>résultat!$O$29</f>
        <v>ajouter une 3ieme exigence réglementaire</v>
      </c>
      <c r="B30" s="40"/>
      <c r="C30" s="40"/>
      <c r="D30" s="40"/>
      <c r="E30" s="40"/>
    </row>
  </sheetData>
  <printOptions/>
  <pageMargins left="0.7874015748031497" right="0.7874015748031497" top="0.5511811023622047" bottom="0.5118110236220472" header="0.5118110236220472" footer="0.5118110236220472"/>
  <pageSetup horizontalDpi="600" verticalDpi="600" orientation="portrait" paperSize="9" r:id="rId3"/>
  <rowBreaks count="1" manualBreakCount="1">
    <brk id="31"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Feuil5"/>
  <dimension ref="A2:H49"/>
  <sheetViews>
    <sheetView showGridLines="0" zoomScale="75" zoomScaleNormal="75" workbookViewId="0" topLeftCell="A2">
      <pane ySplit="1" topLeftCell="BM3" activePane="bottomLeft" state="frozen"/>
      <selection pane="topLeft" activeCell="D50" sqref="D50"/>
      <selection pane="bottomLeft" activeCell="A31" sqref="A31"/>
    </sheetView>
  </sheetViews>
  <sheetFormatPr defaultColWidth="11.421875" defaultRowHeight="12.75"/>
  <cols>
    <col min="1" max="2" width="21.421875" style="0" customWidth="1"/>
    <col min="3" max="3" width="57.57421875" style="0" customWidth="1"/>
    <col min="4" max="4" width="44.421875" style="125" customWidth="1"/>
    <col min="5" max="5" width="38.8515625" style="0" customWidth="1"/>
    <col min="6" max="6" width="12.57421875" style="0" customWidth="1"/>
    <col min="7" max="7" width="65.421875" style="8" customWidth="1"/>
  </cols>
  <sheetData>
    <row r="1" ht="13.5" thickBot="1"/>
    <row r="2" spans="1:8" s="21" customFormat="1" ht="27" customHeight="1" thickBot="1">
      <c r="A2" s="116" t="s">
        <v>130</v>
      </c>
      <c r="B2" s="117" t="s">
        <v>449</v>
      </c>
      <c r="C2" s="117" t="s">
        <v>450</v>
      </c>
      <c r="D2" s="126" t="s">
        <v>131</v>
      </c>
      <c r="E2" s="118" t="s">
        <v>132</v>
      </c>
      <c r="F2" s="29" t="s">
        <v>456</v>
      </c>
      <c r="G2" s="128" t="s">
        <v>133</v>
      </c>
      <c r="H2" s="119"/>
    </row>
    <row r="3" spans="1:8" s="77" customFormat="1" ht="42" customHeight="1">
      <c r="A3" s="241" t="s">
        <v>451</v>
      </c>
      <c r="B3" s="244" t="s">
        <v>452</v>
      </c>
      <c r="C3" s="244" t="s">
        <v>453</v>
      </c>
      <c r="D3" s="233" t="s">
        <v>134</v>
      </c>
      <c r="E3" s="236"/>
      <c r="F3" s="111"/>
      <c r="G3" s="129" t="s">
        <v>454</v>
      </c>
      <c r="H3" s="30"/>
    </row>
    <row r="4" spans="1:8" ht="12.75">
      <c r="A4" s="242"/>
      <c r="B4" s="245"/>
      <c r="C4" s="245"/>
      <c r="D4" s="234"/>
      <c r="E4" s="237"/>
      <c r="F4" s="2"/>
      <c r="G4" s="130" t="s">
        <v>455</v>
      </c>
      <c r="H4" s="120"/>
    </row>
    <row r="5" spans="1:8" ht="25.5">
      <c r="A5" s="242"/>
      <c r="B5" s="245"/>
      <c r="C5" s="245"/>
      <c r="D5" s="234"/>
      <c r="E5" s="237"/>
      <c r="F5" s="2"/>
      <c r="G5" s="130" t="s">
        <v>13</v>
      </c>
      <c r="H5" s="120"/>
    </row>
    <row r="6" spans="1:8" ht="25.5">
      <c r="A6" s="242"/>
      <c r="B6" s="245"/>
      <c r="C6" s="245"/>
      <c r="D6" s="234"/>
      <c r="E6" s="237"/>
      <c r="F6" s="2"/>
      <c r="G6" s="130" t="s">
        <v>11</v>
      </c>
      <c r="H6" s="120"/>
    </row>
    <row r="7" spans="1:8" ht="12.75">
      <c r="A7" s="242"/>
      <c r="B7" s="245"/>
      <c r="C7" s="245"/>
      <c r="D7" s="234"/>
      <c r="E7" s="237"/>
      <c r="F7" s="2"/>
      <c r="G7" s="130" t="s">
        <v>15</v>
      </c>
      <c r="H7" s="120"/>
    </row>
    <row r="8" spans="1:8" ht="25.5">
      <c r="A8" s="242"/>
      <c r="B8" s="245"/>
      <c r="C8" s="245"/>
      <c r="D8" s="234"/>
      <c r="E8" s="237"/>
      <c r="F8" s="2"/>
      <c r="G8" s="130" t="s">
        <v>14</v>
      </c>
      <c r="H8" s="120"/>
    </row>
    <row r="9" spans="1:8" ht="13.5" thickBot="1">
      <c r="A9" s="243"/>
      <c r="B9" s="246"/>
      <c r="C9" s="246"/>
      <c r="D9" s="235"/>
      <c r="E9" s="238"/>
      <c r="F9" s="121"/>
      <c r="G9" s="131" t="s">
        <v>12</v>
      </c>
      <c r="H9" s="122"/>
    </row>
    <row r="10" spans="1:8" s="77" customFormat="1" ht="27" customHeight="1">
      <c r="A10" s="208" t="s">
        <v>136</v>
      </c>
      <c r="B10" s="244" t="s">
        <v>457</v>
      </c>
      <c r="C10" s="244" t="s">
        <v>458</v>
      </c>
      <c r="D10" s="250" t="s">
        <v>0</v>
      </c>
      <c r="E10" s="247" t="s">
        <v>137</v>
      </c>
      <c r="F10" s="204" t="s">
        <v>341</v>
      </c>
      <c r="G10" s="129" t="s">
        <v>337</v>
      </c>
      <c r="H10" s="30"/>
    </row>
    <row r="11" spans="1:8" ht="25.5">
      <c r="A11" s="239"/>
      <c r="B11" s="245"/>
      <c r="C11" s="245"/>
      <c r="D11" s="251"/>
      <c r="E11" s="248"/>
      <c r="F11" s="3" t="s">
        <v>342</v>
      </c>
      <c r="G11" s="130" t="s">
        <v>338</v>
      </c>
      <c r="H11" s="120"/>
    </row>
    <row r="12" spans="1:8" ht="12.75">
      <c r="A12" s="239"/>
      <c r="B12" s="245"/>
      <c r="C12" s="245"/>
      <c r="D12" s="251"/>
      <c r="E12" s="248"/>
      <c r="F12" s="3" t="s">
        <v>341</v>
      </c>
      <c r="G12" s="130" t="s">
        <v>339</v>
      </c>
      <c r="H12" s="120"/>
    </row>
    <row r="13" spans="1:8" ht="12.75">
      <c r="A13" s="239"/>
      <c r="B13" s="245"/>
      <c r="C13" s="245"/>
      <c r="D13" s="251"/>
      <c r="E13" s="248"/>
      <c r="F13" s="3" t="s">
        <v>343</v>
      </c>
      <c r="G13" s="130" t="s">
        <v>352</v>
      </c>
      <c r="H13" s="120"/>
    </row>
    <row r="14" spans="1:8" ht="12.75">
      <c r="A14" s="239"/>
      <c r="B14" s="245"/>
      <c r="C14" s="245"/>
      <c r="D14" s="251"/>
      <c r="E14" s="248"/>
      <c r="F14" s="3" t="s">
        <v>343</v>
      </c>
      <c r="G14" s="130" t="s">
        <v>340</v>
      </c>
      <c r="H14" s="120"/>
    </row>
    <row r="15" spans="1:8" ht="25.5">
      <c r="A15" s="239"/>
      <c r="B15" s="245"/>
      <c r="C15" s="245"/>
      <c r="D15" s="251"/>
      <c r="E15" s="248"/>
      <c r="F15" s="3" t="s">
        <v>354</v>
      </c>
      <c r="G15" s="130" t="s">
        <v>372</v>
      </c>
      <c r="H15" s="120"/>
    </row>
    <row r="16" spans="1:8" ht="25.5">
      <c r="A16" s="239"/>
      <c r="B16" s="245"/>
      <c r="C16" s="245"/>
      <c r="D16" s="251"/>
      <c r="E16" s="248"/>
      <c r="F16" s="3" t="s">
        <v>355</v>
      </c>
      <c r="G16" s="130" t="s">
        <v>373</v>
      </c>
      <c r="H16" s="120"/>
    </row>
    <row r="17" spans="1:8" ht="12.75">
      <c r="A17" s="239"/>
      <c r="B17" s="245"/>
      <c r="C17" s="245"/>
      <c r="D17" s="251"/>
      <c r="E17" s="248"/>
      <c r="F17" s="3" t="s">
        <v>353</v>
      </c>
      <c r="G17" s="130" t="s">
        <v>344</v>
      </c>
      <c r="H17" s="120"/>
    </row>
    <row r="18" spans="1:8" ht="12.75">
      <c r="A18" s="239"/>
      <c r="B18" s="245"/>
      <c r="C18" s="245"/>
      <c r="D18" s="251"/>
      <c r="E18" s="248"/>
      <c r="F18" s="3" t="s">
        <v>343</v>
      </c>
      <c r="G18" s="130" t="s">
        <v>345</v>
      </c>
      <c r="H18" s="120"/>
    </row>
    <row r="19" spans="1:8" ht="12.75">
      <c r="A19" s="239"/>
      <c r="B19" s="245"/>
      <c r="C19" s="245"/>
      <c r="D19" s="251"/>
      <c r="E19" s="248"/>
      <c r="F19" s="3" t="s">
        <v>343</v>
      </c>
      <c r="G19" s="130" t="s">
        <v>346</v>
      </c>
      <c r="H19" s="120"/>
    </row>
    <row r="20" spans="1:8" ht="25.5">
      <c r="A20" s="239"/>
      <c r="B20" s="245"/>
      <c r="C20" s="245"/>
      <c r="D20" s="251"/>
      <c r="E20" s="248"/>
      <c r="F20" s="3">
        <v>5</v>
      </c>
      <c r="G20" s="130" t="s">
        <v>347</v>
      </c>
      <c r="H20" s="120"/>
    </row>
    <row r="21" spans="1:8" ht="25.5">
      <c r="A21" s="239"/>
      <c r="B21" s="245"/>
      <c r="C21" s="245"/>
      <c r="D21" s="251"/>
      <c r="E21" s="248"/>
      <c r="F21" s="3">
        <v>5</v>
      </c>
      <c r="G21" s="130" t="s">
        <v>348</v>
      </c>
      <c r="H21" s="120"/>
    </row>
    <row r="22" spans="1:8" ht="12.75">
      <c r="A22" s="239"/>
      <c r="B22" s="245"/>
      <c r="C22" s="245"/>
      <c r="D22" s="251"/>
      <c r="E22" s="248"/>
      <c r="F22" s="3">
        <v>5</v>
      </c>
      <c r="G22" s="130" t="s">
        <v>349</v>
      </c>
      <c r="H22" s="120"/>
    </row>
    <row r="23" spans="1:8" ht="25.5">
      <c r="A23" s="239"/>
      <c r="B23" s="245"/>
      <c r="C23" s="245"/>
      <c r="D23" s="251"/>
      <c r="E23" s="248"/>
      <c r="F23" s="3">
        <v>5</v>
      </c>
      <c r="G23" s="130" t="s">
        <v>350</v>
      </c>
      <c r="H23" s="120"/>
    </row>
    <row r="24" spans="1:8" ht="12.75">
      <c r="A24" s="239"/>
      <c r="B24" s="245"/>
      <c r="C24" s="245"/>
      <c r="D24" s="251"/>
      <c r="E24" s="248"/>
      <c r="F24" s="3">
        <v>5</v>
      </c>
      <c r="G24" s="130" t="s">
        <v>351</v>
      </c>
      <c r="H24" s="120"/>
    </row>
    <row r="25" spans="1:8" ht="39" thickBot="1">
      <c r="A25" s="240"/>
      <c r="B25" s="246"/>
      <c r="C25" s="246"/>
      <c r="D25" s="252"/>
      <c r="E25" s="249"/>
      <c r="F25" s="205">
        <v>6</v>
      </c>
      <c r="G25" s="131" t="s">
        <v>356</v>
      </c>
      <c r="H25" s="122"/>
    </row>
    <row r="26" spans="1:8" s="77" customFormat="1" ht="77.25" customHeight="1">
      <c r="A26" s="199" t="s">
        <v>138</v>
      </c>
      <c r="B26" s="200" t="s">
        <v>459</v>
      </c>
      <c r="C26" s="200" t="s">
        <v>460</v>
      </c>
      <c r="D26" s="13" t="s">
        <v>139</v>
      </c>
      <c r="E26" s="201" t="s">
        <v>140</v>
      </c>
      <c r="F26" s="201"/>
      <c r="G26" s="202" t="s">
        <v>1</v>
      </c>
      <c r="H26" s="203"/>
    </row>
    <row r="27" spans="1:8" s="77" customFormat="1" ht="93.75" customHeight="1">
      <c r="A27" s="105" t="s">
        <v>141</v>
      </c>
      <c r="B27" s="106" t="s">
        <v>8</v>
      </c>
      <c r="C27" s="106"/>
      <c r="D27" s="15" t="s">
        <v>10</v>
      </c>
      <c r="E27" s="37" t="s">
        <v>9</v>
      </c>
      <c r="F27" s="107"/>
      <c r="G27" s="133" t="s">
        <v>7</v>
      </c>
      <c r="H27" s="108"/>
    </row>
    <row r="28" spans="1:8" s="77" customFormat="1" ht="39.75" customHeight="1">
      <c r="A28" s="105" t="s">
        <v>461</v>
      </c>
      <c r="B28" s="106" t="s">
        <v>464</v>
      </c>
      <c r="C28" s="106" t="s">
        <v>462</v>
      </c>
      <c r="D28" s="15" t="s">
        <v>134</v>
      </c>
      <c r="E28" s="107" t="s">
        <v>463</v>
      </c>
      <c r="F28" s="107"/>
      <c r="G28" s="132" t="s">
        <v>135</v>
      </c>
      <c r="H28" s="108"/>
    </row>
    <row r="29" spans="1:8" s="77" customFormat="1" ht="108" customHeight="1">
      <c r="A29" s="106" t="s">
        <v>477</v>
      </c>
      <c r="B29" s="106" t="s">
        <v>478</v>
      </c>
      <c r="C29" s="106" t="s">
        <v>479</v>
      </c>
      <c r="D29" s="15" t="s">
        <v>481</v>
      </c>
      <c r="E29" s="15" t="s">
        <v>480</v>
      </c>
      <c r="F29" s="107"/>
      <c r="G29" s="133" t="s">
        <v>101</v>
      </c>
      <c r="H29" s="108"/>
    </row>
    <row r="30" spans="1:8" s="77" customFormat="1" ht="93.75" customHeight="1">
      <c r="A30" s="124" t="s">
        <v>276</v>
      </c>
      <c r="B30" s="106"/>
      <c r="C30" s="106" t="s">
        <v>465</v>
      </c>
      <c r="D30" s="15" t="s">
        <v>466</v>
      </c>
      <c r="E30" s="37" t="s">
        <v>467</v>
      </c>
      <c r="F30" s="107"/>
      <c r="G30" s="133" t="s">
        <v>248</v>
      </c>
      <c r="H30" s="108"/>
    </row>
    <row r="31" spans="1:8" s="77" customFormat="1" ht="43.5" customHeight="1">
      <c r="A31" s="105" t="s">
        <v>468</v>
      </c>
      <c r="B31" s="123">
        <v>35227</v>
      </c>
      <c r="C31" s="106" t="s">
        <v>401</v>
      </c>
      <c r="D31" s="15" t="s">
        <v>475</v>
      </c>
      <c r="E31" s="107" t="s">
        <v>406</v>
      </c>
      <c r="F31" s="107"/>
      <c r="G31" s="132" t="s">
        <v>135</v>
      </c>
      <c r="H31" s="108"/>
    </row>
    <row r="32" spans="1:8" s="77" customFormat="1" ht="54" customHeight="1">
      <c r="A32" s="105" t="s">
        <v>469</v>
      </c>
      <c r="B32" s="123">
        <v>35228</v>
      </c>
      <c r="C32" s="106" t="s">
        <v>402</v>
      </c>
      <c r="D32" s="15" t="s">
        <v>404</v>
      </c>
      <c r="E32" s="107" t="s">
        <v>407</v>
      </c>
      <c r="F32" s="107"/>
      <c r="G32" s="132" t="s">
        <v>408</v>
      </c>
      <c r="H32" s="108"/>
    </row>
    <row r="33" spans="1:8" s="77" customFormat="1" ht="144" customHeight="1">
      <c r="A33" s="105" t="s">
        <v>470</v>
      </c>
      <c r="B33" s="123">
        <v>34422</v>
      </c>
      <c r="C33" s="106" t="s">
        <v>400</v>
      </c>
      <c r="D33" s="15" t="s">
        <v>405</v>
      </c>
      <c r="E33" s="107" t="s">
        <v>406</v>
      </c>
      <c r="F33" s="107"/>
      <c r="G33" s="207" t="s">
        <v>409</v>
      </c>
      <c r="H33" s="108"/>
    </row>
    <row r="34" spans="1:8" s="77" customFormat="1" ht="180" customHeight="1">
      <c r="A34" s="206" t="s">
        <v>397</v>
      </c>
      <c r="B34" s="123">
        <v>35179</v>
      </c>
      <c r="C34" s="106" t="s">
        <v>396</v>
      </c>
      <c r="D34" s="15"/>
      <c r="E34" s="107" t="s">
        <v>398</v>
      </c>
      <c r="F34" s="107"/>
      <c r="G34" s="207" t="s">
        <v>399</v>
      </c>
      <c r="H34" s="108"/>
    </row>
    <row r="35" spans="1:8" s="77" customFormat="1" ht="43.5" customHeight="1">
      <c r="A35" s="206" t="s">
        <v>471</v>
      </c>
      <c r="B35" s="123" t="s">
        <v>472</v>
      </c>
      <c r="C35" s="106" t="s">
        <v>403</v>
      </c>
      <c r="D35" s="15" t="s">
        <v>474</v>
      </c>
      <c r="E35" s="107" t="s">
        <v>473</v>
      </c>
      <c r="F35" s="107"/>
      <c r="G35" s="132" t="s">
        <v>135</v>
      </c>
      <c r="H35" s="108"/>
    </row>
    <row r="36" spans="1:8" s="77" customFormat="1" ht="77.25" customHeight="1">
      <c r="A36" s="105"/>
      <c r="B36" s="123"/>
      <c r="C36" s="127"/>
      <c r="D36" s="5"/>
      <c r="E36" s="107"/>
      <c r="F36" s="107"/>
      <c r="G36" s="132"/>
      <c r="H36" s="108"/>
    </row>
    <row r="37" spans="1:8" s="77" customFormat="1" ht="77.25" customHeight="1">
      <c r="A37" s="105"/>
      <c r="B37" s="123"/>
      <c r="C37" s="127"/>
      <c r="D37" s="5"/>
      <c r="E37" s="107"/>
      <c r="F37" s="107"/>
      <c r="G37" s="132"/>
      <c r="H37" s="108"/>
    </row>
    <row r="38" spans="1:8" s="77" customFormat="1" ht="77.25" customHeight="1">
      <c r="A38" s="105"/>
      <c r="B38" s="123"/>
      <c r="C38" s="127"/>
      <c r="D38" s="5"/>
      <c r="E38" s="107"/>
      <c r="F38" s="107"/>
      <c r="G38" s="132"/>
      <c r="H38" s="108"/>
    </row>
    <row r="39" spans="1:8" s="77" customFormat="1" ht="77.25" customHeight="1">
      <c r="A39" s="105"/>
      <c r="B39" s="123"/>
      <c r="C39" s="127"/>
      <c r="D39" s="5"/>
      <c r="E39" s="107"/>
      <c r="F39" s="107"/>
      <c r="G39" s="132"/>
      <c r="H39" s="108"/>
    </row>
    <row r="40" spans="1:8" s="77" customFormat="1" ht="77.25" customHeight="1">
      <c r="A40" s="105"/>
      <c r="B40" s="123"/>
      <c r="C40" s="127"/>
      <c r="D40" s="5"/>
      <c r="E40" s="107"/>
      <c r="F40" s="107"/>
      <c r="G40" s="132"/>
      <c r="H40" s="108"/>
    </row>
    <row r="41" spans="1:8" s="77" customFormat="1" ht="77.25" customHeight="1">
      <c r="A41" s="105"/>
      <c r="B41" s="123"/>
      <c r="C41" s="127"/>
      <c r="D41" s="5"/>
      <c r="E41" s="107"/>
      <c r="F41" s="107"/>
      <c r="G41" s="132"/>
      <c r="H41" s="108"/>
    </row>
    <row r="42" spans="1:8" s="77" customFormat="1" ht="77.25" customHeight="1">
      <c r="A42" s="105"/>
      <c r="B42" s="123"/>
      <c r="C42" s="127"/>
      <c r="D42" s="5"/>
      <c r="E42" s="107"/>
      <c r="F42" s="107"/>
      <c r="G42" s="132"/>
      <c r="H42" s="108"/>
    </row>
    <row r="43" spans="1:8" s="77" customFormat="1" ht="77.25" customHeight="1">
      <c r="A43" s="105"/>
      <c r="B43" s="123"/>
      <c r="C43" s="127"/>
      <c r="D43" s="5"/>
      <c r="E43" s="107"/>
      <c r="F43" s="107"/>
      <c r="G43" s="132"/>
      <c r="H43" s="108"/>
    </row>
    <row r="44" spans="1:8" s="77" customFormat="1" ht="77.25" customHeight="1">
      <c r="A44" s="105"/>
      <c r="B44" s="123"/>
      <c r="C44" s="127"/>
      <c r="D44" s="5"/>
      <c r="E44" s="107"/>
      <c r="F44" s="107"/>
      <c r="G44" s="132"/>
      <c r="H44" s="108"/>
    </row>
    <row r="45" spans="1:8" s="77" customFormat="1" ht="77.25" customHeight="1">
      <c r="A45" s="105"/>
      <c r="B45" s="123"/>
      <c r="C45" s="127"/>
      <c r="D45" s="5"/>
      <c r="E45" s="107"/>
      <c r="F45" s="107"/>
      <c r="G45" s="132"/>
      <c r="H45" s="108"/>
    </row>
    <row r="46" spans="1:8" s="77" customFormat="1" ht="77.25" customHeight="1">
      <c r="A46" s="105"/>
      <c r="B46" s="123"/>
      <c r="C46" s="127"/>
      <c r="D46" s="5"/>
      <c r="E46" s="107"/>
      <c r="F46" s="107"/>
      <c r="G46" s="132"/>
      <c r="H46" s="108"/>
    </row>
    <row r="47" spans="1:8" s="77" customFormat="1" ht="77.25" customHeight="1">
      <c r="A47" s="105"/>
      <c r="B47" s="123"/>
      <c r="C47" s="127"/>
      <c r="D47" s="5"/>
      <c r="E47" s="107"/>
      <c r="F47" s="107"/>
      <c r="G47" s="132"/>
      <c r="H47" s="108"/>
    </row>
    <row r="48" spans="1:8" s="77" customFormat="1" ht="77.25" customHeight="1">
      <c r="A48" s="105"/>
      <c r="B48" s="123"/>
      <c r="C48" s="127"/>
      <c r="D48" s="5"/>
      <c r="E48" s="107"/>
      <c r="F48" s="107"/>
      <c r="G48" s="132"/>
      <c r="H48" s="108"/>
    </row>
    <row r="49" spans="1:8" s="77" customFormat="1" ht="77.25" customHeight="1">
      <c r="A49" s="105"/>
      <c r="B49" s="123"/>
      <c r="C49" s="127"/>
      <c r="D49" s="5"/>
      <c r="E49" s="107"/>
      <c r="F49" s="107"/>
      <c r="G49" s="132"/>
      <c r="H49" s="108"/>
    </row>
  </sheetData>
  <mergeCells count="10">
    <mergeCell ref="D3:D9"/>
    <mergeCell ref="E3:E9"/>
    <mergeCell ref="A10:A25"/>
    <mergeCell ref="A3:A9"/>
    <mergeCell ref="B3:B9"/>
    <mergeCell ref="C3:C9"/>
    <mergeCell ref="E10:E25"/>
    <mergeCell ref="D10:D25"/>
    <mergeCell ref="C10:C25"/>
    <mergeCell ref="B10:B25"/>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6"/>
  <dimension ref="A2:G128"/>
  <sheetViews>
    <sheetView showGridLines="0" workbookViewId="0" topLeftCell="A1">
      <selection activeCell="A1" sqref="A1"/>
    </sheetView>
  </sheetViews>
  <sheetFormatPr defaultColWidth="11.421875" defaultRowHeight="12.75"/>
  <cols>
    <col min="1" max="1" width="3.28125" style="0" customWidth="1"/>
    <col min="2" max="2" width="23.57421875" style="0" customWidth="1"/>
    <col min="3" max="3" width="11.57421875" style="1" customWidth="1"/>
    <col min="4" max="6" width="11.57421875" style="0" customWidth="1"/>
  </cols>
  <sheetData>
    <row r="2" spans="2:7" s="77" customFormat="1" ht="37.5" customHeight="1">
      <c r="B2" s="75" t="str">
        <f>résultat!D29</f>
        <v>Décret 2001-1154 du 5/12/2001</v>
      </c>
      <c r="C2" s="5" t="str">
        <f>résultat!$B$3</f>
        <v>RSQM</v>
      </c>
      <c r="D2" s="78" t="str">
        <f>résultat!$C$3</f>
        <v> NORME DE
MAINTENANCE</v>
      </c>
      <c r="E2" s="78" t="s">
        <v>242</v>
      </c>
      <c r="F2" s="5" t="str">
        <f>résultat!$D$3</f>
        <v>ISO 17025</v>
      </c>
      <c r="G2" s="5" t="str">
        <f>résultat!$F$3</f>
        <v>ISO 9000</v>
      </c>
    </row>
    <row r="3" spans="2:7" ht="12.75">
      <c r="B3" s="2"/>
      <c r="C3" s="3">
        <f>résultat!$B$4</f>
        <v>28</v>
      </c>
      <c r="D3" s="3">
        <f>résultat!$C$4</f>
        <v>51</v>
      </c>
      <c r="E3" s="3">
        <f>résultat!$E$4</f>
        <v>110</v>
      </c>
      <c r="F3" s="3">
        <f>résultat!$D$4</f>
        <v>86</v>
      </c>
      <c r="G3" s="3">
        <f>résultat!$F$4</f>
        <v>95</v>
      </c>
    </row>
    <row r="4" spans="2:7" ht="43.5" customHeight="1">
      <c r="B4" s="5" t="s">
        <v>308</v>
      </c>
      <c r="C4" s="57">
        <f>'tableau croisé'!C23/'décret maint'!C3</f>
        <v>0.9642857142857143</v>
      </c>
      <c r="D4" s="57">
        <f>'tableau croisé'!C7/'décret maint'!D3</f>
        <v>1</v>
      </c>
      <c r="E4" s="57">
        <f>'tableau croisé'!C225/'décret maint'!E3</f>
        <v>0.8818181818181818</v>
      </c>
      <c r="F4" s="57">
        <f>'tableau croisé'!C167/'décret maint'!F3</f>
        <v>0.8488372093023255</v>
      </c>
      <c r="G4" s="57">
        <f>'tableau croisé'!C98/G3</f>
        <v>0.8105263157894737</v>
      </c>
    </row>
    <row r="5" spans="2:7" ht="12.75">
      <c r="B5" s="5" t="s">
        <v>48</v>
      </c>
      <c r="C5" s="57">
        <f>'tableau croisé'!C22/'décret maint'!C3</f>
        <v>0</v>
      </c>
      <c r="D5" s="57">
        <f>'tableau croisé'!C6/D3</f>
        <v>0</v>
      </c>
      <c r="E5" s="57">
        <f>'tableau croisé'!C224/E3</f>
        <v>0</v>
      </c>
      <c r="F5" s="57">
        <f>'tableau croisé'!C166/F3</f>
        <v>0</v>
      </c>
      <c r="G5" s="57">
        <f>'tableau croisé'!C97/G3</f>
        <v>0</v>
      </c>
    </row>
    <row r="6" spans="1:6" ht="6" customHeight="1">
      <c r="A6" s="62"/>
      <c r="C6" s="35"/>
      <c r="D6" s="62"/>
      <c r="E6" s="62"/>
      <c r="F6" s="62"/>
    </row>
    <row r="7" spans="1:6" ht="12.75">
      <c r="A7" s="62"/>
      <c r="C7" s="35"/>
      <c r="D7" s="62"/>
      <c r="E7" s="62"/>
      <c r="F7" s="62"/>
    </row>
    <row r="8" spans="1:6" ht="12.75">
      <c r="A8" s="62"/>
      <c r="C8" s="35"/>
      <c r="D8" s="62"/>
      <c r="E8" s="62"/>
      <c r="F8" s="62"/>
    </row>
    <row r="9" spans="1:6" ht="12.75">
      <c r="A9" s="62"/>
      <c r="C9" s="35"/>
      <c r="D9" s="62"/>
      <c r="E9" s="62"/>
      <c r="F9" s="62"/>
    </row>
    <row r="10" spans="1:6" ht="12.75">
      <c r="A10" s="62"/>
      <c r="C10" s="35"/>
      <c r="D10" s="62"/>
      <c r="E10" s="62"/>
      <c r="F10" s="62"/>
    </row>
    <row r="11" spans="1:6" ht="12.75">
      <c r="A11" s="62"/>
      <c r="C11" s="35"/>
      <c r="D11" s="62"/>
      <c r="E11" s="62"/>
      <c r="F11" s="62"/>
    </row>
    <row r="12" spans="1:6" ht="12.75">
      <c r="A12" s="62"/>
      <c r="C12" s="35"/>
      <c r="D12" s="62"/>
      <c r="E12" s="62"/>
      <c r="F12" s="62"/>
    </row>
    <row r="13" spans="1:6" ht="12.75">
      <c r="A13" s="62"/>
      <c r="C13" s="35"/>
      <c r="D13" s="62"/>
      <c r="E13" s="62"/>
      <c r="F13" s="62"/>
    </row>
    <row r="14" spans="1:6" ht="12.75">
      <c r="A14" s="62"/>
      <c r="C14" s="35"/>
      <c r="D14" s="62"/>
      <c r="E14" s="62"/>
      <c r="F14" s="62"/>
    </row>
    <row r="15" spans="1:6" ht="12.75">
      <c r="A15" s="62"/>
      <c r="C15" s="35"/>
      <c r="D15" s="62"/>
      <c r="E15" s="62"/>
      <c r="F15" s="62"/>
    </row>
    <row r="16" spans="1:6" ht="12.75">
      <c r="A16" s="62"/>
      <c r="C16" s="35"/>
      <c r="D16" s="62"/>
      <c r="E16" s="62"/>
      <c r="F16" s="62"/>
    </row>
    <row r="17" spans="1:6" ht="12.75">
      <c r="A17" s="62"/>
      <c r="C17" s="35"/>
      <c r="D17" s="62"/>
      <c r="E17" s="62"/>
      <c r="F17" s="62"/>
    </row>
    <row r="18" spans="1:6" ht="12.75">
      <c r="A18" s="62"/>
      <c r="C18" s="35"/>
      <c r="D18" s="62"/>
      <c r="E18" s="62"/>
      <c r="F18" s="62"/>
    </row>
    <row r="19" spans="1:6" ht="12.75">
      <c r="A19" s="62"/>
      <c r="C19" s="35"/>
      <c r="D19" s="62"/>
      <c r="E19" s="62"/>
      <c r="F19" s="62"/>
    </row>
    <row r="20" spans="1:6" ht="12.75">
      <c r="A20" s="62"/>
      <c r="C20" s="35"/>
      <c r="D20" s="62"/>
      <c r="E20" s="62"/>
      <c r="F20" s="62"/>
    </row>
    <row r="21" spans="1:6" ht="12.75">
      <c r="A21" s="62"/>
      <c r="C21" s="35"/>
      <c r="D21" s="62"/>
      <c r="E21" s="62"/>
      <c r="F21" s="62"/>
    </row>
    <row r="22" spans="1:6" ht="12.75">
      <c r="A22" s="62"/>
      <c r="C22" s="35"/>
      <c r="D22" s="62"/>
      <c r="E22" s="62"/>
      <c r="F22" s="62"/>
    </row>
    <row r="23" spans="1:6" ht="12.75">
      <c r="A23" s="62"/>
      <c r="C23" s="35"/>
      <c r="D23" s="62"/>
      <c r="E23" s="62"/>
      <c r="F23" s="62"/>
    </row>
    <row r="24" spans="1:6" ht="12.75">
      <c r="A24" s="62"/>
      <c r="C24" s="35"/>
      <c r="D24" s="62"/>
      <c r="E24" s="62"/>
      <c r="F24" s="62"/>
    </row>
    <row r="25" spans="1:6" ht="12.75">
      <c r="A25" s="62"/>
      <c r="C25" s="35"/>
      <c r="D25" s="62"/>
      <c r="E25" s="62"/>
      <c r="F25" s="62"/>
    </row>
    <row r="26" spans="1:6" ht="12.75">
      <c r="A26" s="62"/>
      <c r="C26" s="35"/>
      <c r="D26" s="62"/>
      <c r="E26" s="62"/>
      <c r="F26" s="62"/>
    </row>
    <row r="27" ht="24" customHeight="1"/>
    <row r="30" spans="2:3" ht="12.75">
      <c r="B30" s="67" t="s">
        <v>100</v>
      </c>
      <c r="C30" s="68">
        <f ca="1">TODAY()</f>
        <v>37496</v>
      </c>
    </row>
    <row r="31" ht="12.75">
      <c r="C31"/>
    </row>
    <row r="32" ht="12.75">
      <c r="C32"/>
    </row>
    <row r="33" ht="12.75">
      <c r="C33"/>
    </row>
    <row r="34" ht="12.75">
      <c r="C34"/>
    </row>
    <row r="35" spans="3:6" ht="12.75">
      <c r="C35"/>
      <c r="D35" s="66"/>
      <c r="F35" s="66"/>
    </row>
    <row r="36" ht="51.75" customHeight="1">
      <c r="C36"/>
    </row>
    <row r="37" spans="3:6" ht="12.75">
      <c r="C37"/>
      <c r="D37" s="254" t="s">
        <v>114</v>
      </c>
      <c r="E37" s="254"/>
      <c r="F37" s="254"/>
    </row>
    <row r="38" spans="2:6" ht="23.25" customHeight="1">
      <c r="B38" s="253" t="str">
        <f>B4</f>
        <v>niveau à atteindre pour repondre aux exigences</v>
      </c>
      <c r="C38" s="253"/>
      <c r="D38" s="42">
        <v>37440</v>
      </c>
      <c r="E38" s="42">
        <v>37477</v>
      </c>
      <c r="F38" s="42"/>
    </row>
    <row r="39" spans="2:6" s="77" customFormat="1" ht="14.25" customHeight="1">
      <c r="B39" s="20" t="str">
        <f>C2</f>
        <v>RSQM</v>
      </c>
      <c r="C39" s="57">
        <f>C4</f>
        <v>0.9642857142857143</v>
      </c>
      <c r="D39" s="57">
        <v>0.5714285714285714</v>
      </c>
      <c r="E39" s="79">
        <v>0.7571428571428571</v>
      </c>
      <c r="F39" s="79"/>
    </row>
    <row r="40" spans="2:6" ht="12.75">
      <c r="B40" s="34" t="str">
        <f>D2</f>
        <v> NORME DE
MAINTENANCE</v>
      </c>
      <c r="C40" s="57">
        <f>D4</f>
        <v>1</v>
      </c>
      <c r="D40" s="57">
        <v>0.6588235294117647</v>
      </c>
      <c r="E40" s="57">
        <v>0.6764705882352942</v>
      </c>
      <c r="F40" s="57"/>
    </row>
    <row r="41" spans="2:6" ht="12.75">
      <c r="B41" s="3" t="str">
        <f>F2</f>
        <v>ISO 17025</v>
      </c>
      <c r="C41" s="57">
        <f>F4</f>
        <v>0.8488372093023255</v>
      </c>
      <c r="D41" s="57">
        <v>0.37272727272727274</v>
      </c>
      <c r="E41" s="57">
        <v>0.4790909090909091</v>
      </c>
      <c r="F41" s="57"/>
    </row>
    <row r="42" spans="2:6" ht="12.75">
      <c r="B42" s="3" t="str">
        <f>G2</f>
        <v>ISO 9000</v>
      </c>
      <c r="C42" s="57">
        <f>G4</f>
        <v>0.8105263157894737</v>
      </c>
      <c r="D42" s="57">
        <v>0.47674418604651164</v>
      </c>
      <c r="E42" s="57">
        <v>0.3918604651162791</v>
      </c>
      <c r="F42" s="57"/>
    </row>
    <row r="43" spans="2:6" s="77" customFormat="1" ht="20.25" customHeight="1">
      <c r="B43" s="78" t="str">
        <f>E2</f>
        <v>BONNES PRATIQUES
BIOMEDICALES</v>
      </c>
      <c r="C43" s="57">
        <f>E4</f>
        <v>0.8818181818181818</v>
      </c>
      <c r="D43" s="57">
        <v>0.37272727272727274</v>
      </c>
      <c r="E43" s="57">
        <v>0.4790909090909091</v>
      </c>
      <c r="F43" s="57"/>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24" customHeight="1">
      <c r="C61"/>
    </row>
    <row r="62" ht="12.75">
      <c r="C62"/>
    </row>
    <row r="63" ht="12.75">
      <c r="C63"/>
    </row>
    <row r="64" ht="12.75">
      <c r="C64"/>
    </row>
    <row r="65" ht="12.75">
      <c r="C65"/>
    </row>
    <row r="66" ht="27.75" customHeight="1">
      <c r="C66"/>
    </row>
    <row r="67" ht="12.75">
      <c r="C67"/>
    </row>
    <row r="68" ht="43.5" customHeight="1">
      <c r="C68"/>
    </row>
    <row r="69" ht="12.75">
      <c r="C69"/>
    </row>
    <row r="70" ht="6" customHeight="1">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row r="91" ht="24" customHeight="1">
      <c r="C91"/>
    </row>
    <row r="92" ht="12.75">
      <c r="C92"/>
    </row>
    <row r="93" ht="12.75">
      <c r="C93"/>
    </row>
    <row r="94" ht="12.75">
      <c r="C94"/>
    </row>
    <row r="95" ht="12.75">
      <c r="C95"/>
    </row>
    <row r="96" ht="27.75" customHeight="1">
      <c r="C96"/>
    </row>
    <row r="97" ht="12.75">
      <c r="C97"/>
    </row>
    <row r="98" ht="43.5" customHeight="1">
      <c r="C98"/>
    </row>
    <row r="99" ht="12.75">
      <c r="C99"/>
    </row>
    <row r="100" ht="6" customHeight="1">
      <c r="C100"/>
    </row>
    <row r="101" ht="12.75">
      <c r="C101"/>
    </row>
    <row r="102" ht="12.75">
      <c r="C102"/>
    </row>
    <row r="103" ht="12.75">
      <c r="C103"/>
    </row>
    <row r="104" ht="12.75">
      <c r="C104"/>
    </row>
    <row r="105" ht="12.75">
      <c r="C105"/>
    </row>
    <row r="106" ht="12.75">
      <c r="C106"/>
    </row>
    <row r="107" ht="12.75">
      <c r="C107"/>
    </row>
    <row r="108" ht="12.75">
      <c r="C108"/>
    </row>
    <row r="109" ht="12.75">
      <c r="C109"/>
    </row>
    <row r="110" ht="12.75">
      <c r="C110"/>
    </row>
    <row r="111" ht="12.75">
      <c r="C111"/>
    </row>
    <row r="112" ht="12.75">
      <c r="C112"/>
    </row>
    <row r="113" ht="12.75">
      <c r="C113"/>
    </row>
    <row r="114" ht="12.75">
      <c r="C114"/>
    </row>
    <row r="115" ht="12.75">
      <c r="C115"/>
    </row>
    <row r="116" ht="12.75">
      <c r="C116"/>
    </row>
    <row r="117" ht="12.75">
      <c r="C117"/>
    </row>
    <row r="118" ht="12.75">
      <c r="C118"/>
    </row>
    <row r="119" ht="12.75">
      <c r="C119"/>
    </row>
    <row r="120" ht="12.75">
      <c r="C120"/>
    </row>
    <row r="121" ht="24" customHeight="1">
      <c r="C121"/>
    </row>
    <row r="122" ht="12.75">
      <c r="C122"/>
    </row>
    <row r="123" ht="12.75">
      <c r="C123"/>
    </row>
    <row r="124" ht="12.75">
      <c r="C124"/>
    </row>
    <row r="125" ht="12.75">
      <c r="C125"/>
    </row>
    <row r="126" ht="12.75">
      <c r="C126"/>
    </row>
    <row r="127" ht="12.75">
      <c r="C127"/>
    </row>
    <row r="128" ht="12.75">
      <c r="C128"/>
    </row>
  </sheetData>
  <mergeCells count="2">
    <mergeCell ref="B38:C38"/>
    <mergeCell ref="D37:F37"/>
  </mergeCells>
  <printOptions horizontalCentered="1" verticalCentered="1"/>
  <pageMargins left="0.2362204724409449" right="0.2755905511811024" top="0.7874015748031497" bottom="0.4330708661417323" header="0.5118110236220472" footer="0.5118110236220472"/>
  <pageSetup horizontalDpi="600" verticalDpi="600" orientation="landscape" paperSize="9" r:id="rId3"/>
  <drawing r:id="rId2"/>
  <legacyDrawing r:id="rId1"/>
</worksheet>
</file>

<file path=xl/worksheets/sheet7.xml><?xml version="1.0" encoding="utf-8"?>
<worksheet xmlns="http://schemas.openxmlformats.org/spreadsheetml/2006/main" xmlns:r="http://schemas.openxmlformats.org/officeDocument/2006/relationships">
  <sheetPr codeName="Feuil8"/>
  <dimension ref="A2:G128"/>
  <sheetViews>
    <sheetView showGridLines="0" workbookViewId="0" topLeftCell="A1">
      <selection activeCell="A1" sqref="A1"/>
    </sheetView>
  </sheetViews>
  <sheetFormatPr defaultColWidth="11.421875" defaultRowHeight="12.75"/>
  <cols>
    <col min="1" max="1" width="3.28125" style="0" customWidth="1"/>
    <col min="2" max="2" width="23.57421875" style="0" customWidth="1"/>
    <col min="3" max="3" width="11.57421875" style="1" customWidth="1"/>
    <col min="4" max="6" width="11.57421875" style="0" customWidth="1"/>
  </cols>
  <sheetData>
    <row r="2" spans="2:7" s="77" customFormat="1" ht="37.5" customHeight="1">
      <c r="B2" s="75" t="str">
        <f>résultat!E29</f>
        <v>anesthésie
Arrêté du 03/10/1995 </v>
      </c>
      <c r="C2" s="5" t="str">
        <f>résultat!$B$3</f>
        <v>RSQM</v>
      </c>
      <c r="D2" s="78" t="str">
        <f>résultat!$C$3</f>
        <v> NORME DE
MAINTENANCE</v>
      </c>
      <c r="E2" s="78" t="s">
        <v>242</v>
      </c>
      <c r="F2" s="5" t="str">
        <f>résultat!$D$3</f>
        <v>ISO 17025</v>
      </c>
      <c r="G2" s="5" t="str">
        <f>résultat!$F$3</f>
        <v>ISO 9000</v>
      </c>
    </row>
    <row r="3" spans="2:7" ht="12.75">
      <c r="B3" s="2"/>
      <c r="C3" s="3">
        <f>résultat!$B$4</f>
        <v>28</v>
      </c>
      <c r="D3" s="3">
        <f>résultat!$C$4</f>
        <v>51</v>
      </c>
      <c r="E3" s="3">
        <f>résultat!$E$4</f>
        <v>110</v>
      </c>
      <c r="F3" s="3">
        <f>résultat!$D$4</f>
        <v>86</v>
      </c>
      <c r="G3" s="3">
        <f>résultat!$F$4</f>
        <v>95</v>
      </c>
    </row>
    <row r="4" spans="2:7" ht="43.5" customHeight="1">
      <c r="B4" s="5" t="s">
        <v>310</v>
      </c>
      <c r="C4" s="57">
        <f>'tableau croisé'!G23/C3</f>
        <v>0.8571428571428571</v>
      </c>
      <c r="D4" s="57">
        <f>'tableau croisé'!G7/D3</f>
        <v>0.5686274509803921</v>
      </c>
      <c r="E4" s="57">
        <f>'tableau croisé'!G219/E3</f>
        <v>0.5727272727272728</v>
      </c>
      <c r="F4" s="57">
        <f>'tableau croisé'!G159/F3</f>
        <v>0.6511627906976745</v>
      </c>
      <c r="G4" s="57">
        <f>'tableau croisé'!G74/G3</f>
        <v>0.5263157894736842</v>
      </c>
    </row>
    <row r="5" spans="2:7" ht="12.75">
      <c r="B5" s="5" t="s">
        <v>48</v>
      </c>
      <c r="C5" s="57">
        <f>'tableau croisé'!G22/C3</f>
        <v>0</v>
      </c>
      <c r="D5" s="57">
        <f>'tableau croisé'!G6/D3</f>
        <v>0</v>
      </c>
      <c r="E5" s="57">
        <f>'tableau croisé'!G218/E3</f>
        <v>0</v>
      </c>
      <c r="F5" s="57">
        <f>'tableau croisé'!G158/F3</f>
        <v>0</v>
      </c>
      <c r="G5" s="57">
        <f>'tableau croisé'!G73/G3</f>
        <v>0</v>
      </c>
    </row>
    <row r="6" spans="1:6" ht="6" customHeight="1">
      <c r="A6" s="62"/>
      <c r="C6" s="35"/>
      <c r="D6" s="62"/>
      <c r="E6" s="62"/>
      <c r="F6" s="62"/>
    </row>
    <row r="7" spans="1:6" ht="12.75">
      <c r="A7" s="62"/>
      <c r="C7" s="35"/>
      <c r="D7" s="62"/>
      <c r="E7" s="62"/>
      <c r="F7" s="62"/>
    </row>
    <row r="8" spans="1:6" ht="12.75">
      <c r="A8" s="62"/>
      <c r="C8" s="35"/>
      <c r="D8" s="62"/>
      <c r="E8" s="62"/>
      <c r="F8" s="62"/>
    </row>
    <row r="9" spans="1:6" ht="12.75">
      <c r="A9" s="62"/>
      <c r="C9" s="35"/>
      <c r="D9" s="62"/>
      <c r="E9" s="62"/>
      <c r="F9" s="62"/>
    </row>
    <row r="10" spans="1:6" ht="12.75">
      <c r="A10" s="62"/>
      <c r="C10" s="35"/>
      <c r="D10" s="62"/>
      <c r="E10" s="62"/>
      <c r="F10" s="62"/>
    </row>
    <row r="11" spans="1:6" ht="12.75">
      <c r="A11" s="62"/>
      <c r="C11" s="35"/>
      <c r="D11" s="62"/>
      <c r="E11" s="62"/>
      <c r="F11" s="62"/>
    </row>
    <row r="12" spans="1:6" ht="12.75">
      <c r="A12" s="62"/>
      <c r="C12" s="35"/>
      <c r="D12" s="62"/>
      <c r="E12" s="62"/>
      <c r="F12" s="62"/>
    </row>
    <row r="13" spans="1:6" ht="12.75">
      <c r="A13" s="62"/>
      <c r="C13" s="35"/>
      <c r="D13" s="62"/>
      <c r="E13" s="62"/>
      <c r="F13" s="62"/>
    </row>
    <row r="14" spans="1:6" ht="12.75">
      <c r="A14" s="62"/>
      <c r="C14" s="35"/>
      <c r="D14" s="62"/>
      <c r="E14" s="62"/>
      <c r="F14" s="62"/>
    </row>
    <row r="15" spans="1:6" ht="12.75">
      <c r="A15" s="62"/>
      <c r="C15" s="35"/>
      <c r="D15" s="62"/>
      <c r="E15" s="62"/>
      <c r="F15" s="62"/>
    </row>
    <row r="16" spans="1:6" ht="12.75">
      <c r="A16" s="62"/>
      <c r="C16" s="35"/>
      <c r="D16" s="62"/>
      <c r="E16" s="62"/>
      <c r="F16" s="62"/>
    </row>
    <row r="17" spans="1:6" ht="12.75">
      <c r="A17" s="62"/>
      <c r="C17" s="35"/>
      <c r="D17" s="62"/>
      <c r="E17" s="62"/>
      <c r="F17" s="62"/>
    </row>
    <row r="18" spans="1:6" ht="12.75">
      <c r="A18" s="62"/>
      <c r="C18" s="35"/>
      <c r="D18" s="62"/>
      <c r="E18" s="62"/>
      <c r="F18" s="62"/>
    </row>
    <row r="19" spans="1:6" ht="12.75">
      <c r="A19" s="62"/>
      <c r="C19" s="35"/>
      <c r="D19" s="62"/>
      <c r="E19" s="62"/>
      <c r="F19" s="62"/>
    </row>
    <row r="20" spans="1:6" ht="12.75">
      <c r="A20" s="62"/>
      <c r="C20" s="35"/>
      <c r="D20" s="62"/>
      <c r="E20" s="62"/>
      <c r="F20" s="62"/>
    </row>
    <row r="21" spans="1:6" ht="12.75">
      <c r="A21" s="62"/>
      <c r="C21" s="35"/>
      <c r="D21" s="62"/>
      <c r="E21" s="62"/>
      <c r="F21" s="62"/>
    </row>
    <row r="22" spans="1:6" ht="12.75">
      <c r="A22" s="62"/>
      <c r="C22" s="35"/>
      <c r="D22" s="62"/>
      <c r="E22" s="62"/>
      <c r="F22" s="62"/>
    </row>
    <row r="23" spans="1:6" ht="12.75">
      <c r="A23" s="62"/>
      <c r="C23" s="35"/>
      <c r="D23" s="62"/>
      <c r="E23" s="62"/>
      <c r="F23" s="62"/>
    </row>
    <row r="24" spans="1:6" ht="12.75">
      <c r="A24" s="62"/>
      <c r="C24" s="35"/>
      <c r="D24" s="62"/>
      <c r="E24" s="62"/>
      <c r="F24" s="62"/>
    </row>
    <row r="25" spans="1:6" ht="12.75">
      <c r="A25" s="62"/>
      <c r="C25" s="35"/>
      <c r="D25" s="62"/>
      <c r="E25" s="62"/>
      <c r="F25" s="62"/>
    </row>
    <row r="26" spans="1:6" ht="12.75">
      <c r="A26" s="62"/>
      <c r="C26" s="35"/>
      <c r="D26" s="62"/>
      <c r="E26" s="62"/>
      <c r="F26" s="62"/>
    </row>
    <row r="27" ht="24" customHeight="1"/>
    <row r="30" spans="2:3" ht="12.75">
      <c r="B30" s="67" t="s">
        <v>100</v>
      </c>
      <c r="C30" s="68">
        <f ca="1">TODAY()</f>
        <v>37496</v>
      </c>
    </row>
    <row r="31" ht="12.75">
      <c r="C31"/>
    </row>
    <row r="32" ht="12.75">
      <c r="C32"/>
    </row>
    <row r="33" ht="12.75">
      <c r="C33"/>
    </row>
    <row r="34" ht="12.75">
      <c r="C34"/>
    </row>
    <row r="35" spans="3:6" ht="12.75">
      <c r="C35"/>
      <c r="D35" s="66"/>
      <c r="F35" s="66"/>
    </row>
    <row r="36" ht="51.75" customHeight="1">
      <c r="C36"/>
    </row>
    <row r="37" spans="3:6" ht="12.75">
      <c r="C37"/>
      <c r="D37" s="254" t="s">
        <v>114</v>
      </c>
      <c r="E37" s="254"/>
      <c r="F37" s="254"/>
    </row>
    <row r="38" spans="2:6" ht="26.25" customHeight="1">
      <c r="B38" s="253" t="str">
        <f>B4</f>
        <v>niveau à atteindre enur repondre aux exigences</v>
      </c>
      <c r="C38" s="253"/>
      <c r="D38" s="42">
        <v>37440</v>
      </c>
      <c r="E38" s="42"/>
      <c r="F38" s="42"/>
    </row>
    <row r="39" spans="2:6" s="77" customFormat="1" ht="26.25" customHeight="1">
      <c r="B39" s="20" t="str">
        <f>C2</f>
        <v>RSQM</v>
      </c>
      <c r="C39" s="57">
        <f>C4</f>
        <v>0.8571428571428571</v>
      </c>
      <c r="D39" s="57">
        <v>0.4642857142857143</v>
      </c>
      <c r="E39" s="79"/>
      <c r="F39" s="79"/>
    </row>
    <row r="40" spans="2:6" ht="12.75">
      <c r="B40" s="34" t="str">
        <f>D2</f>
        <v> NORME DE
MAINTENANCE</v>
      </c>
      <c r="C40" s="40">
        <f>D4</f>
        <v>0.5686274509803921</v>
      </c>
      <c r="D40" s="40">
        <v>0.37450980392156863</v>
      </c>
      <c r="E40" s="40"/>
      <c r="F40" s="40"/>
    </row>
    <row r="41" spans="2:6" ht="12.75">
      <c r="B41" s="3" t="str">
        <f>F2</f>
        <v>ISO 17025</v>
      </c>
      <c r="C41" s="40">
        <f>F4</f>
        <v>0.6511627906976745</v>
      </c>
      <c r="D41" s="40">
        <v>0.25</v>
      </c>
      <c r="E41" s="40"/>
      <c r="F41" s="40"/>
    </row>
    <row r="42" spans="2:6" ht="12.75">
      <c r="B42" s="3" t="str">
        <f>G2</f>
        <v>ISO 9000</v>
      </c>
      <c r="C42" s="40">
        <f>G4</f>
        <v>0.5263157894736842</v>
      </c>
      <c r="D42" s="40">
        <v>0.33604651162790694</v>
      </c>
      <c r="E42" s="40"/>
      <c r="F42" s="40"/>
    </row>
    <row r="43" spans="2:6" s="77" customFormat="1" ht="22.5">
      <c r="B43" s="78" t="str">
        <f>E2</f>
        <v>BONNES PRATIQUES
BIOMEDICALES</v>
      </c>
      <c r="C43" s="57">
        <f>E4</f>
        <v>0.5727272727272728</v>
      </c>
      <c r="D43" s="57">
        <v>0.25</v>
      </c>
      <c r="E43" s="57"/>
      <c r="F43" s="57"/>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24" customHeight="1">
      <c r="C61"/>
    </row>
    <row r="62" ht="12.75">
      <c r="C62"/>
    </row>
    <row r="63" ht="12.75">
      <c r="C63"/>
    </row>
    <row r="64" ht="12.75">
      <c r="C64"/>
    </row>
    <row r="65" ht="12.75">
      <c r="C65"/>
    </row>
    <row r="66" ht="27.75" customHeight="1">
      <c r="C66"/>
    </row>
    <row r="67" ht="12.75">
      <c r="C67"/>
    </row>
    <row r="68" ht="43.5" customHeight="1">
      <c r="C68"/>
    </row>
    <row r="69" ht="12.75">
      <c r="C69"/>
    </row>
    <row r="70" ht="6" customHeight="1">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row r="91" ht="24" customHeight="1">
      <c r="C91"/>
    </row>
    <row r="92" ht="12.75">
      <c r="C92"/>
    </row>
    <row r="93" ht="12.75">
      <c r="C93"/>
    </row>
    <row r="94" ht="12.75">
      <c r="C94"/>
    </row>
    <row r="95" ht="12.75">
      <c r="C95"/>
    </row>
    <row r="96" ht="27.75" customHeight="1">
      <c r="C96"/>
    </row>
    <row r="97" ht="12.75">
      <c r="C97"/>
    </row>
    <row r="98" ht="43.5" customHeight="1">
      <c r="C98"/>
    </row>
    <row r="99" ht="12.75">
      <c r="C99"/>
    </row>
    <row r="100" ht="6" customHeight="1">
      <c r="C100"/>
    </row>
    <row r="101" ht="12.75">
      <c r="C101"/>
    </row>
    <row r="102" ht="12.75">
      <c r="C102"/>
    </row>
    <row r="103" ht="12.75">
      <c r="C103"/>
    </row>
    <row r="104" ht="12.75">
      <c r="C104"/>
    </row>
    <row r="105" ht="12.75">
      <c r="C105"/>
    </row>
    <row r="106" ht="12.75">
      <c r="C106"/>
    </row>
    <row r="107" ht="12.75">
      <c r="C107"/>
    </row>
    <row r="108" ht="12.75">
      <c r="C108"/>
    </row>
    <row r="109" ht="12.75">
      <c r="C109"/>
    </row>
    <row r="110" ht="12.75">
      <c r="C110"/>
    </row>
    <row r="111" ht="12.75">
      <c r="C111"/>
    </row>
    <row r="112" ht="12.75">
      <c r="C112"/>
    </row>
    <row r="113" ht="12.75">
      <c r="C113"/>
    </row>
    <row r="114" ht="12.75">
      <c r="C114"/>
    </row>
    <row r="115" ht="12.75">
      <c r="C115"/>
    </row>
    <row r="116" ht="12.75">
      <c r="C116"/>
    </row>
    <row r="117" ht="12.75">
      <c r="C117"/>
    </row>
    <row r="118" ht="12.75">
      <c r="C118"/>
    </row>
    <row r="119" ht="12.75">
      <c r="C119"/>
    </row>
    <row r="120" ht="12.75">
      <c r="C120"/>
    </row>
    <row r="121" ht="24" customHeight="1">
      <c r="C121"/>
    </row>
    <row r="122" ht="12.75">
      <c r="C122"/>
    </row>
    <row r="123" ht="12.75">
      <c r="C123"/>
    </row>
    <row r="124" ht="12.75">
      <c r="C124"/>
    </row>
    <row r="125" ht="12.75">
      <c r="C125"/>
    </row>
    <row r="126" ht="12.75">
      <c r="C126"/>
    </row>
    <row r="127" ht="12.75">
      <c r="C127"/>
    </row>
    <row r="128" ht="12.75">
      <c r="C128"/>
    </row>
  </sheetData>
  <mergeCells count="2">
    <mergeCell ref="B38:C38"/>
    <mergeCell ref="D37:F37"/>
  </mergeCells>
  <printOptions/>
  <pageMargins left="0.75" right="0.75" top="1" bottom="1" header="0.4921259845" footer="0.4921259845"/>
  <pageSetup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Feuil10"/>
  <dimension ref="A2:G128"/>
  <sheetViews>
    <sheetView showGridLines="0" zoomScale="110" zoomScaleNormal="110" workbookViewId="0" topLeftCell="A1">
      <selection activeCell="A1" sqref="A1"/>
    </sheetView>
  </sheetViews>
  <sheetFormatPr defaultColWidth="11.421875" defaultRowHeight="12.75"/>
  <cols>
    <col min="1" max="1" width="3.28125" style="0" customWidth="1"/>
    <col min="2" max="2" width="23.57421875" style="0" customWidth="1"/>
    <col min="3" max="3" width="11.57421875" style="1" customWidth="1"/>
    <col min="4" max="4" width="12.421875" style="0" customWidth="1"/>
    <col min="5" max="5" width="12.00390625" style="0" customWidth="1"/>
    <col min="6" max="6" width="11.57421875" style="0" customWidth="1"/>
  </cols>
  <sheetData>
    <row r="2" spans="2:7" s="77" customFormat="1" ht="45" customHeight="1">
      <c r="B2" s="75" t="str">
        <f>résultat!F29</f>
        <v>GBEA
Arrêté du 26/11/1999 </v>
      </c>
      <c r="C2" s="5" t="str">
        <f>résultat!$B$3</f>
        <v>RSQM</v>
      </c>
      <c r="D2" s="78" t="str">
        <f>résultat!$C$3</f>
        <v> NORME DE
MAINTENANCE</v>
      </c>
      <c r="E2" s="78" t="s">
        <v>242</v>
      </c>
      <c r="F2" s="5" t="str">
        <f>résultat!$D$3</f>
        <v>ISO 17025</v>
      </c>
      <c r="G2" s="5" t="str">
        <f>résultat!$F$3</f>
        <v>ISO 9000</v>
      </c>
    </row>
    <row r="3" spans="2:7" ht="12.75">
      <c r="B3" s="2"/>
      <c r="C3" s="3">
        <f>résultat!$B$4</f>
        <v>28</v>
      </c>
      <c r="D3" s="3">
        <f>résultat!$C$4</f>
        <v>51</v>
      </c>
      <c r="E3" s="3">
        <f>résultat!$E$4</f>
        <v>110</v>
      </c>
      <c r="F3" s="3">
        <f>résultat!$D$4</f>
        <v>86</v>
      </c>
      <c r="G3" s="3">
        <f>résultat!$F$4</f>
        <v>95</v>
      </c>
    </row>
    <row r="4" spans="2:7" ht="43.5" customHeight="1">
      <c r="B4" s="5" t="s">
        <v>310</v>
      </c>
      <c r="C4" s="57">
        <f>'tableau croisé'!K23/C3</f>
        <v>0.8214285714285714</v>
      </c>
      <c r="D4" s="57">
        <f>'tableau croisé'!K7/D3</f>
        <v>0.5490196078431373</v>
      </c>
      <c r="E4" s="57">
        <f>'tableau croisé'!K219/E3</f>
        <v>0.5181818181818182</v>
      </c>
      <c r="F4" s="57">
        <f>'tableau croisé'!K155/F3</f>
        <v>0.5465116279069767</v>
      </c>
      <c r="G4" s="57">
        <f>'tableau croisé'!K70/G3</f>
        <v>0.4842105263157895</v>
      </c>
    </row>
    <row r="5" spans="2:7" ht="12.75">
      <c r="B5" s="5" t="s">
        <v>48</v>
      </c>
      <c r="C5" s="57">
        <f>'tableau croisé'!K22/C3</f>
        <v>0</v>
      </c>
      <c r="D5" s="57">
        <f>'tableau croisé'!K6/D3</f>
        <v>0</v>
      </c>
      <c r="E5" s="57">
        <f>'tableau croisé'!K218/E3</f>
        <v>0</v>
      </c>
      <c r="F5" s="57">
        <f>'tableau croisé'!K154/F3</f>
        <v>0</v>
      </c>
      <c r="G5" s="57">
        <f>'tableau croisé'!K69/G3</f>
        <v>0</v>
      </c>
    </row>
    <row r="6" spans="1:6" ht="6" customHeight="1">
      <c r="A6" s="62"/>
      <c r="C6" s="35"/>
      <c r="D6" s="62"/>
      <c r="E6" s="62"/>
      <c r="F6" s="62"/>
    </row>
    <row r="7" spans="1:6" ht="12.75">
      <c r="A7" s="62"/>
      <c r="C7" s="35"/>
      <c r="D7" s="62"/>
      <c r="E7" s="62"/>
      <c r="F7" s="62"/>
    </row>
    <row r="8" spans="1:6" ht="12.75">
      <c r="A8" s="62"/>
      <c r="C8" s="35"/>
      <c r="D8" s="62"/>
      <c r="E8" s="62"/>
      <c r="F8" s="62"/>
    </row>
    <row r="9" spans="1:6" ht="12.75">
      <c r="A9" s="62"/>
      <c r="C9" s="35"/>
      <c r="D9" s="62"/>
      <c r="E9" s="62"/>
      <c r="F9" s="62"/>
    </row>
    <row r="10" spans="1:6" ht="12.75">
      <c r="A10" s="62"/>
      <c r="C10" s="35"/>
      <c r="D10" s="62"/>
      <c r="E10" s="62"/>
      <c r="F10" s="62"/>
    </row>
    <row r="11" spans="1:6" ht="12.75">
      <c r="A11" s="62"/>
      <c r="C11" s="35"/>
      <c r="D11" s="62"/>
      <c r="E11" s="62"/>
      <c r="F11" s="62"/>
    </row>
    <row r="12" spans="1:6" ht="12.75">
      <c r="A12" s="62"/>
      <c r="C12" s="35"/>
      <c r="D12" s="62"/>
      <c r="E12" s="62"/>
      <c r="F12" s="62"/>
    </row>
    <row r="13" spans="1:6" ht="12.75">
      <c r="A13" s="62"/>
      <c r="C13" s="35"/>
      <c r="D13" s="62"/>
      <c r="E13" s="62"/>
      <c r="F13" s="62"/>
    </row>
    <row r="14" spans="1:6" ht="12.75">
      <c r="A14" s="62"/>
      <c r="C14" s="35"/>
      <c r="D14" s="62"/>
      <c r="E14" s="62"/>
      <c r="F14" s="62"/>
    </row>
    <row r="15" spans="1:6" ht="12.75">
      <c r="A15" s="62"/>
      <c r="C15" s="35"/>
      <c r="D15" s="62"/>
      <c r="E15" s="62"/>
      <c r="F15" s="62"/>
    </row>
    <row r="16" spans="1:6" ht="12.75">
      <c r="A16" s="62"/>
      <c r="C16" s="35"/>
      <c r="D16" s="62"/>
      <c r="E16" s="62"/>
      <c r="F16" s="62"/>
    </row>
    <row r="17" spans="1:6" ht="12.75">
      <c r="A17" s="62"/>
      <c r="C17" s="35"/>
      <c r="D17" s="62"/>
      <c r="E17" s="62"/>
      <c r="F17" s="62"/>
    </row>
    <row r="18" spans="1:6" ht="12.75">
      <c r="A18" s="62"/>
      <c r="C18" s="35"/>
      <c r="D18" s="62"/>
      <c r="E18" s="62"/>
      <c r="F18" s="62"/>
    </row>
    <row r="19" spans="1:6" ht="12.75">
      <c r="A19" s="62"/>
      <c r="C19" s="35"/>
      <c r="D19" s="62"/>
      <c r="E19" s="62"/>
      <c r="F19" s="62"/>
    </row>
    <row r="20" spans="1:6" ht="12.75">
      <c r="A20" s="62"/>
      <c r="C20" s="35"/>
      <c r="D20" s="62"/>
      <c r="E20" s="62"/>
      <c r="F20" s="62"/>
    </row>
    <row r="21" spans="1:6" ht="12.75">
      <c r="A21" s="62"/>
      <c r="C21" s="35"/>
      <c r="D21" s="62"/>
      <c r="E21" s="62"/>
      <c r="F21" s="62"/>
    </row>
    <row r="22" spans="1:6" ht="12.75">
      <c r="A22" s="62"/>
      <c r="C22" s="35"/>
      <c r="D22" s="62"/>
      <c r="E22" s="62"/>
      <c r="F22" s="62"/>
    </row>
    <row r="23" spans="1:6" ht="12.75">
      <c r="A23" s="62"/>
      <c r="C23" s="35"/>
      <c r="D23" s="62"/>
      <c r="E23" s="62"/>
      <c r="F23" s="62"/>
    </row>
    <row r="24" spans="1:6" ht="12.75">
      <c r="A24" s="62"/>
      <c r="C24" s="35"/>
      <c r="D24" s="62"/>
      <c r="E24" s="62"/>
      <c r="F24" s="62"/>
    </row>
    <row r="25" spans="1:6" ht="12.75">
      <c r="A25" s="62"/>
      <c r="C25" s="35"/>
      <c r="D25" s="62"/>
      <c r="E25" s="62"/>
      <c r="F25" s="62"/>
    </row>
    <row r="26" spans="1:6" ht="12.75">
      <c r="A26" s="62"/>
      <c r="C26" s="35"/>
      <c r="D26" s="62"/>
      <c r="E26" s="62"/>
      <c r="F26" s="62"/>
    </row>
    <row r="27" ht="24" customHeight="1"/>
    <row r="30" spans="2:3" ht="12.75">
      <c r="B30" s="67" t="s">
        <v>100</v>
      </c>
      <c r="C30" s="68">
        <f ca="1">TODAY()</f>
        <v>37496</v>
      </c>
    </row>
    <row r="31" ht="12.75">
      <c r="C31"/>
    </row>
    <row r="32" ht="12.75">
      <c r="C32"/>
    </row>
    <row r="33" ht="12.75">
      <c r="C33"/>
    </row>
    <row r="34" ht="12.75">
      <c r="C34"/>
    </row>
    <row r="35" spans="3:6" ht="12.75">
      <c r="C35"/>
      <c r="D35" s="66"/>
      <c r="F35" s="66"/>
    </row>
    <row r="36" ht="51.75" customHeight="1">
      <c r="C36"/>
    </row>
    <row r="37" spans="3:6" ht="12.75">
      <c r="C37"/>
      <c r="D37" s="254" t="s">
        <v>114</v>
      </c>
      <c r="E37" s="254"/>
      <c r="F37" s="254"/>
    </row>
    <row r="38" spans="2:6" ht="26.25" customHeight="1">
      <c r="B38" s="253" t="str">
        <f>B4</f>
        <v>niveau à atteindre enur repondre aux exigences</v>
      </c>
      <c r="C38" s="253"/>
      <c r="D38" s="42">
        <v>37440</v>
      </c>
      <c r="E38" s="42"/>
      <c r="F38" s="42"/>
    </row>
    <row r="39" spans="2:6" s="77" customFormat="1" ht="26.25" customHeight="1">
      <c r="B39" s="20" t="str">
        <f>C2</f>
        <v>RSQM</v>
      </c>
      <c r="C39" s="57">
        <f>C4</f>
        <v>0.8214285714285714</v>
      </c>
      <c r="D39" s="57">
        <v>0.45357142857142857</v>
      </c>
      <c r="E39" s="79"/>
      <c r="F39" s="79"/>
    </row>
    <row r="40" spans="2:6" ht="12.75">
      <c r="B40" s="34" t="str">
        <f>D2</f>
        <v> NORME DE
MAINTENANCE</v>
      </c>
      <c r="C40" s="40">
        <f>D4</f>
        <v>0.5490196078431373</v>
      </c>
      <c r="D40" s="40">
        <v>0.3686274509803922</v>
      </c>
      <c r="E40" s="40"/>
      <c r="F40" s="40"/>
    </row>
    <row r="41" spans="2:6" ht="12.75">
      <c r="B41" s="3" t="str">
        <f>F2</f>
        <v>ISO 17025</v>
      </c>
      <c r="C41" s="40">
        <f>F4</f>
        <v>0.5465116279069767</v>
      </c>
      <c r="D41" s="40">
        <v>0.22363636363636366</v>
      </c>
      <c r="E41" s="40"/>
      <c r="F41" s="40"/>
    </row>
    <row r="42" spans="2:6" ht="12.75">
      <c r="B42" s="3" t="str">
        <f>G2</f>
        <v>ISO 9000</v>
      </c>
      <c r="C42" s="40">
        <f>G4</f>
        <v>0.4842105263157895</v>
      </c>
      <c r="D42" s="40">
        <v>0.27906976744186046</v>
      </c>
      <c r="E42" s="40"/>
      <c r="F42" s="40"/>
    </row>
    <row r="43" spans="2:6" s="77" customFormat="1" ht="22.5">
      <c r="B43" s="78" t="str">
        <f>E2</f>
        <v>BONNES PRATIQUES
BIOMEDICALES</v>
      </c>
      <c r="C43" s="57">
        <f>E4</f>
        <v>0.5181818181818182</v>
      </c>
      <c r="D43" s="57">
        <v>0.22363636363636366</v>
      </c>
      <c r="E43" s="57"/>
      <c r="F43" s="57"/>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24" customHeight="1">
      <c r="C61"/>
    </row>
    <row r="62" ht="12.75">
      <c r="C62"/>
    </row>
    <row r="63" ht="12.75">
      <c r="C63"/>
    </row>
    <row r="64" ht="12.75">
      <c r="C64"/>
    </row>
    <row r="65" ht="12.75">
      <c r="C65"/>
    </row>
    <row r="66" ht="27.75" customHeight="1">
      <c r="C66"/>
    </row>
    <row r="67" ht="12.75">
      <c r="C67"/>
    </row>
    <row r="68" ht="43.5" customHeight="1">
      <c r="C68"/>
    </row>
    <row r="69" ht="12.75">
      <c r="C69"/>
    </row>
    <row r="70" ht="6" customHeight="1">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row r="91" ht="24" customHeight="1">
      <c r="C91"/>
    </row>
    <row r="92" ht="12.75">
      <c r="C92"/>
    </row>
    <row r="93" ht="12.75">
      <c r="C93"/>
    </row>
    <row r="94" ht="12.75">
      <c r="C94"/>
    </row>
    <row r="95" ht="12.75">
      <c r="C95"/>
    </row>
    <row r="96" ht="27.75" customHeight="1">
      <c r="C96"/>
    </row>
    <row r="97" ht="12.75">
      <c r="C97"/>
    </row>
    <row r="98" ht="43.5" customHeight="1">
      <c r="C98"/>
    </row>
    <row r="99" ht="12.75">
      <c r="C99"/>
    </row>
    <row r="100" ht="6" customHeight="1">
      <c r="C100"/>
    </row>
    <row r="101" ht="12.75">
      <c r="C101"/>
    </row>
    <row r="102" ht="12.75">
      <c r="C102"/>
    </row>
    <row r="103" ht="12.75">
      <c r="C103"/>
    </row>
    <row r="104" ht="12.75">
      <c r="C104"/>
    </row>
    <row r="105" ht="12.75">
      <c r="C105"/>
    </row>
    <row r="106" ht="12.75">
      <c r="C106"/>
    </row>
    <row r="107" ht="12.75">
      <c r="C107"/>
    </row>
    <row r="108" ht="12.75">
      <c r="C108"/>
    </row>
    <row r="109" ht="12.75">
      <c r="C109"/>
    </row>
    <row r="110" ht="12.75">
      <c r="C110"/>
    </row>
    <row r="111" ht="12.75">
      <c r="C111"/>
    </row>
    <row r="112" ht="12.75">
      <c r="C112"/>
    </row>
    <row r="113" ht="12.75">
      <c r="C113"/>
    </row>
    <row r="114" ht="12.75">
      <c r="C114"/>
    </row>
    <row r="115" ht="12.75">
      <c r="C115"/>
    </row>
    <row r="116" ht="12.75">
      <c r="C116"/>
    </row>
    <row r="117" ht="12.75">
      <c r="C117"/>
    </row>
    <row r="118" ht="12.75">
      <c r="C118"/>
    </row>
    <row r="119" ht="12.75">
      <c r="C119"/>
    </row>
    <row r="120" ht="12.75">
      <c r="C120"/>
    </row>
    <row r="121" ht="24" customHeight="1">
      <c r="C121"/>
    </row>
    <row r="122" ht="12.75">
      <c r="C122"/>
    </row>
    <row r="123" ht="12.75">
      <c r="C123"/>
    </row>
    <row r="124" ht="12.75">
      <c r="C124"/>
    </row>
    <row r="125" ht="12.75">
      <c r="C125"/>
    </row>
    <row r="126" ht="12.75">
      <c r="C126"/>
    </row>
    <row r="127" ht="12.75">
      <c r="C127"/>
    </row>
    <row r="128" ht="12.75">
      <c r="C128"/>
    </row>
  </sheetData>
  <mergeCells count="2">
    <mergeCell ref="B38:C38"/>
    <mergeCell ref="D37:F37"/>
  </mergeCells>
  <printOptions/>
  <pageMargins left="0.75" right="0.75" top="1" bottom="1" header="0.4921259845" footer="0.4921259845"/>
  <pageSetup horizontalDpi="600" verticalDpi="600" orientation="portrait" paperSize="9" r:id="rId3"/>
  <drawing r:id="rId2"/>
  <legacyDrawing r:id="rId1"/>
</worksheet>
</file>

<file path=xl/worksheets/sheet9.xml><?xml version="1.0" encoding="utf-8"?>
<worksheet xmlns="http://schemas.openxmlformats.org/spreadsheetml/2006/main" xmlns:r="http://schemas.openxmlformats.org/officeDocument/2006/relationships">
  <sheetPr codeName="Feuil11"/>
  <dimension ref="A2:G128"/>
  <sheetViews>
    <sheetView showGridLines="0" workbookViewId="0" topLeftCell="A1">
      <selection activeCell="H29" sqref="H29"/>
    </sheetView>
  </sheetViews>
  <sheetFormatPr defaultColWidth="11.421875" defaultRowHeight="12.75"/>
  <cols>
    <col min="1" max="1" width="3.28125" style="0" customWidth="1"/>
    <col min="2" max="2" width="23.57421875" style="0" customWidth="1"/>
    <col min="3" max="3" width="11.57421875" style="1" customWidth="1"/>
    <col min="4" max="6" width="11.57421875" style="0" customWidth="1"/>
  </cols>
  <sheetData>
    <row r="2" spans="2:7" s="77" customFormat="1" ht="37.5" customHeight="1">
      <c r="B2" s="75" t="str">
        <f>résultat!G29</f>
        <v>périnatalité
Arrêté du 25/4/2000 </v>
      </c>
      <c r="C2" s="5" t="str">
        <f>résultat!$B$3</f>
        <v>RSQM</v>
      </c>
      <c r="D2" s="78" t="str">
        <f>résultat!$C$3</f>
        <v> NORME DE
MAINTENANCE</v>
      </c>
      <c r="E2" s="78" t="s">
        <v>242</v>
      </c>
      <c r="F2" s="5" t="str">
        <f>résultat!$D$3</f>
        <v>ISO 17025</v>
      </c>
      <c r="G2" s="5" t="str">
        <f>résultat!$F$3</f>
        <v>ISO 9000</v>
      </c>
    </row>
    <row r="3" spans="2:7" ht="12.75">
      <c r="B3" s="2"/>
      <c r="C3" s="3">
        <f>résultat!$B$4</f>
        <v>28</v>
      </c>
      <c r="D3" s="3">
        <f>résultat!$C$4</f>
        <v>51</v>
      </c>
      <c r="E3" s="3">
        <f>résultat!$E$4</f>
        <v>110</v>
      </c>
      <c r="F3" s="3">
        <f>résultat!$D$4</f>
        <v>86</v>
      </c>
      <c r="G3" s="3">
        <f>résultat!$F$4</f>
        <v>95</v>
      </c>
    </row>
    <row r="4" spans="2:7" ht="43.5" customHeight="1">
      <c r="B4" s="5" t="s">
        <v>310</v>
      </c>
      <c r="C4" s="57">
        <f>'tableau croisé'!O23/C3</f>
        <v>0.8214285714285714</v>
      </c>
      <c r="D4" s="57">
        <f>'tableau croisé'!O7/D3</f>
        <v>0.5490196078431373</v>
      </c>
      <c r="E4" s="57">
        <f>'tableau croisé'!O219/E3</f>
        <v>0.5363636363636364</v>
      </c>
      <c r="F4" s="57">
        <f>'tableau croisé'!O159/F3</f>
        <v>0.5465116279069767</v>
      </c>
      <c r="G4" s="57">
        <f>'tableau croisé'!O72/G3</f>
        <v>0.4842105263157895</v>
      </c>
    </row>
    <row r="5" spans="2:7" ht="12.75">
      <c r="B5" s="5" t="s">
        <v>48</v>
      </c>
      <c r="C5" s="57">
        <f>'tableau croisé'!O22/C3</f>
        <v>0</v>
      </c>
      <c r="D5" s="57">
        <f>'tableau croisé'!O6/D3</f>
        <v>0</v>
      </c>
      <c r="E5" s="57">
        <f>'tableau croisé'!O218/E3</f>
        <v>0</v>
      </c>
      <c r="F5" s="57">
        <f>'tableau croisé'!O158/F3</f>
        <v>0</v>
      </c>
      <c r="G5" s="57">
        <f>'tableau croisé'!O71/G3</f>
        <v>0</v>
      </c>
    </row>
    <row r="6" spans="1:6" ht="6" customHeight="1">
      <c r="A6" s="62"/>
      <c r="C6" s="35"/>
      <c r="D6" s="62"/>
      <c r="E6" s="62"/>
      <c r="F6" s="62"/>
    </row>
    <row r="7" spans="1:6" ht="12.75">
      <c r="A7" s="62"/>
      <c r="C7" s="35"/>
      <c r="D7" s="62"/>
      <c r="E7" s="62"/>
      <c r="F7" s="62"/>
    </row>
    <row r="8" spans="1:6" ht="12.75">
      <c r="A8" s="62"/>
      <c r="C8" s="35"/>
      <c r="D8" s="62"/>
      <c r="E8" s="62"/>
      <c r="F8" s="62"/>
    </row>
    <row r="9" spans="1:6" ht="12.75">
      <c r="A9" s="62"/>
      <c r="C9" s="35"/>
      <c r="D9" s="62"/>
      <c r="E9" s="62"/>
      <c r="F9" s="62"/>
    </row>
    <row r="10" spans="1:6" ht="12.75">
      <c r="A10" s="62"/>
      <c r="C10" s="35"/>
      <c r="D10" s="62"/>
      <c r="E10" s="62"/>
      <c r="F10" s="62"/>
    </row>
    <row r="11" spans="1:6" ht="12.75">
      <c r="A11" s="62"/>
      <c r="C11" s="35"/>
      <c r="D11" s="62"/>
      <c r="E11" s="62"/>
      <c r="F11" s="62"/>
    </row>
    <row r="12" spans="1:6" ht="12.75">
      <c r="A12" s="62"/>
      <c r="C12" s="35"/>
      <c r="D12" s="62"/>
      <c r="E12" s="62"/>
      <c r="F12" s="62"/>
    </row>
    <row r="13" spans="1:6" ht="12.75">
      <c r="A13" s="62"/>
      <c r="C13" s="35"/>
      <c r="D13" s="62"/>
      <c r="E13" s="62"/>
      <c r="F13" s="62"/>
    </row>
    <row r="14" spans="1:6" ht="12.75">
      <c r="A14" s="62"/>
      <c r="C14" s="35"/>
      <c r="D14" s="62"/>
      <c r="E14" s="62"/>
      <c r="F14" s="62"/>
    </row>
    <row r="15" spans="1:6" ht="12.75">
      <c r="A15" s="62"/>
      <c r="C15" s="35"/>
      <c r="D15" s="62"/>
      <c r="E15" s="62"/>
      <c r="F15" s="62"/>
    </row>
    <row r="16" spans="1:6" ht="12.75">
      <c r="A16" s="62"/>
      <c r="C16" s="35"/>
      <c r="D16" s="62"/>
      <c r="E16" s="62"/>
      <c r="F16" s="62"/>
    </row>
    <row r="17" spans="1:6" ht="12.75">
      <c r="A17" s="62"/>
      <c r="C17" s="35"/>
      <c r="D17" s="62"/>
      <c r="E17" s="62"/>
      <c r="F17" s="62"/>
    </row>
    <row r="18" spans="1:6" ht="12.75">
      <c r="A18" s="62"/>
      <c r="C18" s="35"/>
      <c r="D18" s="62"/>
      <c r="E18" s="62"/>
      <c r="F18" s="62"/>
    </row>
    <row r="19" spans="1:6" ht="12.75">
      <c r="A19" s="62"/>
      <c r="C19" s="35"/>
      <c r="D19" s="62"/>
      <c r="E19" s="62"/>
      <c r="F19" s="62"/>
    </row>
    <row r="20" spans="1:6" ht="12.75">
      <c r="A20" s="62"/>
      <c r="C20" s="35"/>
      <c r="D20" s="62"/>
      <c r="E20" s="62"/>
      <c r="F20" s="62"/>
    </row>
    <row r="21" spans="1:6" ht="12.75">
      <c r="A21" s="62"/>
      <c r="C21" s="35"/>
      <c r="D21" s="62"/>
      <c r="E21" s="62"/>
      <c r="F21" s="62"/>
    </row>
    <row r="22" spans="1:6" ht="12.75">
      <c r="A22" s="62"/>
      <c r="C22" s="35"/>
      <c r="D22" s="62"/>
      <c r="E22" s="62"/>
      <c r="F22" s="62"/>
    </row>
    <row r="23" spans="1:6" ht="12.75">
      <c r="A23" s="62"/>
      <c r="C23" s="35"/>
      <c r="D23" s="62"/>
      <c r="E23" s="62"/>
      <c r="F23" s="62"/>
    </row>
    <row r="24" spans="1:6" ht="12.75">
      <c r="A24" s="62"/>
      <c r="C24" s="35"/>
      <c r="D24" s="62"/>
      <c r="E24" s="62"/>
      <c r="F24" s="62"/>
    </row>
    <row r="25" spans="1:6" ht="12.75">
      <c r="A25" s="62"/>
      <c r="C25" s="35"/>
      <c r="D25" s="62"/>
      <c r="E25" s="62"/>
      <c r="F25" s="62"/>
    </row>
    <row r="26" spans="1:6" ht="12.75">
      <c r="A26" s="62"/>
      <c r="C26" s="35"/>
      <c r="D26" s="62"/>
      <c r="E26" s="62"/>
      <c r="F26" s="62"/>
    </row>
    <row r="27" ht="24" customHeight="1"/>
    <row r="30" spans="2:3" ht="12.75">
      <c r="B30" s="67" t="s">
        <v>100</v>
      </c>
      <c r="C30" s="68">
        <f ca="1">TODAY()</f>
        <v>37496</v>
      </c>
    </row>
    <row r="31" ht="12.75">
      <c r="C31"/>
    </row>
    <row r="32" ht="12.75">
      <c r="C32"/>
    </row>
    <row r="33" ht="12.75">
      <c r="C33"/>
    </row>
    <row r="34" ht="12.75">
      <c r="C34"/>
    </row>
    <row r="35" spans="3:6" ht="12.75">
      <c r="C35"/>
      <c r="D35" s="66"/>
      <c r="F35" s="66"/>
    </row>
    <row r="36" ht="51.75" customHeight="1">
      <c r="C36"/>
    </row>
    <row r="37" spans="3:6" ht="12.75">
      <c r="C37"/>
      <c r="D37" s="254" t="s">
        <v>114</v>
      </c>
      <c r="E37" s="254"/>
      <c r="F37" s="254"/>
    </row>
    <row r="38" spans="2:6" ht="26.25" customHeight="1">
      <c r="B38" s="253" t="str">
        <f>B4</f>
        <v>niveau à atteindre enur repondre aux exigences</v>
      </c>
      <c r="C38" s="253"/>
      <c r="D38" s="42"/>
      <c r="E38" s="42"/>
      <c r="F38" s="42"/>
    </row>
    <row r="39" spans="2:6" s="77" customFormat="1" ht="26.25" customHeight="1">
      <c r="B39" s="20" t="str">
        <f>C2</f>
        <v>RSQM</v>
      </c>
      <c r="C39" s="57">
        <f>C4</f>
        <v>0.8214285714285714</v>
      </c>
      <c r="D39" s="57"/>
      <c r="E39" s="79"/>
      <c r="F39" s="79"/>
    </row>
    <row r="40" spans="2:6" ht="12.75">
      <c r="B40" s="34" t="str">
        <f>D2</f>
        <v> NORME DE
MAINTENANCE</v>
      </c>
      <c r="C40" s="40">
        <f>D4</f>
        <v>0.5490196078431373</v>
      </c>
      <c r="D40" s="40"/>
      <c r="E40" s="40"/>
      <c r="F40" s="40"/>
    </row>
    <row r="41" spans="2:6" ht="12.75">
      <c r="B41" s="3" t="str">
        <f>F2</f>
        <v>ISO 17025</v>
      </c>
      <c r="C41" s="40">
        <f>F4</f>
        <v>0.5465116279069767</v>
      </c>
      <c r="D41" s="40"/>
      <c r="E41" s="40"/>
      <c r="F41" s="40"/>
    </row>
    <row r="42" spans="2:6" ht="12.75">
      <c r="B42" s="3" t="str">
        <f>G2</f>
        <v>ISO 9000</v>
      </c>
      <c r="C42" s="40">
        <f>G4</f>
        <v>0.4842105263157895</v>
      </c>
      <c r="D42" s="40"/>
      <c r="E42" s="40"/>
      <c r="F42" s="40"/>
    </row>
    <row r="43" spans="2:6" s="77" customFormat="1" ht="22.5">
      <c r="B43" s="78" t="str">
        <f>E2</f>
        <v>BONNES PRATIQUES
BIOMEDICALES</v>
      </c>
      <c r="C43" s="57">
        <f>E4</f>
        <v>0.5363636363636364</v>
      </c>
      <c r="D43" s="57"/>
      <c r="E43" s="57"/>
      <c r="F43" s="57"/>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24" customHeight="1">
      <c r="C61"/>
    </row>
    <row r="62" ht="12.75">
      <c r="C62"/>
    </row>
    <row r="63" ht="12.75">
      <c r="C63"/>
    </row>
    <row r="64" ht="12.75">
      <c r="C64"/>
    </row>
    <row r="65" ht="12.75">
      <c r="C65"/>
    </row>
    <row r="66" ht="27.75" customHeight="1">
      <c r="C66"/>
    </row>
    <row r="67" ht="12.75">
      <c r="C67"/>
    </row>
    <row r="68" ht="43.5" customHeight="1">
      <c r="C68"/>
    </row>
    <row r="69" ht="12.75">
      <c r="C69"/>
    </row>
    <row r="70" ht="6" customHeight="1">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row r="91" ht="24" customHeight="1">
      <c r="C91"/>
    </row>
    <row r="92" ht="12.75">
      <c r="C92"/>
    </row>
    <row r="93" ht="12.75">
      <c r="C93"/>
    </row>
    <row r="94" ht="12.75">
      <c r="C94"/>
    </row>
    <row r="95" ht="12.75">
      <c r="C95"/>
    </row>
    <row r="96" ht="27.75" customHeight="1">
      <c r="C96"/>
    </row>
    <row r="97" ht="12.75">
      <c r="C97"/>
    </row>
    <row r="98" ht="43.5" customHeight="1">
      <c r="C98"/>
    </row>
    <row r="99" ht="12.75">
      <c r="C99"/>
    </row>
    <row r="100" ht="6" customHeight="1">
      <c r="C100"/>
    </row>
    <row r="101" ht="12.75">
      <c r="C101"/>
    </row>
    <row r="102" ht="12.75">
      <c r="C102"/>
    </row>
    <row r="103" ht="12.75">
      <c r="C103"/>
    </row>
    <row r="104" ht="12.75">
      <c r="C104"/>
    </row>
    <row r="105" ht="12.75">
      <c r="C105"/>
    </row>
    <row r="106" ht="12.75">
      <c r="C106"/>
    </row>
    <row r="107" ht="12.75">
      <c r="C107"/>
    </row>
    <row r="108" ht="12.75">
      <c r="C108"/>
    </row>
    <row r="109" ht="12.75">
      <c r="C109"/>
    </row>
    <row r="110" ht="12.75">
      <c r="C110"/>
    </row>
    <row r="111" ht="12.75">
      <c r="C111"/>
    </row>
    <row r="112" ht="12.75">
      <c r="C112"/>
    </row>
    <row r="113" ht="12.75">
      <c r="C113"/>
    </row>
    <row r="114" ht="12.75">
      <c r="C114"/>
    </row>
    <row r="115" ht="12.75">
      <c r="C115"/>
    </row>
    <row r="116" ht="12.75">
      <c r="C116"/>
    </row>
    <row r="117" ht="12.75">
      <c r="C117"/>
    </row>
    <row r="118" ht="12.75">
      <c r="C118"/>
    </row>
    <row r="119" ht="12.75">
      <c r="C119"/>
    </row>
    <row r="120" ht="12.75">
      <c r="C120"/>
    </row>
    <row r="121" ht="24" customHeight="1">
      <c r="C121"/>
    </row>
    <row r="122" ht="12.75">
      <c r="C122"/>
    </row>
    <row r="123" ht="12.75">
      <c r="C123"/>
    </row>
    <row r="124" ht="12.75">
      <c r="C124"/>
    </row>
    <row r="125" ht="12.75">
      <c r="C125"/>
    </row>
    <row r="126" ht="12.75">
      <c r="C126"/>
    </row>
    <row r="127" ht="12.75">
      <c r="C127"/>
    </row>
    <row r="128" ht="12.75">
      <c r="C128"/>
    </row>
  </sheetData>
  <mergeCells count="2">
    <mergeCell ref="B38:C38"/>
    <mergeCell ref="D37:F37"/>
  </mergeCells>
  <printOptions/>
  <pageMargins left="0.75" right="0.75" top="1" bottom="1" header="0.4921259845" footer="0.492125984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Réalisation díun outil díanalyse prévisionnelle des coûts de maintenance liés à líapplication des règlements en vigueur</dc:title>
  <dc:subject/>
  <dc:creator>hcc</dc:creator>
  <cp:keywords/>
  <dc:description/>
  <cp:lastModifiedBy>hcc</cp:lastModifiedBy>
  <cp:lastPrinted>2002-08-28T06:54:10Z</cp:lastPrinted>
  <dcterms:created xsi:type="dcterms:W3CDTF">2002-04-23T08:09:36Z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