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61" windowWidth="19320" windowHeight="15480" tabRatio="500" activeTab="0"/>
  </bookViews>
  <sheets>
    <sheet name="accueil" sheetId="1" r:id="rId1"/>
    <sheet name="informations" sheetId="2" r:id="rId2"/>
    <sheet name="grille d'autodiagnostic" sheetId="3" r:id="rId3"/>
    <sheet name="resultats" sheetId="4" r:id="rId4"/>
    <sheet name="cartographie des résultats" sheetId="5" r:id="rId5"/>
  </sheets>
  <definedNames>
    <definedName name="_xlnm.Print_Titles" localSheetId="2">'grille d''autodiagnostic'!$1:$3</definedName>
    <definedName name="_xlnm.Print_Area" localSheetId="2">'grille d''autodiagnostic'!$A$1:$H$185</definedName>
  </definedNames>
  <calcPr fullCalcOnLoad="1"/>
</workbook>
</file>

<file path=xl/sharedStrings.xml><?xml version="1.0" encoding="utf-8"?>
<sst xmlns="http://schemas.openxmlformats.org/spreadsheetml/2006/main" count="451" uniqueCount="280">
  <si>
    <t>Pour sa gestion documentaire, l'organisme s'assure de pouvoir :</t>
  </si>
  <si>
    <t>améliorer les compétences des experts et les former</t>
  </si>
  <si>
    <t>déterminer les exigences spécifiées ou non par le client</t>
  </si>
  <si>
    <t xml:space="preserve">revoir les exigences lors des modifications </t>
  </si>
  <si>
    <t>planifier sommairement la réalisation de l'expertise</t>
  </si>
  <si>
    <t>connaître les liens entre le client et l'objet d'expertise</t>
  </si>
  <si>
    <t xml:space="preserve">rappeler les conditions particulières de réalisation </t>
  </si>
  <si>
    <t>spécifier le délai de remise du produit d'expertise</t>
  </si>
  <si>
    <t>spécifier la nature du produit de l’expertise (interprétation, avis, recommandations…)</t>
  </si>
  <si>
    <t>fournir une recommandation et non une solution particulière faisant appel à une étude spécifique</t>
  </si>
  <si>
    <t>évaluer l'efficacité des actions de formation nécessaires à l'expertise</t>
  </si>
  <si>
    <t>7.3.7/7.3.4</t>
  </si>
  <si>
    <t>7.3.7</t>
  </si>
  <si>
    <t>7.3.7/7.3.6</t>
  </si>
  <si>
    <t>7.5.1/7.3.5</t>
  </si>
  <si>
    <t>7.3.5</t>
  </si>
  <si>
    <t>Chapitre de la NF X 50-110</t>
  </si>
  <si>
    <t>Définition des critères</t>
  </si>
  <si>
    <t>% de valorisation par sous-Item: A1, A2,…)</t>
  </si>
  <si>
    <t>Note par sous-Item</t>
  </si>
  <si>
    <t xml:space="preserve">Pour  la bonne utilisation de l'outil, suivre l'ordre des onglets ci-dessous : </t>
  </si>
  <si>
    <t xml:space="preserve">Informations,      Grille d'autodiagnostic,      Résultats     et      Cartographie des résultats. </t>
  </si>
  <si>
    <t>Pour livrer un produit de l'expertise structuré (rapport), l'organisme d'expertise s'assure de :</t>
  </si>
  <si>
    <t>Pour le livrable, l'organisme s'assure de :</t>
  </si>
  <si>
    <t>Pour enregistrer , l'organisme d'expertise s'assure de :</t>
  </si>
  <si>
    <t>7.3.1 / 7.3.3</t>
  </si>
  <si>
    <t>Pour valider les étapes de l'expertise, l'organisme d'expertise s'assure de pouvoir :</t>
  </si>
  <si>
    <t>TEMPS ESTIME D'AUTOEVALUATION : 45 MIN PAR AUTODIAGNOSTIC</t>
  </si>
  <si>
    <t>ETAPE A :  AVANT LA SIGNATURE DU CONTRAT</t>
  </si>
  <si>
    <t>ETAPE D : TOUT AU LONG DE L'EXPERTISE</t>
  </si>
  <si>
    <t>ETAPE B : PENDANT LA REALISATION DE L'EXPERTISE</t>
  </si>
  <si>
    <t>ETAPE C : APRES LA LIVRAISON DU PRODUIT</t>
  </si>
  <si>
    <t>Exp. 1 -</t>
  </si>
  <si>
    <t>Exp. 2 -</t>
  </si>
  <si>
    <t>Exp. 3 -</t>
  </si>
  <si>
    <t>Exp.4 -</t>
  </si>
  <si>
    <t>Exp. 5 -</t>
  </si>
  <si>
    <t>Exp. 6 -</t>
  </si>
  <si>
    <t>Exp. 7 -</t>
  </si>
  <si>
    <t>Exp. 8 -</t>
  </si>
  <si>
    <t xml:space="preserve"> A.1) DEFINIR L'ORGANISME D'EXPERTISE</t>
  </si>
  <si>
    <t xml:space="preserve"> A.2) DEFINIR LES ACTEURS</t>
  </si>
  <si>
    <t xml:space="preserve"> A.3) ORGANISER LES RESSOURCES</t>
  </si>
  <si>
    <t xml:space="preserve"> A.4) GERER LA DOCUMENTATION</t>
  </si>
  <si>
    <t>mettre à jour les documents lors de modifications relatives aux exigences de l'expertise</t>
  </si>
  <si>
    <t>Valeur numérique du choix</t>
  </si>
  <si>
    <t>Note pour critère</t>
  </si>
  <si>
    <t>mettre à disposition le nombre suffisant d’experts pour couvrir l’ensemble du domaine d'expertise</t>
  </si>
  <si>
    <t xml:space="preserve">être à l'écoute des exigences du client (niveau de satisfaction) </t>
  </si>
  <si>
    <t>identifier l'état des produits (intermédiaires et finaux) par rapport aux exigences de surveillance et de mesure</t>
  </si>
  <si>
    <t>transmettre au client, le produit de l'expertise conforme au contrat</t>
  </si>
  <si>
    <t>8.1</t>
  </si>
  <si>
    <t xml:space="preserve">réaliser, conserver la trace des actions correctives et adaptées  </t>
  </si>
  <si>
    <t xml:space="preserve">vérifier les résultats des investigations et leurs cohérences </t>
  </si>
  <si>
    <t xml:space="preserve"> C.1) STRUCTURER LE RAPPORT</t>
  </si>
  <si>
    <t xml:space="preserve"> C.2) LIVRER ET AMELIORER LE PRODUIT</t>
  </si>
  <si>
    <t xml:space="preserve"> C.3) GERER LES ENREGISTREMENTS</t>
  </si>
  <si>
    <t>lors de la réalisation, l'organisme s'assure de pouvoir :</t>
  </si>
  <si>
    <t>lors de la réalisation, l'organisme s'assure de  :</t>
  </si>
  <si>
    <t>déterminer et mettre à disposition des ressources (infrastructure, documents et référentiels à utiliser, …) pour accomplir les travaux</t>
  </si>
  <si>
    <t>Pour disposer des ressources nécessaires, l’organisme d’expertise s’assure de pouvoir :</t>
  </si>
  <si>
    <t>sensibiliser les experts sur l’impact socio économique de leur expertise</t>
  </si>
  <si>
    <t>spécifier la question posée par le client</t>
  </si>
  <si>
    <t>d'être responsable envers le client des travaux sous-traités sauf spécification par le client</t>
  </si>
  <si>
    <t>contrôler le produit acheté par rapport aux exigences d'achats spécifiés</t>
  </si>
  <si>
    <t>disposer d'un système de management de la qualité formalisé selon un référentiel reconnu (ISO 9001,ISO 17025…)</t>
  </si>
  <si>
    <t xml:space="preserve">répondre aux exigences de la norme NF X50-110 </t>
  </si>
  <si>
    <t>vérifier la conformité du produit d'expertise aux exigences(suite à une non-conformité corrigée)</t>
  </si>
  <si>
    <t>mettre en œuvre, établir et maintenir un système de management de la qualité approprié à l'organisme si cela est exigé par le client dans le contrat</t>
  </si>
  <si>
    <t xml:space="preserve">réaliser, conserver la trace des actions préventives et adaptées </t>
  </si>
  <si>
    <t>8.4.1</t>
  </si>
  <si>
    <t>8.4.2</t>
  </si>
  <si>
    <t>Commentaires</t>
  </si>
  <si>
    <t>7.3.1</t>
  </si>
  <si>
    <t>7.5.5</t>
  </si>
  <si>
    <t>7.5.4</t>
  </si>
  <si>
    <t>Pour favoriser la communication, l'organisme d'expertise se doit de :</t>
  </si>
  <si>
    <t xml:space="preserve">garantir la confidentialité des informations transmises à l'organisme et à ses sous-traitants par des dispositions utiles </t>
  </si>
  <si>
    <t xml:space="preserve">expliciter les responsabilités et autorités utiles </t>
  </si>
  <si>
    <t>Note par Item (A, B, …)</t>
  </si>
  <si>
    <t>% valorisation par AVANT, APRES, PENDANT…</t>
  </si>
  <si>
    <t>Note par AVANT, APRES…</t>
  </si>
  <si>
    <t>SYNTHESE DES RESULTATS</t>
  </si>
  <si>
    <t>Maîtriser mes processus</t>
  </si>
  <si>
    <t>Niveau</t>
  </si>
  <si>
    <t>DETAILLE</t>
  </si>
  <si>
    <t>Moyenne</t>
  </si>
  <si>
    <t>ET</t>
  </si>
  <si>
    <t>Moy+ET</t>
  </si>
  <si>
    <t>Moy-ET</t>
  </si>
  <si>
    <t>(écart-type)</t>
  </si>
  <si>
    <t>NOM</t>
  </si>
  <si>
    <t>DATE</t>
  </si>
  <si>
    <t>CARTOGRAPHIE DE LA MOYENNE ET L'ECART TYPE</t>
  </si>
  <si>
    <t>Cartographie des processus de réalisation d'une expertise</t>
  </si>
  <si>
    <t>AUTODIAGNOSTIC</t>
  </si>
  <si>
    <t>copier, puis "Collage spécial... " "Valeurs" dans les colonnes à droite</t>
  </si>
  <si>
    <t>Copier - "Coller spécial" les valeurs obtenues selon les autodiagnostics 1 à 8</t>
  </si>
  <si>
    <r>
      <t xml:space="preserve">Valeurs utilisées dans le Graphe (calcul automatique, </t>
    </r>
    <r>
      <rPr>
        <b/>
        <sz val="8"/>
        <color indexed="10"/>
        <rFont val="Calibri"/>
        <family val="2"/>
      </rPr>
      <t>ne pas modifier</t>
    </r>
    <r>
      <rPr>
        <sz val="8"/>
        <color indexed="8"/>
        <rFont val="Calibri"/>
        <family val="2"/>
      </rPr>
      <t xml:space="preserve">) </t>
    </r>
  </si>
  <si>
    <t>Approche chronologique du processus d'expertise</t>
  </si>
  <si>
    <t>Cliquez sur votre choix, mettez des commentaires si nécessaire.</t>
  </si>
  <si>
    <t>Commentaires :</t>
  </si>
  <si>
    <t xml:space="preserve"> 0% de la bonne pratique est realisé</t>
  </si>
  <si>
    <t xml:space="preserve"> 30% de la bonne pratique est realisé</t>
  </si>
  <si>
    <t xml:space="preserve"> 70% de la bonne pratique est realisé</t>
  </si>
  <si>
    <t xml:space="preserve"> 100% de la bonne pratique est realisé</t>
  </si>
  <si>
    <t xml:space="preserve">posséder un exposé (champ et profondeur de l'expertise, …) et un contre-rendu de l'expertise,  </t>
  </si>
  <si>
    <t>permettre l'identification la liste nominative des experts et leur rôle</t>
  </si>
  <si>
    <t>mentionner l'ensemble des informations de traçabilité du produit</t>
  </si>
  <si>
    <t>7.5.2</t>
  </si>
  <si>
    <t>7.5.1</t>
  </si>
  <si>
    <t>mettre à disposition les éléments fournis par le client</t>
  </si>
  <si>
    <t>informer le personnel concerné</t>
  </si>
  <si>
    <t>4.2.3</t>
  </si>
  <si>
    <t>4.2.2/4.2.1</t>
  </si>
  <si>
    <t>7.2.2/7.2.4</t>
  </si>
  <si>
    <t>7.2.1</t>
  </si>
  <si>
    <t xml:space="preserve"> A.5) PREPARER LE CONTRAT</t>
  </si>
  <si>
    <t xml:space="preserve"> B.1) ORGANISER L'EXPERTISE</t>
  </si>
  <si>
    <t xml:space="preserve"> B.2) REPONDRE AUX EXIGENCES ET A LA METHODE</t>
  </si>
  <si>
    <t xml:space="preserve"> B.3) VALIDER LES ETAPES</t>
  </si>
  <si>
    <t xml:space="preserve"> B.4) FAVORISER LA COMMUNICATION</t>
  </si>
  <si>
    <t xml:space="preserve"> B.5) GERER L'ORGANISME</t>
  </si>
  <si>
    <t>Pour améliorer, l'organisme d'expertise s'assure de :</t>
  </si>
  <si>
    <t>prendre en compte l'incidence sur les livrables des modifications de la méthode utilisée</t>
  </si>
  <si>
    <t>réaliser des revues méthodiques  avec des représentants des fonctions concernées</t>
  </si>
  <si>
    <t>7.2.3/7.2.2</t>
  </si>
  <si>
    <t>7.2.1/7.2.2</t>
  </si>
  <si>
    <t>7.2.4</t>
  </si>
  <si>
    <t>7.3.4</t>
  </si>
  <si>
    <t>7.5.3</t>
  </si>
  <si>
    <t>7.3.9</t>
  </si>
  <si>
    <t>conserver le registre de non conformités, travaux ultérieurs, tout élément ayant une incidence sur le produit</t>
  </si>
  <si>
    <t xml:space="preserve">empêcher par identification l'utilisation d'un produit non conforme </t>
  </si>
  <si>
    <t>enregistrer le nom de la personne ayant autorisé la remise du produit</t>
  </si>
  <si>
    <t xml:space="preserve">enregistrer l'identification unique du produit de l'expertise spécifié par le client </t>
  </si>
  <si>
    <t>avoir une traçabilité (archives, enregistrement de la preuve de la conformité) de toutes les actions et de tous les rendus</t>
  </si>
  <si>
    <t>7.5.3/8.3</t>
  </si>
  <si>
    <t>8.3</t>
  </si>
  <si>
    <t>8.2</t>
  </si>
  <si>
    <t>7.3.9/7.5.3/8.2/7.3.8</t>
  </si>
  <si>
    <t>Pour sa démarche d'expertise, l'organisme d'expertise s'assure de :</t>
  </si>
  <si>
    <t>suivre  la traçabilité des travaux réalisés</t>
  </si>
  <si>
    <t>réaliser un produit d'expertise compréhensible et utilisable</t>
  </si>
  <si>
    <t xml:space="preserve">respecter les règles de confidentialité </t>
  </si>
  <si>
    <t>informer le client des modifications de son domaine de compétences</t>
  </si>
  <si>
    <t xml:space="preserve">d'écouter le client pour accroître sa satisfaction </t>
  </si>
  <si>
    <t>gérer l'environnement de travail pour réaliser l'expertise</t>
  </si>
  <si>
    <t>vérifier la conformité du produit d'expertise par rapport au contrat d'expertise</t>
  </si>
  <si>
    <t>Affirmations</t>
  </si>
  <si>
    <t xml:space="preserve">faux </t>
  </si>
  <si>
    <t>plutôt faux</t>
  </si>
  <si>
    <t>plutôt vrai</t>
  </si>
  <si>
    <t xml:space="preserve">vrai </t>
  </si>
  <si>
    <t>SOMME</t>
  </si>
  <si>
    <t>% de valorisation de chaque crit.</t>
  </si>
  <si>
    <t>Pour son organisation, l'organisme d’expertise s'assure de :</t>
  </si>
  <si>
    <t>définir les champs exactes de son activité</t>
  </si>
  <si>
    <t>définir son domaine de compétence</t>
  </si>
  <si>
    <t>conserver les dossiers de suivi et de formation des intervenants dans l'expertise</t>
  </si>
  <si>
    <t>5.2</t>
  </si>
  <si>
    <t>6.3</t>
  </si>
  <si>
    <t>6.4</t>
  </si>
  <si>
    <t>7.4.4</t>
  </si>
  <si>
    <t>9.</t>
  </si>
  <si>
    <t>exécuter toutes les dispositions prévues avant la remise du produit (sauf dérogation)</t>
  </si>
  <si>
    <t>définir les limitations de son champ d'expertise</t>
  </si>
  <si>
    <t>respecter la réglementation en rapport avec son domaine d’activité</t>
  </si>
  <si>
    <t>avoir un statut juridiquement reconnu</t>
  </si>
  <si>
    <t>disposer de règles pour avoir un rendu ne remettant pas en cause la qualité de ses travaux</t>
  </si>
  <si>
    <t>définir les interfaces entre chaque groupe interne impliqué</t>
  </si>
  <si>
    <t>garantir l'adéquation des exigences d'achats spécifiées avant la communication au fournisseur</t>
  </si>
  <si>
    <t>contrôler le produit par rapport aux exigences spécifiés au fournisseur</t>
  </si>
  <si>
    <t>décrire le produit à acheter selon des exigences d'achats (qualification du personnel , système management de la qualité...)</t>
  </si>
  <si>
    <t>réaliser un contrôle concernant le fournisseur et le produit acheté</t>
  </si>
  <si>
    <t>être informé du lien des sous-traitants avec l'objet de l'expertise</t>
  </si>
  <si>
    <t>obtenir l'accord du client avant de sous-traiter exceptionnellement</t>
  </si>
  <si>
    <t>7.4.3</t>
  </si>
  <si>
    <t>7.4.1</t>
  </si>
  <si>
    <t>7.4.5</t>
  </si>
  <si>
    <t>7.4.5/7.4.2</t>
  </si>
  <si>
    <t>indiquer les limites du champ d'expertise</t>
  </si>
  <si>
    <t>rappeler la démarche suivie et ses référentiels</t>
  </si>
  <si>
    <t>rappeler le produit attendu et la situation antérieure à l'expertise</t>
  </si>
  <si>
    <t>clarifier les positions de chacun</t>
  </si>
  <si>
    <t>mentionner la partie d'expertise sous-traitée</t>
  </si>
  <si>
    <t>étayer le raisonnement par des preuves tangibles et les opinions par des éléments objectifs</t>
  </si>
  <si>
    <t>formuler clairement son interprétation</t>
  </si>
  <si>
    <t>définir les qualités personnelles des experts</t>
  </si>
  <si>
    <t>définir les autorités et responsabilités de son personnel, ainsi que les relations à l’intérieur de l’organisme</t>
  </si>
  <si>
    <t>définir les moyens humains pour réaliser l’expertise en fonction des compétences du personnel</t>
  </si>
  <si>
    <t>7.2.2/6.1/7.1/6.3/6.4</t>
  </si>
  <si>
    <t>6.2.2/7.2.2</t>
  </si>
  <si>
    <t>4.2.1/5.1/6.2.4</t>
  </si>
  <si>
    <t>6.2.3</t>
  </si>
  <si>
    <t>6.2.4</t>
  </si>
  <si>
    <t>6.2.1/7.1</t>
  </si>
  <si>
    <t>4.1/</t>
  </si>
  <si>
    <t>7.1</t>
  </si>
  <si>
    <t>définir, documenter, clarifier les exigences</t>
  </si>
  <si>
    <t xml:space="preserve">enregistrer, conserver les revues et les enregistrements lors de modification </t>
  </si>
  <si>
    <t>déterminer le type d'enregistrement pour preuve du résultat d'expertise</t>
  </si>
  <si>
    <t>prendre en compte les exigences légales et réglementaires</t>
  </si>
  <si>
    <t>définir et planifier les étapes de la réalisation</t>
  </si>
  <si>
    <t>identifier les produits (intermédiaires et finaux) avec des moyens adaptés</t>
  </si>
  <si>
    <t>sélectionner la méthode existante ou à concevoir spécifiquement</t>
  </si>
  <si>
    <t>7.3.2</t>
  </si>
  <si>
    <t>7.3.3</t>
  </si>
  <si>
    <t>7.3.6</t>
  </si>
  <si>
    <t>7.3.8</t>
  </si>
  <si>
    <t>répondre aux exigences des éléments d'entrée de la conception</t>
  </si>
  <si>
    <t>déterminer une méthode spécifique pour chaque expertise</t>
  </si>
  <si>
    <t xml:space="preserve">posséder les critères d'acceptation du livrable </t>
  </si>
  <si>
    <t>posséder les informations appropriées pour la réalisation et la mise à disposition des moyens nécessaires</t>
  </si>
  <si>
    <t>préserver les caractéristiques du produit de l'expertise (dont identification, conditionnement….)</t>
  </si>
  <si>
    <t>prendre soin de la propriété ou du bien à expertiser</t>
  </si>
  <si>
    <t>réaliser des enregistrements adéquates (données d'entrée, incertitude des résultats de mesure)</t>
  </si>
  <si>
    <t>examiner et enregistrer les éléments de remise en cause</t>
  </si>
  <si>
    <t>avoir les validations de tous les experts et l'ensemble des activités de chaque étape</t>
  </si>
  <si>
    <t xml:space="preserve">valider sa méthode et conserver des enregistrements, les éléments de remise en cause </t>
  </si>
  <si>
    <t>prendre en compte des différents aspects et s'appuyer sur des éléments vérifiables</t>
  </si>
  <si>
    <t>comparer les résultats avec les données déjà existantes (état de l'art, anciennes analyses…)</t>
  </si>
  <si>
    <t xml:space="preserve">de procéder à une évaluation objective des données d'entrée </t>
  </si>
  <si>
    <t>Synthèse des données sur la livraison du produit d'expertise :</t>
  </si>
  <si>
    <t>Synthèse des données sur le processus tout au long de l'expertise :</t>
  </si>
  <si>
    <t>GRILLE D'AUTODIAGNOSTIC
Bonnes Pratiques Qualité en Expertise (d'après la norme NF X 50-110)</t>
  </si>
  <si>
    <t>Synthèse des données sur le contrat d'expertise :</t>
  </si>
  <si>
    <t>Synthèse des données sur le contrat d'expertise :</t>
  </si>
  <si>
    <t>En accord avec le client, l’organisme d’expertise s'assure de :</t>
  </si>
  <si>
    <t>définir avec lui le contrat</t>
  </si>
  <si>
    <t>examiner les facteurs de risque d’insuccès et leurs conséquences</t>
  </si>
  <si>
    <t>définir les exigences d’échanges d’informations pour la réalisation de l’expertise</t>
  </si>
  <si>
    <t>définir les exigences pour la période qui suit la remise du produit</t>
  </si>
  <si>
    <t>définir les exigences compréhensibles pour les destinataires</t>
  </si>
  <si>
    <t>valider une éventuelle version en langue étrangère du produit de l’expertise</t>
  </si>
  <si>
    <t>définir les relations des acteurs à l'intérieur de l'organisme</t>
  </si>
  <si>
    <t>7.2.2</t>
  </si>
  <si>
    <t>7.2.3</t>
  </si>
  <si>
    <t>7.2.4/7.2.3/5.1</t>
  </si>
  <si>
    <t>7.2.5</t>
  </si>
  <si>
    <t>4.1</t>
  </si>
  <si>
    <t>5.1</t>
  </si>
  <si>
    <t xml:space="preserve">déterminer les compétence professionnelle pour effectuer un travail dans l'expertise </t>
  </si>
  <si>
    <t>vérifier, maintenir ses compétences, son impartialité et son éthique pour mener le problème</t>
  </si>
  <si>
    <t xml:space="preserve">informer le client et/ou les autres experts des conflis d'intérêts éventuels avec l'objet de l'expertise, des difficultés probables et des contraintes  à respecter dans l'exécution du contrat </t>
  </si>
  <si>
    <t>mettre en œuvre un processus de communication avec le client à propos d'informations relatives à l'expertise, du traitement des consultations et des retours d'information client</t>
  </si>
  <si>
    <t>mettre en œuvre des procédures pour la maîtrise des enregistrements</t>
  </si>
  <si>
    <t>mettre en œuvre des procédures pour la maîtrise des documents exigés ou non par la norme</t>
  </si>
  <si>
    <t>Organisme d'expertise :</t>
  </si>
  <si>
    <t xml:space="preserve">Acteurs : </t>
  </si>
  <si>
    <t>Ressources :</t>
  </si>
  <si>
    <t>Documentation :</t>
  </si>
  <si>
    <t>Contrat :</t>
  </si>
  <si>
    <t>Date et évaluateur(s) :</t>
  </si>
  <si>
    <t>Observations :</t>
  </si>
  <si>
    <t>avoir si possible des informations issues de réalisations d'expertises antérieures similaires</t>
  </si>
  <si>
    <t>connaître les exigences légales et réglementaires applicables</t>
  </si>
  <si>
    <t xml:space="preserve">connaître les exigences essentielles pour la conception de l'expertise </t>
  </si>
  <si>
    <t>adapter la réalisation de l'expertise selon sa nature, sa complexité et les capacités de l’organisme d’expertise</t>
  </si>
  <si>
    <t>disposer de(s) moyen(s) pour assurer la traçabilité des actions</t>
  </si>
  <si>
    <t>faire un rapport au client et conserver des enregistrements lors d'une perte ou détérioration de biens du client</t>
  </si>
  <si>
    <t>disposer des exigences relatives aux achats</t>
  </si>
  <si>
    <t>travailler avec un sous-traitant expert selon une méthodologie compatible avec le réalisable</t>
  </si>
  <si>
    <t>disposer d'une politique et des procédures pour expliciter comment sous-traiter une partie de l'expertise</t>
  </si>
  <si>
    <t>disposer d'un processus de sélection de ses fournisseurs, travailler avec des sous-traitants fiables</t>
  </si>
  <si>
    <t>Organiser l'expertise :</t>
  </si>
  <si>
    <t>Répondre aux exigences et à la méthode :</t>
  </si>
  <si>
    <t>Valider les étapes :</t>
  </si>
  <si>
    <t>Favoriser la communication</t>
  </si>
  <si>
    <t>Gérer l'organisme d'expertise :</t>
  </si>
  <si>
    <t xml:space="preserve">Date et évaluateur(s) : </t>
  </si>
  <si>
    <t>Structurer le rapport :</t>
  </si>
  <si>
    <t>Livrer et améliorer le produit :</t>
  </si>
  <si>
    <t>Gérer les enregistrements :</t>
  </si>
  <si>
    <t>disposer des infrastructures nécessaires pour garantir la conformité du produit de l'expertise aux exigences</t>
  </si>
  <si>
    <t>Traçabilité :</t>
  </si>
  <si>
    <t>Confidentialité :</t>
  </si>
  <si>
    <t>Conservation de l'expertise et des données :</t>
  </si>
  <si>
    <t>Actions correctives :</t>
  </si>
  <si>
    <t>Actions préventives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</si>
</sst>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C\r\i\t\.\ #0"/>
    <numFmt numFmtId="173" formatCode="dd/mm/yy;@"/>
  </numFmts>
  <fonts count="73">
    <font>
      <sz val="11"/>
      <color indexed="8"/>
      <name val="Calibri"/>
      <family val="2"/>
    </font>
    <font>
      <b/>
      <sz val="12"/>
      <name val="Arial"/>
      <family val="0"/>
    </font>
    <font>
      <sz val="12"/>
      <name val="Arial"/>
      <family val="2"/>
    </font>
    <font>
      <sz val="10"/>
      <name val="Arial"/>
      <family val="2"/>
    </font>
    <font>
      <b/>
      <sz val="14"/>
      <name val="Arial"/>
      <family val="2"/>
    </font>
    <font>
      <b/>
      <sz val="10"/>
      <name val="Arial"/>
      <family val="0"/>
    </font>
    <font>
      <sz val="11"/>
      <name val="Arial"/>
      <family val="2"/>
    </font>
    <font>
      <sz val="8"/>
      <color indexed="8"/>
      <name val="Calibri"/>
      <family val="2"/>
    </font>
    <font>
      <b/>
      <sz val="8"/>
      <color indexed="10"/>
      <name val="Arial"/>
      <family val="2"/>
    </font>
    <font>
      <b/>
      <sz val="8"/>
      <name val="Arial"/>
      <family val="2"/>
    </font>
    <font>
      <sz val="8"/>
      <name val="Arial"/>
      <family val="0"/>
    </font>
    <font>
      <b/>
      <sz val="9"/>
      <name val="Arial"/>
      <family val="2"/>
    </font>
    <font>
      <b/>
      <sz val="8"/>
      <color indexed="10"/>
      <name val="Calibri"/>
      <family val="2"/>
    </font>
    <font>
      <b/>
      <sz val="11"/>
      <color indexed="8"/>
      <name val="Calibri"/>
      <family val="2"/>
    </font>
    <font>
      <sz val="11"/>
      <name val="Calibri"/>
      <family val="2"/>
    </font>
    <font>
      <b/>
      <sz val="11"/>
      <name val="Calibri"/>
      <family val="2"/>
    </font>
    <font>
      <b/>
      <sz val="10"/>
      <color indexed="8"/>
      <name val="Calibri"/>
      <family val="2"/>
    </font>
    <font>
      <sz val="14"/>
      <color indexed="9"/>
      <name val="Arial"/>
      <family val="2"/>
    </font>
    <font>
      <sz val="11"/>
      <color indexed="9"/>
      <name val="Calibri"/>
      <family val="2"/>
    </font>
    <font>
      <b/>
      <sz val="11"/>
      <color indexed="9"/>
      <name val="Calibri"/>
      <family val="2"/>
    </font>
    <font>
      <sz val="11"/>
      <color indexed="8"/>
      <name val="Arial"/>
      <family val="2"/>
    </font>
    <font>
      <sz val="10"/>
      <color indexed="8"/>
      <name val="Calibri"/>
      <family val="2"/>
    </font>
    <font>
      <sz val="10"/>
      <color indexed="8"/>
      <name val="Arial"/>
      <family val="2"/>
    </font>
    <font>
      <b/>
      <sz val="14"/>
      <color indexed="8"/>
      <name val="Arial"/>
      <family val="2"/>
    </font>
    <font>
      <b/>
      <sz val="14"/>
      <color indexed="9"/>
      <name val="Arial"/>
      <family val="2"/>
    </font>
    <font>
      <b/>
      <sz val="11"/>
      <color indexed="9"/>
      <name val="Arial"/>
      <family val="2"/>
    </font>
    <font>
      <sz val="8"/>
      <color indexed="8"/>
      <name val="Arial"/>
      <family val="2"/>
    </font>
    <font>
      <b/>
      <sz val="8"/>
      <color indexed="8"/>
      <name val="Arial"/>
      <family val="2"/>
    </font>
    <font>
      <sz val="8"/>
      <color indexed="9"/>
      <name val="Arial"/>
      <family val="2"/>
    </font>
    <font>
      <sz val="9"/>
      <color indexed="8"/>
      <name val="Arial"/>
      <family val="2"/>
    </font>
    <font>
      <b/>
      <sz val="11"/>
      <color indexed="8"/>
      <name val="Arial"/>
      <family val="2"/>
    </font>
    <font>
      <b/>
      <sz val="10"/>
      <color indexed="8"/>
      <name val="Arial"/>
      <family val="2"/>
    </font>
    <font>
      <b/>
      <sz val="11"/>
      <color indexed="10"/>
      <name val="Calibri"/>
      <family val="2"/>
    </font>
    <font>
      <b/>
      <sz val="8"/>
      <color indexed="8"/>
      <name val="Calibri"/>
      <family val="2"/>
    </font>
    <font>
      <sz val="11"/>
      <color indexed="10"/>
      <name val="Calibri"/>
      <family val="2"/>
    </font>
    <font>
      <sz val="16"/>
      <color indexed="8"/>
      <name val="Arial"/>
      <family val="2"/>
    </font>
    <font>
      <b/>
      <sz val="14"/>
      <color indexed="56"/>
      <name val="Arial"/>
      <family val="2"/>
    </font>
    <font>
      <b/>
      <sz val="12"/>
      <color indexed="9"/>
      <name val="Arial"/>
      <family val="2"/>
    </font>
    <font>
      <sz val="11"/>
      <color indexed="12"/>
      <name val="Arial"/>
      <family val="2"/>
    </font>
    <font>
      <sz val="11"/>
      <color indexed="12"/>
      <name val="Calibri"/>
      <family val="2"/>
    </font>
    <font>
      <b/>
      <sz val="11"/>
      <color indexed="12"/>
      <name val="Calibri"/>
      <family val="2"/>
    </font>
    <font>
      <sz val="8"/>
      <color indexed="63"/>
      <name val="Calibri"/>
      <family val="0"/>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32"/>
      <color indexed="9"/>
      <name val="Arial"/>
      <family val="0"/>
    </font>
    <font>
      <i/>
      <sz val="10"/>
      <color indexed="9"/>
      <name val="Arial"/>
      <family val="0"/>
    </font>
    <font>
      <b/>
      <sz val="24"/>
      <color indexed="9"/>
      <name val="Arial"/>
      <family val="0"/>
    </font>
    <font>
      <b/>
      <sz val="12"/>
      <color indexed="8"/>
      <name val="Calibri"/>
      <family val="0"/>
    </font>
    <font>
      <b/>
      <sz val="16"/>
      <color indexed="8"/>
      <name val="Calibri"/>
      <family val="0"/>
    </font>
    <font>
      <b/>
      <sz val="7"/>
      <color indexed="8"/>
      <name val="Arial"/>
      <family val="0"/>
    </font>
    <font>
      <sz val="7"/>
      <color indexed="8"/>
      <name val="Arial"/>
      <family val="0"/>
    </font>
    <font>
      <sz val="14"/>
      <color indexed="8"/>
      <name val="Calibri"/>
      <family val="0"/>
    </font>
    <font>
      <sz val="9.2"/>
      <color indexed="8"/>
      <name val="Calibri"/>
      <family val="0"/>
    </font>
    <font>
      <sz val="12"/>
      <color indexed="8"/>
      <name val="Calibri"/>
      <family val="0"/>
    </font>
    <font>
      <u val="single"/>
      <sz val="11"/>
      <color indexed="12"/>
      <name val="Calibri"/>
      <family val="2"/>
    </font>
    <font>
      <u val="single"/>
      <sz val="11"/>
      <color indexed="61"/>
      <name val="Calibri"/>
      <family val="2"/>
    </font>
    <font>
      <b/>
      <sz val="18"/>
      <color indexed="9"/>
      <name val="Arial"/>
      <family val="2"/>
    </font>
    <font>
      <sz val="18"/>
      <color indexed="8"/>
      <name val="Calibri"/>
      <family val="2"/>
    </font>
    <font>
      <sz val="14"/>
      <color indexed="9"/>
      <name val="Calibri"/>
      <family val="2"/>
    </font>
    <font>
      <b/>
      <sz val="10"/>
      <color indexed="9"/>
      <name val="Arial"/>
      <family val="2"/>
    </font>
    <font>
      <sz val="10"/>
      <color indexed="9"/>
      <name val="Arial"/>
      <family val="2"/>
    </font>
    <font>
      <b/>
      <u val="single"/>
      <sz val="11"/>
      <color indexed="8"/>
      <name val="Arial"/>
      <family val="2"/>
    </font>
    <font>
      <u val="single"/>
      <sz val="11"/>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medium"/>
    </border>
    <border>
      <left style="thin"/>
      <right style="thin"/>
      <top style="medium"/>
      <bottom/>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border>
    <border>
      <left/>
      <right style="thin"/>
      <top/>
      <bottom/>
    </border>
    <border>
      <left style="thin"/>
      <right style="medium"/>
      <top style="medium"/>
      <bottom style="thin"/>
    </border>
    <border>
      <left style="thin"/>
      <right style="thin"/>
      <top/>
      <bottom style="medium"/>
    </border>
    <border>
      <left style="thin"/>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top style="thin"/>
      <bottom/>
    </border>
    <border>
      <left/>
      <right style="thin"/>
      <top style="thin"/>
      <bottom/>
    </border>
    <border>
      <left style="medium"/>
      <right style="thin"/>
      <top/>
      <bottom style="medium"/>
    </border>
    <border>
      <left style="thin"/>
      <right>
        <color indexed="63"/>
      </right>
      <top style="thin"/>
      <bottom style="thin"/>
    </border>
    <border>
      <left style="medium"/>
      <right/>
      <top/>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4" fillId="0" borderId="0" applyNumberFormat="0" applyFill="0" applyBorder="0" applyAlignment="0" applyProtection="0"/>
    <xf numFmtId="0" fontId="42" fillId="20" borderId="1" applyNumberFormat="0" applyAlignment="0" applyProtection="0"/>
    <xf numFmtId="0" fontId="43" fillId="0" borderId="2" applyNumberFormat="0" applyFill="0" applyAlignment="0" applyProtection="0"/>
    <xf numFmtId="0" fontId="0" fillId="21" borderId="3" applyNumberFormat="0" applyFont="0" applyAlignment="0" applyProtection="0"/>
    <xf numFmtId="0" fontId="44" fillId="7" borderId="1" applyNumberFormat="0" applyAlignment="0" applyProtection="0"/>
    <xf numFmtId="0" fontId="45" fillId="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0" applyNumberFormat="0" applyBorder="0" applyAlignment="0" applyProtection="0"/>
    <xf numFmtId="9" fontId="0" fillId="0" borderId="0" applyFont="0" applyFill="0" applyBorder="0" applyAlignment="0" applyProtection="0"/>
    <xf numFmtId="0" fontId="47" fillId="4" borderId="0" applyNumberFormat="0" applyBorder="0" applyAlignment="0" applyProtection="0"/>
    <xf numFmtId="0" fontId="48" fillId="20"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13" fillId="0" borderId="8" applyNumberFormat="0" applyFill="0" applyAlignment="0" applyProtection="0"/>
    <xf numFmtId="0" fontId="19" fillId="23" borderId="9" applyNumberFormat="0" applyAlignment="0" applyProtection="0"/>
  </cellStyleXfs>
  <cellXfs count="283">
    <xf numFmtId="0" fontId="0" fillId="0" borderId="0" xfId="0" applyAlignment="1">
      <alignment/>
    </xf>
    <xf numFmtId="0" fontId="0" fillId="24" borderId="0" xfId="0" applyFill="1" applyAlignment="1">
      <alignment/>
    </xf>
    <xf numFmtId="0" fontId="0" fillId="0" borderId="0" xfId="0" applyAlignment="1">
      <alignment vertical="center"/>
    </xf>
    <xf numFmtId="0" fontId="0" fillId="24" borderId="10" xfId="0" applyFill="1" applyBorder="1" applyAlignment="1">
      <alignment horizontal="center" vertical="center"/>
    </xf>
    <xf numFmtId="0" fontId="14" fillId="24" borderId="0" xfId="0" applyFont="1" applyFill="1" applyAlignment="1">
      <alignment/>
    </xf>
    <xf numFmtId="0" fontId="13"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0" fillId="24" borderId="12" xfId="0" applyFill="1" applyBorder="1" applyAlignment="1">
      <alignment horizontal="center" vertical="center"/>
    </xf>
    <xf numFmtId="0" fontId="0" fillId="24" borderId="0" xfId="0" applyFill="1" applyBorder="1" applyAlignment="1">
      <alignment/>
    </xf>
    <xf numFmtId="0" fontId="17" fillId="24" borderId="0" xfId="0" applyFont="1" applyFill="1" applyBorder="1" applyAlignment="1">
      <alignment horizontal="left" vertical="center"/>
    </xf>
    <xf numFmtId="9" fontId="19" fillId="25" borderId="10" xfId="0" applyNumberFormat="1" applyFont="1" applyFill="1" applyBorder="1" applyAlignment="1">
      <alignment horizontal="center" vertical="center" wrapText="1"/>
    </xf>
    <xf numFmtId="0" fontId="0" fillId="24" borderId="0" xfId="0" applyFill="1" applyAlignment="1">
      <alignment vertical="center" wrapText="1"/>
    </xf>
    <xf numFmtId="0" fontId="0" fillId="24" borderId="0" xfId="0" applyFill="1" applyAlignment="1">
      <alignment vertical="center"/>
    </xf>
    <xf numFmtId="0" fontId="1" fillId="0" borderId="12" xfId="0" applyFont="1" applyBorder="1" applyAlignment="1">
      <alignment horizontal="center" vertical="center" wrapText="1"/>
    </xf>
    <xf numFmtId="0" fontId="2" fillId="0" borderId="12" xfId="0" applyFont="1" applyBorder="1" applyAlignment="1">
      <alignment vertical="center"/>
    </xf>
    <xf numFmtId="0" fontId="1" fillId="0" borderId="11" xfId="0" applyFont="1" applyBorder="1" applyAlignment="1">
      <alignment horizontal="center" vertical="center" wrapText="1"/>
    </xf>
    <xf numFmtId="0" fontId="2" fillId="0" borderId="11" xfId="0" applyFont="1" applyFill="1" applyBorder="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vertical="center"/>
    </xf>
    <xf numFmtId="0" fontId="20" fillId="24" borderId="0" xfId="0" applyFont="1" applyFill="1" applyAlignment="1">
      <alignment vertical="center" wrapText="1"/>
    </xf>
    <xf numFmtId="0" fontId="20" fillId="24" borderId="10" xfId="0" applyFont="1" applyFill="1" applyBorder="1" applyAlignment="1">
      <alignment vertical="center"/>
    </xf>
    <xf numFmtId="0" fontId="20" fillId="24"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24" borderId="13" xfId="0" applyFont="1" applyFill="1" applyBorder="1" applyAlignment="1">
      <alignment horizontal="center" vertical="center" wrapText="1"/>
    </xf>
    <xf numFmtId="0" fontId="5" fillId="24" borderId="12" xfId="0" applyFont="1" applyFill="1" applyBorder="1" applyAlignment="1">
      <alignment horizontal="center" vertical="center"/>
    </xf>
    <xf numFmtId="0" fontId="5" fillId="24" borderId="14" xfId="0" applyFont="1" applyFill="1" applyBorder="1" applyAlignment="1">
      <alignment horizontal="center" vertical="center" wrapText="1"/>
    </xf>
    <xf numFmtId="0" fontId="0" fillId="24" borderId="10" xfId="0" applyFill="1" applyBorder="1" applyAlignment="1">
      <alignment vertical="center"/>
    </xf>
    <xf numFmtId="0" fontId="5" fillId="24" borderId="10" xfId="0" applyFont="1" applyFill="1" applyBorder="1" applyAlignment="1">
      <alignment horizontal="center" vertical="center" wrapText="1"/>
    </xf>
    <xf numFmtId="0" fontId="20" fillId="0" borderId="0" xfId="0" applyFont="1" applyAlignment="1">
      <alignment vertical="center" wrapText="1"/>
    </xf>
    <xf numFmtId="0" fontId="20" fillId="24" borderId="0" xfId="0" applyFont="1" applyFill="1" applyAlignment="1">
      <alignment/>
    </xf>
    <xf numFmtId="9" fontId="15" fillId="11" borderId="10" xfId="0" applyNumberFormat="1" applyFont="1" applyFill="1" applyBorder="1" applyAlignment="1">
      <alignment horizontal="center" vertical="center" wrapText="1"/>
    </xf>
    <xf numFmtId="9" fontId="19" fillId="26" borderId="10" xfId="0" applyNumberFormat="1" applyFont="1" applyFill="1" applyBorder="1" applyAlignment="1">
      <alignment horizontal="center" vertical="center" wrapText="1"/>
    </xf>
    <xf numFmtId="0" fontId="21" fillId="0" borderId="0" xfId="0" applyFont="1" applyAlignment="1">
      <alignment horizontal="left" vertical="center"/>
    </xf>
    <xf numFmtId="0" fontId="21" fillId="24" borderId="0" xfId="0" applyFont="1" applyFill="1" applyAlignment="1">
      <alignment/>
    </xf>
    <xf numFmtId="172" fontId="3" fillId="0" borderId="11" xfId="0" applyNumberFormat="1" applyFont="1" applyBorder="1" applyAlignment="1">
      <alignment horizontal="left" vertical="center"/>
    </xf>
    <xf numFmtId="172" fontId="3" fillId="0" borderId="10" xfId="0" applyNumberFormat="1" applyFont="1" applyBorder="1" applyAlignment="1">
      <alignment horizontal="left" vertical="center"/>
    </xf>
    <xf numFmtId="172" fontId="22" fillId="24" borderId="10" xfId="0" applyNumberFormat="1" applyFont="1" applyFill="1" applyBorder="1" applyAlignment="1">
      <alignment horizontal="left" vertical="center"/>
    </xf>
    <xf numFmtId="0" fontId="21" fillId="24" borderId="0" xfId="0" applyFont="1" applyFill="1" applyAlignment="1">
      <alignment horizontal="left" vertical="center"/>
    </xf>
    <xf numFmtId="0" fontId="23" fillId="24" borderId="0" xfId="0" applyFont="1" applyFill="1" applyAlignment="1">
      <alignment/>
    </xf>
    <xf numFmtId="0" fontId="14" fillId="24" borderId="10" xfId="0" applyFont="1" applyFill="1" applyBorder="1" applyAlignment="1">
      <alignment horizontal="center" vertical="center" wrapText="1"/>
    </xf>
    <xf numFmtId="0" fontId="24" fillId="13" borderId="15" xfId="0" applyFont="1" applyFill="1" applyBorder="1" applyAlignment="1">
      <alignment vertical="center"/>
    </xf>
    <xf numFmtId="0" fontId="24" fillId="13" borderId="16" xfId="0" applyFont="1" applyFill="1" applyBorder="1" applyAlignment="1">
      <alignment vertical="center"/>
    </xf>
    <xf numFmtId="9" fontId="25" fillId="13" borderId="16" xfId="0" applyNumberFormat="1" applyFont="1" applyFill="1" applyBorder="1" applyAlignment="1">
      <alignment horizontal="center" vertical="center"/>
    </xf>
    <xf numFmtId="9" fontId="25" fillId="13" borderId="17" xfId="0" applyNumberFormat="1" applyFont="1" applyFill="1" applyBorder="1" applyAlignment="1">
      <alignment horizontal="center" vertical="center"/>
    </xf>
    <xf numFmtId="4" fontId="14" fillId="24" borderId="10" xfId="0" applyNumberFormat="1" applyFont="1" applyFill="1" applyBorder="1" applyAlignment="1">
      <alignment horizontal="center" vertical="center" wrapText="1"/>
    </xf>
    <xf numFmtId="0" fontId="17" fillId="25" borderId="10" xfId="0" applyFont="1" applyFill="1" applyBorder="1" applyAlignment="1">
      <alignment horizontal="left" vertical="center"/>
    </xf>
    <xf numFmtId="9" fontId="25" fillId="13" borderId="10" xfId="0" applyNumberFormat="1" applyFont="1" applyFill="1" applyBorder="1" applyAlignment="1">
      <alignment horizontal="center" vertical="center"/>
    </xf>
    <xf numFmtId="9" fontId="24" fillId="25" borderId="10" xfId="0" applyNumberFormat="1" applyFont="1" applyFill="1" applyBorder="1" applyAlignment="1">
      <alignment horizontal="center" vertical="center"/>
    </xf>
    <xf numFmtId="9" fontId="19" fillId="24" borderId="0" xfId="0" applyNumberFormat="1" applyFont="1" applyFill="1" applyBorder="1" applyAlignment="1">
      <alignment horizontal="center" vertical="center" wrapText="1"/>
    </xf>
    <xf numFmtId="4" fontId="14" fillId="24" borderId="0" xfId="0" applyNumberFormat="1" applyFont="1" applyFill="1" applyBorder="1" applyAlignment="1">
      <alignment horizontal="center" vertical="center" wrapText="1"/>
    </xf>
    <xf numFmtId="9" fontId="17" fillId="11" borderId="10" xfId="0" applyNumberFormat="1" applyFont="1" applyFill="1" applyBorder="1" applyAlignment="1">
      <alignment horizontal="left" vertical="center"/>
    </xf>
    <xf numFmtId="9" fontId="17" fillId="26" borderId="10" xfId="0" applyNumberFormat="1" applyFont="1" applyFill="1" applyBorder="1" applyAlignment="1">
      <alignment horizontal="left" vertical="center"/>
    </xf>
    <xf numFmtId="0" fontId="14" fillId="24" borderId="0" xfId="0" applyFont="1" applyFill="1" applyBorder="1" applyAlignment="1">
      <alignment horizontal="center" vertical="center" wrapText="1"/>
    </xf>
    <xf numFmtId="9" fontId="15" fillId="24" borderId="0" xfId="0" applyNumberFormat="1" applyFont="1" applyFill="1" applyBorder="1" applyAlignment="1">
      <alignment horizontal="center" vertical="center" wrapText="1"/>
    </xf>
    <xf numFmtId="9" fontId="4" fillId="11" borderId="10" xfId="0" applyNumberFormat="1" applyFont="1" applyFill="1" applyBorder="1" applyAlignment="1">
      <alignment horizontal="center" vertical="center"/>
    </xf>
    <xf numFmtId="9" fontId="24" fillId="26" borderId="10" xfId="0" applyNumberFormat="1" applyFont="1" applyFill="1" applyBorder="1" applyAlignment="1">
      <alignment horizontal="center" vertical="center"/>
    </xf>
    <xf numFmtId="9" fontId="24" fillId="13" borderId="17" xfId="0" applyNumberFormat="1" applyFont="1" applyFill="1" applyBorder="1" applyAlignment="1">
      <alignment horizontal="center" vertical="center"/>
    </xf>
    <xf numFmtId="0" fontId="20" fillId="24" borderId="0" xfId="0" applyFont="1" applyFill="1" applyBorder="1" applyAlignment="1">
      <alignment/>
    </xf>
    <xf numFmtId="0" fontId="22" fillId="24" borderId="0" xfId="0" applyFont="1" applyFill="1" applyAlignment="1">
      <alignment/>
    </xf>
    <xf numFmtId="0" fontId="21" fillId="24" borderId="0" xfId="0" applyFont="1" applyFill="1" applyAlignment="1">
      <alignment vertical="center"/>
    </xf>
    <xf numFmtId="0" fontId="7" fillId="24" borderId="0" xfId="0" applyFont="1" applyFill="1" applyAlignment="1">
      <alignment/>
    </xf>
    <xf numFmtId="0" fontId="26" fillId="24" borderId="0" xfId="0" applyFont="1" applyFill="1" applyAlignment="1">
      <alignment/>
    </xf>
    <xf numFmtId="0" fontId="27" fillId="24" borderId="0" xfId="0" applyFont="1" applyFill="1" applyAlignment="1">
      <alignment/>
    </xf>
    <xf numFmtId="0" fontId="7" fillId="24" borderId="18" xfId="0" applyFont="1" applyFill="1" applyBorder="1" applyAlignment="1">
      <alignment horizontal="center" vertical="center"/>
    </xf>
    <xf numFmtId="0" fontId="9" fillId="24" borderId="19" xfId="0" applyFont="1" applyFill="1" applyBorder="1" applyAlignment="1">
      <alignment horizontal="center" vertical="center" wrapText="1"/>
    </xf>
    <xf numFmtId="0" fontId="9" fillId="24" borderId="12" xfId="0" applyFont="1" applyFill="1" applyBorder="1" applyAlignment="1">
      <alignment horizontal="left" vertical="center"/>
    </xf>
    <xf numFmtId="0" fontId="10" fillId="24" borderId="12" xfId="0" applyFont="1" applyFill="1" applyBorder="1" applyAlignment="1">
      <alignment horizontal="left" vertical="center"/>
    </xf>
    <xf numFmtId="9" fontId="10" fillId="25" borderId="20" xfId="0" applyNumberFormat="1" applyFont="1" applyFill="1" applyBorder="1" applyAlignment="1">
      <alignment horizontal="center" vertical="center" wrapText="1"/>
    </xf>
    <xf numFmtId="9" fontId="7" fillId="24" borderId="10" xfId="0" applyNumberFormat="1" applyFont="1" applyFill="1" applyBorder="1" applyAlignment="1">
      <alignment horizontal="center" vertical="center"/>
    </xf>
    <xf numFmtId="9" fontId="9" fillId="27" borderId="10" xfId="0" applyNumberFormat="1" applyFont="1" applyFill="1" applyBorder="1" applyAlignment="1">
      <alignment horizontal="center" vertical="center"/>
    </xf>
    <xf numFmtId="9" fontId="9" fillId="0" borderId="10" xfId="0" applyNumberFormat="1" applyFont="1" applyBorder="1" applyAlignment="1">
      <alignment horizontal="center" vertical="center"/>
    </xf>
    <xf numFmtId="0" fontId="10" fillId="11" borderId="21" xfId="0" applyFont="1" applyFill="1" applyBorder="1" applyAlignment="1">
      <alignment vertical="center" wrapText="1"/>
    </xf>
    <xf numFmtId="9" fontId="10" fillId="11" borderId="20" xfId="0" applyNumberFormat="1" applyFont="1" applyFill="1" applyBorder="1" applyAlignment="1">
      <alignment horizontal="center" vertical="center" wrapText="1"/>
    </xf>
    <xf numFmtId="0" fontId="10" fillId="26" borderId="21" xfId="0" applyFont="1" applyFill="1" applyBorder="1" applyAlignment="1">
      <alignment vertical="center" wrapText="1"/>
    </xf>
    <xf numFmtId="9" fontId="10" fillId="26" borderId="20" xfId="0" applyNumberFormat="1" applyFont="1" applyFill="1" applyBorder="1" applyAlignment="1">
      <alignment horizontal="center" vertical="center" wrapText="1"/>
    </xf>
    <xf numFmtId="0" fontId="28" fillId="13" borderId="22" xfId="0" applyFont="1" applyFill="1" applyBorder="1" applyAlignment="1">
      <alignment vertical="center" wrapText="1"/>
    </xf>
    <xf numFmtId="9" fontId="28" fillId="13" borderId="23" xfId="0" applyNumberFormat="1" applyFont="1" applyFill="1" applyBorder="1" applyAlignment="1">
      <alignment horizontal="center" vertical="center" wrapText="1"/>
    </xf>
    <xf numFmtId="9" fontId="7" fillId="24" borderId="10" xfId="0" applyNumberFormat="1" applyFont="1" applyFill="1" applyBorder="1" applyAlignment="1">
      <alignment horizontal="center"/>
    </xf>
    <xf numFmtId="0" fontId="9" fillId="24" borderId="0" xfId="0" applyFont="1" applyFill="1" applyBorder="1" applyAlignment="1">
      <alignment vertical="center" wrapText="1"/>
    </xf>
    <xf numFmtId="9" fontId="9" fillId="24" borderId="0" xfId="0" applyNumberFormat="1" applyFont="1" applyFill="1" applyBorder="1" applyAlignment="1">
      <alignment horizontal="center" vertical="center" wrapText="1"/>
    </xf>
    <xf numFmtId="0" fontId="26" fillId="25" borderId="21" xfId="0" applyFont="1" applyFill="1" applyBorder="1" applyAlignment="1">
      <alignment vertical="center"/>
    </xf>
    <xf numFmtId="9" fontId="26" fillId="25" borderId="20" xfId="0" applyNumberFormat="1" applyFont="1" applyFill="1" applyBorder="1" applyAlignment="1">
      <alignment horizontal="center" vertical="center"/>
    </xf>
    <xf numFmtId="0" fontId="26" fillId="25" borderId="21" xfId="0" applyFont="1" applyFill="1" applyBorder="1" applyAlignment="1">
      <alignment/>
    </xf>
    <xf numFmtId="9" fontId="26" fillId="25" borderId="20" xfId="0" applyNumberFormat="1" applyFont="1" applyFill="1" applyBorder="1" applyAlignment="1">
      <alignment horizontal="center"/>
    </xf>
    <xf numFmtId="0" fontId="7" fillId="24" borderId="0" xfId="0" applyFont="1" applyFill="1" applyBorder="1" applyAlignment="1">
      <alignment/>
    </xf>
    <xf numFmtId="0" fontId="26" fillId="25" borderId="22" xfId="0" applyFont="1" applyFill="1" applyBorder="1" applyAlignment="1">
      <alignment/>
    </xf>
    <xf numFmtId="9" fontId="26" fillId="25" borderId="23" xfId="0" applyNumberFormat="1" applyFont="1" applyFill="1" applyBorder="1" applyAlignment="1">
      <alignment horizontal="center"/>
    </xf>
    <xf numFmtId="0" fontId="26" fillId="11" borderId="21" xfId="0" applyFont="1" applyFill="1" applyBorder="1" applyAlignment="1">
      <alignment vertical="center"/>
    </xf>
    <xf numFmtId="9" fontId="26" fillId="11" borderId="20" xfId="0" applyNumberFormat="1" applyFont="1" applyFill="1" applyBorder="1" applyAlignment="1">
      <alignment horizontal="center" vertical="center"/>
    </xf>
    <xf numFmtId="0" fontId="26" fillId="11" borderId="21" xfId="0" applyFont="1" applyFill="1" applyBorder="1" applyAlignment="1">
      <alignment/>
    </xf>
    <xf numFmtId="0" fontId="26" fillId="11" borderId="22" xfId="0" applyFont="1" applyFill="1" applyBorder="1" applyAlignment="1">
      <alignment/>
    </xf>
    <xf numFmtId="9" fontId="26" fillId="11" borderId="23" xfId="0" applyNumberFormat="1" applyFont="1" applyFill="1" applyBorder="1" applyAlignment="1">
      <alignment horizontal="center" vertical="center"/>
    </xf>
    <xf numFmtId="0" fontId="26" fillId="26" borderId="21" xfId="0" applyFont="1" applyFill="1" applyBorder="1" applyAlignment="1">
      <alignment vertical="center"/>
    </xf>
    <xf numFmtId="9" fontId="26" fillId="26" borderId="20" xfId="0" applyNumberFormat="1" applyFont="1" applyFill="1" applyBorder="1" applyAlignment="1">
      <alignment horizontal="center" vertical="center"/>
    </xf>
    <xf numFmtId="0" fontId="26" fillId="26" borderId="22" xfId="0" applyFont="1" applyFill="1" applyBorder="1" applyAlignment="1">
      <alignment vertical="center"/>
    </xf>
    <xf numFmtId="9" fontId="26" fillId="26" borderId="23" xfId="0" applyNumberFormat="1" applyFont="1" applyFill="1" applyBorder="1" applyAlignment="1">
      <alignment horizontal="center" vertical="center"/>
    </xf>
    <xf numFmtId="0" fontId="28" fillId="13" borderId="24" xfId="0" applyFont="1" applyFill="1" applyBorder="1" applyAlignment="1">
      <alignment horizontal="left" vertical="center" wrapText="1"/>
    </xf>
    <xf numFmtId="0" fontId="26" fillId="24" borderId="0" xfId="0" applyFont="1" applyFill="1" applyBorder="1" applyAlignment="1">
      <alignment/>
    </xf>
    <xf numFmtId="0" fontId="22" fillId="24" borderId="0" xfId="0" applyFont="1" applyFill="1" applyAlignment="1">
      <alignment vertical="center"/>
    </xf>
    <xf numFmtId="0" fontId="11" fillId="6" borderId="13" xfId="0" applyFont="1" applyFill="1" applyBorder="1" applyAlignment="1">
      <alignment horizontal="center" vertical="center" wrapText="1"/>
    </xf>
    <xf numFmtId="0" fontId="26" fillId="24" borderId="0" xfId="0" applyFont="1" applyFill="1" applyAlignment="1">
      <alignment vertical="center"/>
    </xf>
    <xf numFmtId="0" fontId="29" fillId="24" borderId="0" xfId="0" applyFont="1" applyFill="1" applyAlignment="1">
      <alignment/>
    </xf>
    <xf numFmtId="0" fontId="30" fillId="2" borderId="0" xfId="0" applyFont="1" applyFill="1" applyAlignment="1">
      <alignment/>
    </xf>
    <xf numFmtId="0" fontId="20" fillId="2" borderId="0" xfId="0" applyFont="1" applyFill="1" applyAlignment="1">
      <alignment/>
    </xf>
    <xf numFmtId="0" fontId="0" fillId="2" borderId="0" xfId="0" applyFont="1" applyFill="1" applyAlignment="1">
      <alignment/>
    </xf>
    <xf numFmtId="0" fontId="30" fillId="24" borderId="0" xfId="0" applyFont="1" applyFill="1" applyAlignment="1">
      <alignment/>
    </xf>
    <xf numFmtId="0" fontId="0" fillId="24" borderId="0" xfId="0" applyFont="1" applyFill="1" applyAlignment="1">
      <alignment/>
    </xf>
    <xf numFmtId="0" fontId="31" fillId="24" borderId="0" xfId="0" applyFont="1" applyFill="1" applyAlignment="1">
      <alignment/>
    </xf>
    <xf numFmtId="0" fontId="32" fillId="24" borderId="0" xfId="0" applyFont="1" applyFill="1" applyAlignment="1">
      <alignment/>
    </xf>
    <xf numFmtId="0" fontId="7" fillId="24" borderId="25"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26" xfId="0" applyFont="1" applyFill="1" applyBorder="1" applyAlignment="1">
      <alignment horizontal="center" vertical="center"/>
    </xf>
    <xf numFmtId="0" fontId="33" fillId="24" borderId="0" xfId="0" applyFont="1" applyFill="1" applyAlignment="1">
      <alignment/>
    </xf>
    <xf numFmtId="0" fontId="9" fillId="6" borderId="10" xfId="0" applyFont="1" applyFill="1" applyBorder="1" applyAlignment="1">
      <alignment horizontal="center" vertical="center"/>
    </xf>
    <xf numFmtId="0" fontId="33" fillId="6" borderId="10" xfId="0" applyFont="1" applyFill="1" applyBorder="1" applyAlignment="1">
      <alignment horizontal="center" vertical="center"/>
    </xf>
    <xf numFmtId="9" fontId="9" fillId="7" borderId="27" xfId="0" applyNumberFormat="1" applyFont="1" applyFill="1" applyBorder="1" applyAlignment="1">
      <alignment horizontal="center" vertical="center"/>
    </xf>
    <xf numFmtId="0" fontId="34" fillId="24" borderId="0" xfId="0" applyFont="1" applyFill="1" applyAlignment="1">
      <alignment/>
    </xf>
    <xf numFmtId="0" fontId="1" fillId="6" borderId="28" xfId="0" applyFont="1" applyFill="1" applyBorder="1" applyAlignment="1">
      <alignment horizontal="center" vertical="center" wrapText="1"/>
    </xf>
    <xf numFmtId="0" fontId="1" fillId="6" borderId="29" xfId="0" applyFont="1" applyFill="1" applyBorder="1" applyAlignment="1">
      <alignment horizontal="center" vertical="center" wrapText="1"/>
    </xf>
    <xf numFmtId="2" fontId="10" fillId="25" borderId="21" xfId="0" applyNumberFormat="1" applyFont="1" applyFill="1" applyBorder="1" applyAlignment="1">
      <alignment vertical="center" wrapText="1"/>
    </xf>
    <xf numFmtId="0" fontId="14" fillId="24" borderId="0" xfId="0" applyFont="1" applyFill="1" applyAlignment="1">
      <alignment vertical="center"/>
    </xf>
    <xf numFmtId="173" fontId="10" fillId="6" borderId="10" xfId="0" applyNumberFormat="1" applyFont="1" applyFill="1" applyBorder="1" applyAlignment="1">
      <alignment horizontal="center" vertical="center"/>
    </xf>
    <xf numFmtId="0" fontId="5" fillId="24" borderId="28" xfId="0" applyFont="1" applyFill="1" applyBorder="1" applyAlignment="1">
      <alignment horizontal="center" vertical="center" wrapText="1"/>
    </xf>
    <xf numFmtId="2" fontId="24" fillId="25" borderId="15" xfId="0" applyNumberFormat="1" applyFont="1" applyFill="1" applyBorder="1" applyAlignment="1">
      <alignment vertical="center"/>
    </xf>
    <xf numFmtId="2" fontId="24" fillId="25" borderId="16" xfId="0" applyNumberFormat="1" applyFont="1" applyFill="1" applyBorder="1" applyAlignment="1">
      <alignment vertical="center"/>
    </xf>
    <xf numFmtId="2" fontId="24" fillId="25" borderId="17" xfId="0" applyNumberFormat="1" applyFont="1" applyFill="1" applyBorder="1" applyAlignment="1">
      <alignment vertical="center"/>
    </xf>
    <xf numFmtId="0" fontId="35" fillId="24" borderId="0" xfId="0" applyFont="1" applyFill="1" applyAlignment="1">
      <alignment/>
    </xf>
    <xf numFmtId="0" fontId="35" fillId="24" borderId="0" xfId="0" applyFont="1" applyFill="1" applyAlignment="1">
      <alignment horizontal="left"/>
    </xf>
    <xf numFmtId="0" fontId="36" fillId="24" borderId="0" xfId="0" applyFont="1" applyFill="1" applyAlignment="1">
      <alignment/>
    </xf>
    <xf numFmtId="0" fontId="38" fillId="24" borderId="10" xfId="0" applyFont="1" applyFill="1" applyBorder="1" applyAlignment="1">
      <alignment vertical="center"/>
    </xf>
    <xf numFmtId="0" fontId="39" fillId="24" borderId="10" xfId="0" applyFont="1" applyFill="1" applyBorder="1" applyAlignment="1">
      <alignment vertical="center"/>
    </xf>
    <xf numFmtId="0" fontId="40" fillId="24" borderId="10" xfId="0" applyFont="1" applyFill="1" applyBorder="1" applyAlignment="1">
      <alignment vertical="center"/>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14" fillId="24" borderId="17" xfId="0" applyFont="1" applyFill="1" applyBorder="1" applyAlignment="1">
      <alignment horizontal="center" vertical="center" wrapText="1"/>
    </xf>
    <xf numFmtId="0" fontId="24" fillId="26" borderId="15" xfId="0" applyFont="1" applyFill="1" applyBorder="1" applyAlignment="1">
      <alignment horizontal="left" vertical="center"/>
    </xf>
    <xf numFmtId="0" fontId="24" fillId="26" borderId="16" xfId="0" applyFont="1" applyFill="1" applyBorder="1" applyAlignment="1">
      <alignment horizontal="left" vertical="center"/>
    </xf>
    <xf numFmtId="0" fontId="24" fillId="26" borderId="17" xfId="0" applyFont="1" applyFill="1" applyBorder="1" applyAlignment="1">
      <alignment horizontal="left" vertical="center"/>
    </xf>
    <xf numFmtId="0" fontId="4" fillId="11" borderId="15" xfId="0" applyFont="1" applyFill="1" applyBorder="1" applyAlignment="1">
      <alignment horizontal="left" vertical="center"/>
    </xf>
    <xf numFmtId="0" fontId="4" fillId="11" borderId="16" xfId="0" applyFont="1" applyFill="1" applyBorder="1" applyAlignment="1">
      <alignment horizontal="left" vertical="center"/>
    </xf>
    <xf numFmtId="0" fontId="4" fillId="11" borderId="17" xfId="0" applyFont="1" applyFill="1" applyBorder="1" applyAlignment="1">
      <alignment horizontal="left" vertical="center"/>
    </xf>
    <xf numFmtId="0" fontId="1" fillId="6" borderId="28" xfId="0" applyFont="1" applyFill="1" applyBorder="1" applyAlignment="1">
      <alignment horizontal="center" vertical="center" wrapText="1"/>
    </xf>
    <xf numFmtId="0" fontId="0" fillId="24" borderId="0" xfId="0" applyFill="1" applyAlignment="1">
      <alignment horizontal="center" vertical="center"/>
    </xf>
    <xf numFmtId="0" fontId="0" fillId="6" borderId="0" xfId="0" applyFill="1" applyAlignment="1">
      <alignment vertical="center"/>
    </xf>
    <xf numFmtId="0" fontId="0" fillId="24" borderId="0" xfId="0" applyFill="1" applyBorder="1" applyAlignment="1">
      <alignment vertical="center"/>
    </xf>
    <xf numFmtId="0" fontId="18" fillId="25" borderId="10" xfId="0" applyFont="1" applyFill="1" applyBorder="1" applyAlignment="1">
      <alignment vertical="center"/>
    </xf>
    <xf numFmtId="0" fontId="19" fillId="25" borderId="10" xfId="0" applyFont="1" applyFill="1" applyBorder="1" applyAlignment="1">
      <alignment horizontal="center" vertical="center"/>
    </xf>
    <xf numFmtId="0" fontId="19" fillId="25" borderId="10" xfId="0" applyFont="1" applyFill="1" applyBorder="1" applyAlignment="1">
      <alignment vertical="center"/>
    </xf>
    <xf numFmtId="0" fontId="18" fillId="24" borderId="0" xfId="0" applyFont="1" applyFill="1" applyBorder="1" applyAlignment="1">
      <alignment vertical="center" wrapText="1"/>
    </xf>
    <xf numFmtId="0" fontId="18" fillId="24" borderId="0" xfId="0" applyFont="1" applyFill="1" applyBorder="1" applyAlignment="1">
      <alignment vertical="center"/>
    </xf>
    <xf numFmtId="0" fontId="19" fillId="24" borderId="12" xfId="0" applyFont="1" applyFill="1" applyBorder="1" applyAlignment="1">
      <alignment horizontal="center" vertical="center"/>
    </xf>
    <xf numFmtId="0" fontId="19" fillId="24" borderId="0" xfId="0" applyFont="1" applyFill="1" applyBorder="1" applyAlignment="1">
      <alignment vertical="center"/>
    </xf>
    <xf numFmtId="0" fontId="18" fillId="24" borderId="10" xfId="0" applyFont="1" applyFill="1" applyBorder="1" applyAlignment="1">
      <alignment vertical="center" wrapText="1"/>
    </xf>
    <xf numFmtId="0" fontId="14" fillId="24" borderId="0" xfId="0" applyFont="1" applyFill="1" applyBorder="1" applyAlignment="1">
      <alignment vertical="center"/>
    </xf>
    <xf numFmtId="0" fontId="19" fillId="25" borderId="15" xfId="0" applyFont="1" applyFill="1" applyBorder="1" applyAlignment="1">
      <alignment vertical="center"/>
    </xf>
    <xf numFmtId="0" fontId="18" fillId="25" borderId="15" xfId="0" applyFont="1" applyFill="1" applyBorder="1" applyAlignment="1">
      <alignment vertical="center"/>
    </xf>
    <xf numFmtId="0" fontId="19" fillId="25" borderId="16" xfId="0" applyFont="1" applyFill="1" applyBorder="1" applyAlignment="1">
      <alignment vertical="center"/>
    </xf>
    <xf numFmtId="0" fontId="19" fillId="24" borderId="10" xfId="0" applyFont="1" applyFill="1" applyBorder="1" applyAlignment="1">
      <alignment horizontal="center" vertical="center"/>
    </xf>
    <xf numFmtId="0" fontId="20" fillId="24" borderId="10" xfId="0" applyFont="1" applyFill="1" applyBorder="1" applyAlignment="1">
      <alignment horizontal="center" vertical="center"/>
    </xf>
    <xf numFmtId="0" fontId="14" fillId="11" borderId="10" xfId="0" applyFont="1" applyFill="1" applyBorder="1" applyAlignment="1">
      <alignment vertical="center"/>
    </xf>
    <xf numFmtId="0" fontId="15" fillId="11" borderId="10" xfId="0" applyFont="1" applyFill="1" applyBorder="1" applyAlignment="1">
      <alignment horizontal="center" vertical="center"/>
    </xf>
    <xf numFmtId="0" fontId="15" fillId="11" borderId="15" xfId="0" applyFont="1" applyFill="1" applyBorder="1" applyAlignment="1">
      <alignment vertical="center"/>
    </xf>
    <xf numFmtId="0" fontId="15" fillId="11" borderId="10" xfId="0" applyFont="1" applyFill="1" applyBorder="1" applyAlignment="1">
      <alignment vertical="center"/>
    </xf>
    <xf numFmtId="0" fontId="14" fillId="11" borderId="15" xfId="0" applyFont="1" applyFill="1" applyBorder="1" applyAlignment="1">
      <alignment vertical="center"/>
    </xf>
    <xf numFmtId="0" fontId="15" fillId="11" borderId="16" xfId="0" applyFont="1" applyFill="1" applyBorder="1" applyAlignment="1">
      <alignment vertical="center"/>
    </xf>
    <xf numFmtId="0" fontId="18" fillId="26" borderId="10" xfId="0" applyFont="1" applyFill="1" applyBorder="1" applyAlignment="1">
      <alignment vertical="center"/>
    </xf>
    <xf numFmtId="0" fontId="19" fillId="26" borderId="10" xfId="0" applyFont="1" applyFill="1" applyBorder="1" applyAlignment="1">
      <alignment horizontal="center" vertical="center"/>
    </xf>
    <xf numFmtId="0" fontId="19" fillId="26" borderId="10" xfId="0" applyFont="1" applyFill="1" applyBorder="1" applyAlignment="1">
      <alignment vertical="center"/>
    </xf>
    <xf numFmtId="0" fontId="18" fillId="26" borderId="15" xfId="0" applyFont="1" applyFill="1" applyBorder="1" applyAlignment="1">
      <alignment vertical="center"/>
    </xf>
    <xf numFmtId="0" fontId="19" fillId="26" borderId="16" xfId="0" applyFont="1" applyFill="1" applyBorder="1" applyAlignment="1">
      <alignment vertical="center"/>
    </xf>
    <xf numFmtId="0" fontId="6" fillId="24" borderId="10" xfId="0" applyFont="1" applyFill="1" applyBorder="1" applyAlignment="1">
      <alignment horizontal="center" vertical="center"/>
    </xf>
    <xf numFmtId="0" fontId="21" fillId="24" borderId="30" xfId="0" applyFont="1" applyFill="1" applyBorder="1" applyAlignment="1">
      <alignment horizontal="left" vertical="center"/>
    </xf>
    <xf numFmtId="0" fontId="20" fillId="24" borderId="0" xfId="0" applyFont="1" applyFill="1" applyBorder="1" applyAlignment="1">
      <alignment vertical="center" wrapText="1"/>
    </xf>
    <xf numFmtId="0" fontId="0" fillId="24" borderId="31" xfId="0" applyFill="1" applyBorder="1" applyAlignment="1">
      <alignment vertical="center"/>
    </xf>
    <xf numFmtId="0" fontId="21" fillId="24" borderId="32" xfId="0" applyFont="1" applyFill="1" applyBorder="1" applyAlignment="1">
      <alignment horizontal="left" vertical="center"/>
    </xf>
    <xf numFmtId="0" fontId="0" fillId="24" borderId="33" xfId="0" applyFill="1" applyBorder="1" applyAlignment="1">
      <alignment vertical="center"/>
    </xf>
    <xf numFmtId="0" fontId="20" fillId="24" borderId="33" xfId="0" applyFont="1" applyFill="1" applyBorder="1" applyAlignment="1">
      <alignment vertical="center" wrapText="1"/>
    </xf>
    <xf numFmtId="0" fontId="0" fillId="24" borderId="34" xfId="0" applyFill="1" applyBorder="1" applyAlignment="1">
      <alignment vertical="center"/>
    </xf>
    <xf numFmtId="0" fontId="0" fillId="24" borderId="35" xfId="0" applyFill="1" applyBorder="1" applyAlignment="1">
      <alignment horizontal="center" vertical="center"/>
    </xf>
    <xf numFmtId="0" fontId="14" fillId="24" borderId="35" xfId="0" applyFont="1" applyFill="1" applyBorder="1" applyAlignment="1">
      <alignment horizontal="center" vertical="center" wrapText="1"/>
    </xf>
    <xf numFmtId="4" fontId="14" fillId="24" borderId="35" xfId="0" applyNumberFormat="1" applyFont="1" applyFill="1" applyBorder="1" applyAlignment="1">
      <alignment horizontal="center" vertical="center" wrapText="1"/>
    </xf>
    <xf numFmtId="4" fontId="14" fillId="24" borderId="36" xfId="0" applyNumberFormat="1" applyFont="1" applyFill="1" applyBorder="1" applyAlignment="1">
      <alignment horizontal="center" vertical="center" wrapText="1"/>
    </xf>
    <xf numFmtId="4" fontId="14" fillId="24" borderId="37" xfId="0" applyNumberFormat="1" applyFont="1" applyFill="1" applyBorder="1" applyAlignment="1">
      <alignment horizontal="center" vertical="center" wrapText="1"/>
    </xf>
    <xf numFmtId="0" fontId="0" fillId="24" borderId="33" xfId="0" applyFill="1" applyBorder="1" applyAlignment="1">
      <alignment vertical="center"/>
    </xf>
    <xf numFmtId="0" fontId="20" fillId="24" borderId="33" xfId="0" applyFont="1" applyFill="1" applyBorder="1" applyAlignment="1">
      <alignment horizontal="center" vertical="center"/>
    </xf>
    <xf numFmtId="0" fontId="0" fillId="24" borderId="33" xfId="0" applyFill="1" applyBorder="1" applyAlignment="1">
      <alignment horizontal="center" vertical="center"/>
    </xf>
    <xf numFmtId="0" fontId="14" fillId="24" borderId="33" xfId="0" applyFont="1" applyFill="1" applyBorder="1" applyAlignment="1">
      <alignment horizontal="center" vertical="center" wrapText="1"/>
    </xf>
    <xf numFmtId="4" fontId="14" fillId="24" borderId="33" xfId="0" applyNumberFormat="1" applyFont="1" applyFill="1" applyBorder="1" applyAlignment="1">
      <alignment horizontal="center" vertical="center" wrapText="1"/>
    </xf>
    <xf numFmtId="4" fontId="14" fillId="24" borderId="34" xfId="0" applyNumberFormat="1" applyFont="1" applyFill="1" applyBorder="1" applyAlignment="1">
      <alignment horizontal="center" vertical="center" wrapText="1"/>
    </xf>
    <xf numFmtId="4" fontId="14" fillId="24" borderId="38" xfId="0" applyNumberFormat="1" applyFont="1" applyFill="1" applyBorder="1" applyAlignment="1">
      <alignment horizontal="center" vertical="center" wrapText="1"/>
    </xf>
    <xf numFmtId="0" fontId="0" fillId="24" borderId="0" xfId="0" applyFill="1" applyBorder="1" applyAlignment="1">
      <alignment vertical="center"/>
    </xf>
    <xf numFmtId="0" fontId="20" fillId="24" borderId="0" xfId="0" applyFont="1" applyFill="1" applyBorder="1" applyAlignment="1">
      <alignment horizontal="center" vertical="center"/>
    </xf>
    <xf numFmtId="0" fontId="0" fillId="24" borderId="0" xfId="0" applyFill="1" applyBorder="1" applyAlignment="1">
      <alignment horizontal="center" vertical="center"/>
    </xf>
    <xf numFmtId="0" fontId="14" fillId="24" borderId="0" xfId="0" applyFont="1" applyFill="1" applyBorder="1" applyAlignment="1">
      <alignment horizontal="center" vertical="center" wrapText="1"/>
    </xf>
    <xf numFmtId="4" fontId="14" fillId="24" borderId="0" xfId="0" applyNumberFormat="1" applyFont="1" applyFill="1" applyBorder="1" applyAlignment="1">
      <alignment horizontal="center" vertical="center" wrapText="1"/>
    </xf>
    <xf numFmtId="0" fontId="0" fillId="24" borderId="31" xfId="0" applyFill="1" applyBorder="1" applyAlignment="1">
      <alignment vertical="center"/>
    </xf>
    <xf numFmtId="0" fontId="0" fillId="24" borderId="34" xfId="0" applyFill="1" applyBorder="1" applyAlignment="1">
      <alignment vertical="center"/>
    </xf>
    <xf numFmtId="172" fontId="3" fillId="24" borderId="30" xfId="0" applyNumberFormat="1" applyFont="1" applyFill="1" applyBorder="1" applyAlignment="1">
      <alignment horizontal="left" vertical="center"/>
    </xf>
    <xf numFmtId="172" fontId="3" fillId="24" borderId="32" xfId="0" applyNumberFormat="1" applyFont="1" applyFill="1" applyBorder="1" applyAlignment="1">
      <alignment horizontal="left" vertical="center"/>
    </xf>
    <xf numFmtId="0" fontId="68" fillId="25" borderId="35" xfId="0" applyFont="1" applyFill="1" applyBorder="1" applyAlignment="1">
      <alignment vertical="center"/>
    </xf>
    <xf numFmtId="0" fontId="17" fillId="25" borderId="35" xfId="0" applyFont="1" applyFill="1" applyBorder="1" applyAlignment="1">
      <alignment horizontal="center" vertical="center"/>
    </xf>
    <xf numFmtId="0" fontId="68" fillId="25" borderId="36" xfId="0" applyFont="1" applyFill="1" applyBorder="1" applyAlignment="1">
      <alignment vertical="center"/>
    </xf>
    <xf numFmtId="172" fontId="37" fillId="25" borderId="39" xfId="0" applyNumberFormat="1" applyFont="1" applyFill="1" applyBorder="1" applyAlignment="1">
      <alignment horizontal="left" vertical="center"/>
    </xf>
    <xf numFmtId="172" fontId="1" fillId="11" borderId="39" xfId="0" applyNumberFormat="1" applyFont="1" applyFill="1" applyBorder="1" applyAlignment="1">
      <alignment horizontal="left" vertical="center"/>
    </xf>
    <xf numFmtId="0" fontId="0" fillId="11" borderId="35" xfId="0" applyFill="1" applyBorder="1" applyAlignment="1">
      <alignment vertical="center"/>
    </xf>
    <xf numFmtId="0" fontId="20" fillId="11" borderId="35" xfId="0" applyFont="1" applyFill="1" applyBorder="1" applyAlignment="1">
      <alignment horizontal="center" vertical="center"/>
    </xf>
    <xf numFmtId="0" fontId="0" fillId="11" borderId="36" xfId="0" applyFill="1" applyBorder="1" applyAlignment="1">
      <alignment vertical="center"/>
    </xf>
    <xf numFmtId="172" fontId="22" fillId="24" borderId="32" xfId="0" applyNumberFormat="1" applyFont="1" applyFill="1" applyBorder="1" applyAlignment="1">
      <alignment horizontal="left" vertical="center"/>
    </xf>
    <xf numFmtId="0" fontId="20" fillId="24" borderId="33" xfId="0" applyFont="1" applyFill="1" applyBorder="1" applyAlignment="1">
      <alignment horizontal="center" vertical="center" wrapText="1"/>
    </xf>
    <xf numFmtId="0" fontId="20" fillId="24" borderId="0" xfId="0" applyFont="1" applyFill="1" applyBorder="1" applyAlignment="1">
      <alignment horizontal="center" vertical="center" wrapText="1"/>
    </xf>
    <xf numFmtId="172" fontId="22" fillId="24" borderId="30" xfId="0" applyNumberFormat="1" applyFont="1" applyFill="1" applyBorder="1" applyAlignment="1">
      <alignment horizontal="left" vertical="center"/>
    </xf>
    <xf numFmtId="172" fontId="37" fillId="26" borderId="39" xfId="0" applyNumberFormat="1" applyFont="1" applyFill="1" applyBorder="1" applyAlignment="1">
      <alignment horizontal="left" vertical="center"/>
    </xf>
    <xf numFmtId="0" fontId="0" fillId="26" borderId="35" xfId="0" applyFill="1" applyBorder="1" applyAlignment="1">
      <alignment vertical="center"/>
    </xf>
    <xf numFmtId="0" fontId="20" fillId="26" borderId="35" xfId="0" applyFont="1" applyFill="1" applyBorder="1" applyAlignment="1">
      <alignment horizontal="center" vertical="center" wrapText="1"/>
    </xf>
    <xf numFmtId="0" fontId="0" fillId="26" borderId="36" xfId="0" applyFill="1" applyBorder="1" applyAlignment="1">
      <alignment vertical="center"/>
    </xf>
    <xf numFmtId="0" fontId="0" fillId="24" borderId="0" xfId="0" applyFill="1" applyBorder="1" applyAlignment="1">
      <alignment horizontal="center" vertical="center"/>
    </xf>
    <xf numFmtId="0" fontId="24" fillId="13" borderId="40" xfId="0" applyFont="1" applyFill="1" applyBorder="1" applyAlignment="1">
      <alignment vertical="center"/>
    </xf>
    <xf numFmtId="0" fontId="19" fillId="24" borderId="15" xfId="0" applyFont="1" applyFill="1" applyBorder="1" applyAlignment="1">
      <alignment horizontal="center" vertical="center"/>
    </xf>
    <xf numFmtId="0" fontId="19" fillId="24" borderId="16" xfId="0" applyFont="1" applyFill="1" applyBorder="1" applyAlignment="1">
      <alignment horizontal="center" vertical="center"/>
    </xf>
    <xf numFmtId="0" fontId="19" fillId="24" borderId="17" xfId="0" applyFont="1" applyFill="1" applyBorder="1" applyAlignment="1">
      <alignment horizontal="center" vertical="center"/>
    </xf>
    <xf numFmtId="0" fontId="1" fillId="24" borderId="41" xfId="0" applyFont="1" applyFill="1" applyBorder="1" applyAlignment="1">
      <alignment horizontal="left" vertical="center"/>
    </xf>
    <xf numFmtId="0" fontId="1" fillId="24" borderId="42" xfId="0" applyFont="1" applyFill="1" applyBorder="1" applyAlignment="1">
      <alignment horizontal="left" vertical="center"/>
    </xf>
    <xf numFmtId="0" fontId="37" fillId="25" borderId="11" xfId="0" applyFont="1" applyFill="1" applyBorder="1" applyAlignment="1">
      <alignment horizontal="left" vertical="center"/>
    </xf>
    <xf numFmtId="0" fontId="19" fillId="24" borderId="15" xfId="0" applyFont="1" applyFill="1" applyBorder="1" applyAlignment="1">
      <alignment horizontal="center" vertical="center"/>
    </xf>
    <xf numFmtId="0" fontId="19" fillId="24" borderId="16" xfId="0" applyFont="1" applyFill="1" applyBorder="1" applyAlignment="1">
      <alignment horizontal="center" vertical="center"/>
    </xf>
    <xf numFmtId="0" fontId="0" fillId="24" borderId="0" xfId="0" applyFill="1" applyAlignment="1">
      <alignment horizontal="center"/>
    </xf>
    <xf numFmtId="0" fontId="0" fillId="24" borderId="0" xfId="0" applyFill="1" applyAlignment="1">
      <alignment horizontal="left" vertical="center" wrapText="1"/>
    </xf>
    <xf numFmtId="0" fontId="0" fillId="24" borderId="0" xfId="0" applyFill="1" applyAlignment="1">
      <alignment horizontal="left" vertical="center"/>
    </xf>
    <xf numFmtId="0" fontId="0" fillId="24" borderId="0" xfId="0" applyFill="1" applyAlignment="1">
      <alignment horizontal="center" vertical="center" wrapText="1"/>
    </xf>
    <xf numFmtId="0" fontId="37" fillId="12" borderId="0" xfId="0" applyFont="1" applyFill="1" applyBorder="1" applyAlignment="1">
      <alignment horizontal="left" vertical="center" wrapText="1"/>
    </xf>
    <xf numFmtId="0" fontId="37" fillId="25" borderId="10" xfId="0" applyFont="1" applyFill="1" applyBorder="1" applyAlignment="1">
      <alignment horizontal="left" vertical="center"/>
    </xf>
    <xf numFmtId="0" fontId="1" fillId="6" borderId="43"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24" borderId="10" xfId="0" applyFont="1" applyFill="1" applyBorder="1" applyAlignment="1">
      <alignment horizontal="left" vertical="center"/>
    </xf>
    <xf numFmtId="0" fontId="1" fillId="11" borderId="10" xfId="0" applyFont="1" applyFill="1" applyBorder="1" applyAlignment="1">
      <alignment horizontal="left" vertical="center"/>
    </xf>
    <xf numFmtId="0" fontId="1" fillId="24" borderId="15" xfId="0" applyFont="1" applyFill="1" applyBorder="1" applyAlignment="1">
      <alignment horizontal="left" vertical="center"/>
    </xf>
    <xf numFmtId="0" fontId="1" fillId="24" borderId="17" xfId="0" applyFont="1" applyFill="1" applyBorder="1" applyAlignment="1">
      <alignment horizontal="left" vertical="center"/>
    </xf>
    <xf numFmtId="0" fontId="19" fillId="24" borderId="17" xfId="0" applyFont="1" applyFill="1" applyBorder="1" applyAlignment="1">
      <alignment horizontal="center" vertical="center"/>
    </xf>
    <xf numFmtId="0" fontId="37" fillId="26" borderId="11" xfId="0" applyFont="1" applyFill="1" applyBorder="1" applyAlignment="1">
      <alignment horizontal="left" vertical="center"/>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14" fillId="24" borderId="17" xfId="0" applyFont="1" applyFill="1" applyBorder="1" applyAlignment="1">
      <alignment horizontal="center" vertical="center" wrapText="1"/>
    </xf>
    <xf numFmtId="0" fontId="66" fillId="28" borderId="0" xfId="0" applyFont="1" applyFill="1" applyAlignment="1">
      <alignment horizontal="center" vertical="center" wrapText="1"/>
    </xf>
    <xf numFmtId="0" fontId="67" fillId="0" borderId="0" xfId="0" applyFont="1" applyAlignment="1">
      <alignment horizontal="center" vertical="center"/>
    </xf>
    <xf numFmtId="0" fontId="37" fillId="13" borderId="44" xfId="0" applyFont="1" applyFill="1" applyBorder="1" applyAlignment="1">
      <alignment vertical="center"/>
    </xf>
    <xf numFmtId="0" fontId="37" fillId="13" borderId="40" xfId="0" applyFont="1" applyFill="1" applyBorder="1" applyAlignment="1">
      <alignment vertical="center"/>
    </xf>
    <xf numFmtId="9" fontId="27" fillId="7" borderId="45" xfId="0" applyNumberFormat="1" applyFont="1" applyFill="1" applyBorder="1" applyAlignment="1">
      <alignment horizontal="center" vertical="center" wrapText="1"/>
    </xf>
    <xf numFmtId="9" fontId="27" fillId="7" borderId="26" xfId="0" applyNumberFormat="1" applyFont="1" applyFill="1" applyBorder="1" applyAlignment="1">
      <alignment horizontal="center" vertical="center" wrapText="1"/>
    </xf>
    <xf numFmtId="0" fontId="8" fillId="24" borderId="41" xfId="0" applyFont="1" applyFill="1" applyBorder="1" applyAlignment="1">
      <alignment horizontal="center" vertical="center"/>
    </xf>
    <xf numFmtId="0" fontId="8" fillId="24" borderId="46" xfId="0" applyFont="1" applyFill="1" applyBorder="1" applyAlignment="1">
      <alignment horizontal="center" vertical="center"/>
    </xf>
    <xf numFmtId="0" fontId="8" fillId="24" borderId="42"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46" xfId="0" applyFont="1" applyFill="1" applyBorder="1" applyAlignment="1">
      <alignment horizontal="center" vertical="center"/>
    </xf>
    <xf numFmtId="0" fontId="7" fillId="24" borderId="42" xfId="0" applyFont="1" applyFill="1" applyBorder="1" applyAlignment="1">
      <alignment horizontal="center" vertical="center"/>
    </xf>
    <xf numFmtId="0" fontId="33" fillId="24" borderId="0" xfId="0" applyFont="1" applyFill="1" applyBorder="1" applyAlignment="1">
      <alignment horizontal="right"/>
    </xf>
    <xf numFmtId="0" fontId="33" fillId="24" borderId="26" xfId="0" applyFont="1" applyFill="1" applyBorder="1" applyAlignment="1">
      <alignment horizontal="right"/>
    </xf>
    <xf numFmtId="0" fontId="33" fillId="24" borderId="45" xfId="0" applyFont="1" applyFill="1" applyBorder="1" applyAlignment="1">
      <alignment horizontal="right"/>
    </xf>
    <xf numFmtId="0" fontId="0" fillId="0" borderId="26" xfId="0" applyBorder="1" applyAlignment="1">
      <alignment/>
    </xf>
    <xf numFmtId="0" fontId="7" fillId="7" borderId="45" xfId="0" applyFont="1" applyFill="1" applyBorder="1" applyAlignment="1">
      <alignment horizontal="center" wrapText="1"/>
    </xf>
    <xf numFmtId="0" fontId="0" fillId="7" borderId="26" xfId="0" applyFill="1" applyBorder="1" applyAlignment="1">
      <alignment/>
    </xf>
    <xf numFmtId="0" fontId="0" fillId="7" borderId="45" xfId="0" applyFill="1" applyBorder="1" applyAlignment="1">
      <alignment/>
    </xf>
    <xf numFmtId="0" fontId="14" fillId="24" borderId="0" xfId="0" applyFont="1" applyFill="1" applyBorder="1" applyAlignment="1">
      <alignment horizontal="left" vertical="top"/>
    </xf>
    <xf numFmtId="0" fontId="13" fillId="24" borderId="10" xfId="0" applyFont="1" applyFill="1" applyBorder="1" applyAlignment="1">
      <alignment horizontal="center" vertical="center" wrapText="1"/>
    </xf>
    <xf numFmtId="2" fontId="69" fillId="25" borderId="16" xfId="0" applyNumberFormat="1" applyFont="1" applyFill="1" applyBorder="1" applyAlignment="1">
      <alignment vertical="center"/>
    </xf>
    <xf numFmtId="0" fontId="3" fillId="0" borderId="12" xfId="0" applyFont="1" applyBorder="1" applyAlignment="1">
      <alignment vertical="center" wrapText="1"/>
    </xf>
    <xf numFmtId="0" fontId="3" fillId="0" borderId="10" xfId="0" applyFont="1" applyBorder="1" applyAlignment="1">
      <alignment vertical="center" wrapText="1"/>
    </xf>
    <xf numFmtId="0" fontId="22" fillId="24" borderId="10" xfId="0" applyFont="1" applyFill="1" applyBorder="1" applyAlignment="1">
      <alignment vertical="center" wrapText="1"/>
    </xf>
    <xf numFmtId="0" fontId="3" fillId="24" borderId="10" xfId="0" applyFont="1" applyFill="1" applyBorder="1" applyAlignment="1">
      <alignment vertical="center" wrapText="1"/>
    </xf>
    <xf numFmtId="0" fontId="70" fillId="25" borderId="35" xfId="0" applyFont="1" applyFill="1" applyBorder="1" applyAlignment="1">
      <alignment vertical="center" wrapText="1"/>
    </xf>
    <xf numFmtId="0" fontId="22" fillId="24" borderId="0" xfId="0" applyFont="1" applyFill="1" applyBorder="1" applyAlignment="1">
      <alignment vertical="center" wrapText="1"/>
    </xf>
    <xf numFmtId="0" fontId="22" fillId="24" borderId="33" xfId="0" applyFont="1" applyFill="1" applyBorder="1" applyAlignment="1">
      <alignment vertical="center" wrapText="1"/>
    </xf>
    <xf numFmtId="0" fontId="5" fillId="11" borderId="16" xfId="0" applyFont="1" applyFill="1" applyBorder="1" applyAlignment="1">
      <alignment horizontal="left" vertical="center"/>
    </xf>
    <xf numFmtId="0" fontId="22" fillId="11" borderId="35" xfId="0" applyFont="1" applyFill="1" applyBorder="1" applyAlignment="1">
      <alignment vertical="center" wrapText="1"/>
    </xf>
    <xf numFmtId="0" fontId="69" fillId="26" borderId="16" xfId="0" applyFont="1" applyFill="1" applyBorder="1" applyAlignment="1">
      <alignment horizontal="left" vertical="center"/>
    </xf>
    <xf numFmtId="0" fontId="22" fillId="26" borderId="35" xfId="0" applyFont="1" applyFill="1" applyBorder="1" applyAlignment="1">
      <alignment vertical="center" wrapText="1"/>
    </xf>
    <xf numFmtId="0" fontId="69" fillId="13" borderId="16" xfId="0" applyFont="1" applyFill="1" applyBorder="1" applyAlignment="1">
      <alignment vertical="center"/>
    </xf>
    <xf numFmtId="0" fontId="21" fillId="24" borderId="0" xfId="0" applyFont="1" applyFill="1" applyBorder="1" applyAlignment="1">
      <alignment vertical="center" wrapText="1"/>
    </xf>
    <xf numFmtId="0" fontId="21" fillId="24" borderId="33" xfId="0" applyFont="1" applyFill="1" applyBorder="1" applyAlignment="1">
      <alignment vertical="center" wrapText="1"/>
    </xf>
    <xf numFmtId="0" fontId="21" fillId="24" borderId="0" xfId="0" applyFont="1" applyFill="1" applyAlignment="1">
      <alignment vertical="center" wrapText="1"/>
    </xf>
    <xf numFmtId="0" fontId="21" fillId="0" borderId="0" xfId="0" applyFont="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AUTODIAGNOSTICS BONNES PRATIQUES, QUALITE-EXPERTISE</a:t>
            </a:r>
          </a:p>
        </c:rich>
      </c:tx>
      <c:layout>
        <c:manualLayout>
          <c:xMode val="factor"/>
          <c:yMode val="factor"/>
          <c:x val="-0.07625"/>
          <c:y val="-0.02525"/>
        </c:manualLayout>
      </c:layout>
      <c:spPr>
        <a:noFill/>
        <a:ln>
          <a:noFill/>
        </a:ln>
      </c:spPr>
    </c:title>
    <c:plotArea>
      <c:layout>
        <c:manualLayout>
          <c:xMode val="edge"/>
          <c:yMode val="edge"/>
          <c:x val="0.25175"/>
          <c:y val="0.233"/>
          <c:w val="0.35725"/>
          <c:h val="0.6435"/>
        </c:manualLayout>
      </c:layout>
      <c:radarChart>
        <c:radarStyle val="filled"/>
        <c:varyColors val="0"/>
        <c:ser>
          <c:idx val="0"/>
          <c:order val="0"/>
          <c:tx>
            <c:strRef>
              <c:f>resultats!$E$7:$E$8</c:f>
              <c:strCache>
                <c:ptCount val="1"/>
                <c:pt idx="0">
                  <c:v>Exp. 1 -</c:v>
                </c:pt>
              </c:strCache>
            </c:strRef>
          </c:tx>
          <c:spPr>
            <a:solidFill>
              <a:srgbClr val="9BBB59">
                <a:alpha val="6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resultats!$E$16:$E$29</c:f>
              <c:numCache>
                <c:ptCount val="14"/>
              </c:numCache>
            </c:numRef>
          </c:val>
        </c:ser>
        <c:ser>
          <c:idx val="1"/>
          <c:order val="1"/>
          <c:tx>
            <c:strRef>
              <c:f>resultats!$F$7:$F$8</c:f>
              <c:strCache>
                <c:ptCount val="1"/>
                <c:pt idx="0">
                  <c:v>Exp. 2 -</c:v>
                </c:pt>
              </c:strCache>
            </c:strRef>
          </c:tx>
          <c:spPr>
            <a:solidFill>
              <a:srgbClr val="C0504D">
                <a:alpha val="50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resultats!$F$16:$F$29</c:f>
              <c:numCache>
                <c:ptCount val="14"/>
              </c:numCache>
            </c:numRef>
          </c:val>
        </c:ser>
        <c:ser>
          <c:idx val="2"/>
          <c:order val="2"/>
          <c:tx>
            <c:strRef>
              <c:f>resultats!$G$7:$G$8</c:f>
              <c:strCache>
                <c:ptCount val="1"/>
                <c:pt idx="0">
                  <c:v>Exp. 3 -</c:v>
                </c:pt>
              </c:strCache>
            </c:strRef>
          </c:tx>
          <c:spPr>
            <a:solidFill>
              <a:srgbClr val="4F81BD">
                <a:alpha val="6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resultats!$G$16:$G$29</c:f>
              <c:numCache>
                <c:ptCount val="14"/>
              </c:numCache>
            </c:numRef>
          </c:val>
        </c:ser>
        <c:ser>
          <c:idx val="3"/>
          <c:order val="3"/>
          <c:tx>
            <c:strRef>
              <c:f>resultats!$H$7:$H$8</c:f>
              <c:strCache>
                <c:ptCount val="1"/>
                <c:pt idx="0">
                  <c:v>Exp.4 -</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resultats!$H$16:$H$29</c:f>
              <c:numCache>
                <c:ptCount val="14"/>
              </c:numCache>
            </c:numRef>
          </c:val>
        </c:ser>
        <c:ser>
          <c:idx val="4"/>
          <c:order val="4"/>
          <c:tx>
            <c:strRef>
              <c:f>resultats!$I$7:$I$8</c:f>
              <c:strCache>
                <c:ptCount val="1"/>
                <c:pt idx="0">
                  <c:v>Exp. 5 -</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resultats!$I$16:$I$29</c:f>
              <c:numCache>
                <c:ptCount val="14"/>
              </c:numCache>
            </c:numRef>
          </c:val>
        </c:ser>
        <c:ser>
          <c:idx val="5"/>
          <c:order val="5"/>
          <c:tx>
            <c:strRef>
              <c:f>resultats!$J$7:$J$8</c:f>
              <c:strCache>
                <c:ptCount val="1"/>
                <c:pt idx="0">
                  <c:v>Exp. 6 -</c:v>
                </c:pt>
              </c:strCache>
            </c:strRef>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resultats!$J$16:$J$29</c:f>
              <c:numCache>
                <c:ptCount val="14"/>
              </c:numCache>
            </c:numRef>
          </c:val>
        </c:ser>
        <c:ser>
          <c:idx val="6"/>
          <c:order val="6"/>
          <c:tx>
            <c:strRef>
              <c:f>resultats!$K$7:$K$8</c:f>
              <c:strCache>
                <c:ptCount val="1"/>
                <c:pt idx="0">
                  <c:v>Exp. 7 -</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resultats!$K$16:$K$29</c:f>
              <c:numCache>
                <c:ptCount val="14"/>
              </c:numCache>
            </c:numRef>
          </c:val>
        </c:ser>
        <c:ser>
          <c:idx val="7"/>
          <c:order val="7"/>
          <c:tx>
            <c:strRef>
              <c:f>resultats!$L$7:$L$8</c:f>
              <c:strCache>
                <c:ptCount val="1"/>
                <c:pt idx="0">
                  <c:v>Exp. 8 -</c:v>
                </c:pt>
              </c:strCache>
            </c:strRef>
          </c:tx>
          <c:spPr>
            <a:solidFill>
              <a:srgbClr val="D1939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resultats!$L$16:$L$29</c:f>
              <c:numCache>
                <c:ptCount val="14"/>
              </c:numCache>
            </c:numRef>
          </c:val>
        </c:ser>
        <c:axId val="38333857"/>
        <c:axId val="9460394"/>
      </c:radarChart>
      <c:catAx>
        <c:axId val="383338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9460394"/>
        <c:crosses val="autoZero"/>
        <c:auto val="0"/>
        <c:lblOffset val="100"/>
        <c:tickLblSkip val="1"/>
        <c:noMultiLvlLbl val="0"/>
      </c:catAx>
      <c:valAx>
        <c:axId val="9460394"/>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333857"/>
        <c:crossesAt val="1"/>
        <c:crossBetween val="between"/>
        <c:dispUnits/>
      </c:valAx>
      <c:spPr>
        <a:solidFill>
          <a:srgbClr val="FFFFFF"/>
        </a:solidFill>
        <a:ln w="3175">
          <a:noFill/>
        </a:ln>
      </c:spPr>
    </c:plotArea>
    <c:legend>
      <c:legendPos val="r"/>
      <c:layout>
        <c:manualLayout>
          <c:xMode val="edge"/>
          <c:yMode val="edge"/>
          <c:x val="0.81825"/>
          <c:y val="0.35625"/>
          <c:w val="0.16225"/>
          <c:h val="0.42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BONNES PRATIQUES QUALITE-EXPERTISE PAR ETAPES CHRONOLOGIQUES</a:t>
            </a:r>
          </a:p>
        </c:rich>
      </c:tx>
      <c:layout>
        <c:manualLayout>
          <c:xMode val="factor"/>
          <c:yMode val="factor"/>
          <c:x val="-0.0015"/>
          <c:y val="-0.0125"/>
        </c:manualLayout>
      </c:layout>
      <c:spPr>
        <a:noFill/>
        <a:ln>
          <a:noFill/>
        </a:ln>
      </c:spPr>
    </c:title>
    <c:plotArea>
      <c:layout>
        <c:manualLayout>
          <c:xMode val="edge"/>
          <c:yMode val="edge"/>
          <c:x val="0.2335"/>
          <c:y val="0.23125"/>
          <c:w val="0.3335"/>
          <c:h val="0.65025"/>
        </c:manualLayout>
      </c:layout>
      <c:radarChart>
        <c:radarStyle val="filled"/>
        <c:varyColors val="0"/>
        <c:ser>
          <c:idx val="0"/>
          <c:order val="0"/>
          <c:tx>
            <c:strRef>
              <c:f>resultats!$E$7:$E$8</c:f>
              <c:strCache>
                <c:ptCount val="1"/>
                <c:pt idx="0">
                  <c:v>Exp. 1 -</c:v>
                </c:pt>
              </c:strCache>
            </c:strRef>
          </c:tx>
          <c:spPr>
            <a:solidFill>
              <a:srgbClr val="9BBB59">
                <a:alpha val="72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resultats!$E$9:$E$12</c:f>
              <c:numCache>
                <c:ptCount val="4"/>
              </c:numCache>
            </c:numRef>
          </c:val>
        </c:ser>
        <c:ser>
          <c:idx val="1"/>
          <c:order val="1"/>
          <c:tx>
            <c:strRef>
              <c:f>resultats!$F$7:$F$8</c:f>
              <c:strCache>
                <c:ptCount val="1"/>
                <c:pt idx="0">
                  <c:v>Exp. 2 -</c:v>
                </c:pt>
              </c:strCache>
            </c:strRef>
          </c:tx>
          <c:spPr>
            <a:solidFill>
              <a:srgbClr val="C0504D">
                <a:alpha val="5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resultats!$F$9:$F$12</c:f>
              <c:numCache>
                <c:ptCount val="4"/>
              </c:numCache>
            </c:numRef>
          </c:val>
        </c:ser>
        <c:ser>
          <c:idx val="2"/>
          <c:order val="2"/>
          <c:tx>
            <c:strRef>
              <c:f>resultats!$G$7:$G$8</c:f>
              <c:strCache>
                <c:ptCount val="1"/>
                <c:pt idx="0">
                  <c:v>Exp. 3 -</c:v>
                </c:pt>
              </c:strCache>
            </c:strRef>
          </c:tx>
          <c:spPr>
            <a:solidFill>
              <a:srgbClr val="4F81BD">
                <a:alpha val="59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resultats!$G$9:$G$12</c:f>
              <c:numCache>
                <c:ptCount val="4"/>
              </c:numCache>
            </c:numRef>
          </c:val>
        </c:ser>
        <c:ser>
          <c:idx val="3"/>
          <c:order val="3"/>
          <c:tx>
            <c:strRef>
              <c:f>resultats!$H$7:$H$8</c:f>
              <c:strCache>
                <c:ptCount val="1"/>
                <c:pt idx="0">
                  <c:v>Exp.4 -</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resultats!$H$9:$H$12</c:f>
              <c:numCache>
                <c:ptCount val="4"/>
              </c:numCache>
            </c:numRef>
          </c:val>
        </c:ser>
        <c:ser>
          <c:idx val="4"/>
          <c:order val="4"/>
          <c:tx>
            <c:strRef>
              <c:f>resultats!$I$7:$I$8</c:f>
              <c:strCache>
                <c:ptCount val="1"/>
                <c:pt idx="0">
                  <c:v>Exp. 5 -</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resultats!$I$9:$I$12</c:f>
              <c:numCache>
                <c:ptCount val="4"/>
              </c:numCache>
            </c:numRef>
          </c:val>
        </c:ser>
        <c:ser>
          <c:idx val="5"/>
          <c:order val="5"/>
          <c:tx>
            <c:strRef>
              <c:f>resultats!$J$7:$J$8</c:f>
              <c:strCache>
                <c:ptCount val="1"/>
                <c:pt idx="0">
                  <c:v>Exp. 6 -</c:v>
                </c:pt>
              </c:strCache>
            </c:strRef>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resultats!$J$9:$J$12</c:f>
              <c:numCache>
                <c:ptCount val="4"/>
              </c:numCache>
            </c:numRef>
          </c:val>
        </c:ser>
        <c:ser>
          <c:idx val="6"/>
          <c:order val="6"/>
          <c:tx>
            <c:strRef>
              <c:f>resultats!$K$7:$K$8</c:f>
              <c:strCache>
                <c:ptCount val="1"/>
                <c:pt idx="0">
                  <c:v>Exp. 7 -</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resultats!$K$9:$K$12</c:f>
              <c:numCache>
                <c:ptCount val="4"/>
              </c:numCache>
            </c:numRef>
          </c:val>
        </c:ser>
        <c:ser>
          <c:idx val="7"/>
          <c:order val="7"/>
          <c:tx>
            <c:strRef>
              <c:f>resultats!$L$7:$L$8</c:f>
              <c:strCache>
                <c:ptCount val="1"/>
                <c:pt idx="0">
                  <c:v>Exp. 8 -</c:v>
                </c:pt>
              </c:strCache>
            </c:strRef>
          </c:tx>
          <c:spPr>
            <a:solidFill>
              <a:srgbClr val="D1939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resultats!$L$9:$L$12</c:f>
              <c:numCache>
                <c:ptCount val="4"/>
              </c:numCache>
            </c:numRef>
          </c:val>
        </c:ser>
        <c:axId val="18034683"/>
        <c:axId val="28094420"/>
      </c:radarChart>
      <c:catAx>
        <c:axId val="180346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94420"/>
        <c:crosses val="autoZero"/>
        <c:auto val="0"/>
        <c:lblOffset val="100"/>
        <c:tickLblSkip val="1"/>
        <c:noMultiLvlLbl val="0"/>
      </c:catAx>
      <c:valAx>
        <c:axId val="280944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333333"/>
                </a:solidFill>
                <a:latin typeface="Calibri"/>
                <a:ea typeface="Calibri"/>
                <a:cs typeface="Calibri"/>
              </a:defRPr>
            </a:pPr>
          </a:p>
        </c:txPr>
        <c:crossAx val="18034683"/>
        <c:crossesAt val="1"/>
        <c:crossBetween val="between"/>
        <c:dispUnits/>
      </c:valAx>
      <c:spPr>
        <a:solidFill>
          <a:srgbClr val="FFFFFF"/>
        </a:solidFill>
        <a:ln w="3175">
          <a:noFill/>
        </a:ln>
      </c:spPr>
    </c:plotArea>
    <c:legend>
      <c:legendPos val="r"/>
      <c:layout>
        <c:manualLayout>
          <c:xMode val="edge"/>
          <c:yMode val="edge"/>
          <c:x val="0.83225"/>
          <c:y val="0.35425"/>
          <c:w val="0.15075"/>
          <c:h val="0.408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MOYENNE ET ECARTS TYPES DES AUTODIAGNOSTICS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BONNES PRATIQUES, QUALITE-EXPERTISE</a:t>
            </a:r>
          </a:p>
        </c:rich>
      </c:tx>
      <c:layout>
        <c:manualLayout>
          <c:xMode val="factor"/>
          <c:yMode val="factor"/>
          <c:x val="-0.0015"/>
          <c:y val="-0.015"/>
        </c:manualLayout>
      </c:layout>
      <c:spPr>
        <a:noFill/>
        <a:ln>
          <a:noFill/>
        </a:ln>
      </c:spPr>
    </c:title>
    <c:plotArea>
      <c:layout>
        <c:manualLayout>
          <c:xMode val="edge"/>
          <c:yMode val="edge"/>
          <c:x val="0.27375"/>
          <c:y val="0.30825"/>
          <c:w val="0.40525"/>
          <c:h val="0.62975"/>
        </c:manualLayout>
      </c:layout>
      <c:radarChart>
        <c:radarStyle val="filled"/>
        <c:varyColors val="0"/>
        <c:ser>
          <c:idx val="0"/>
          <c:order val="0"/>
          <c:tx>
            <c:strRef>
              <c:f>resultats!$O$7</c:f>
              <c:strCache>
                <c:ptCount val="1"/>
                <c:pt idx="0">
                  <c:v>Moy+ET</c:v>
                </c:pt>
              </c:strCache>
            </c:strRef>
          </c:tx>
          <c:spPr>
            <a:solidFill>
              <a:srgbClr val="C3D69B"/>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resultats!$O$16:$O$29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resultats!$M$7</c:f>
              <c:strCache>
                <c:ptCount val="1"/>
                <c:pt idx="0">
                  <c:v>Moyenne</c:v>
                </c:pt>
              </c:strCache>
            </c:strRef>
          </c:tx>
          <c:spPr>
            <a:solidFill>
              <a:srgbClr val="9BBB59"/>
            </a:solidFill>
            <a:ln w="127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resultats!$M$16:$M$29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resultats!$P$7</c:f>
              <c:strCache>
                <c:ptCount val="1"/>
                <c:pt idx="0">
                  <c:v>Moy-ET</c:v>
                </c:pt>
              </c:strCache>
            </c:strRef>
          </c:tx>
          <c:spPr>
            <a:solidFill>
              <a:srgbClr val="FFFFFF"/>
            </a:solidFill>
            <a:ln w="127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1523189"/>
        <c:axId val="61055518"/>
      </c:radarChart>
      <c:catAx>
        <c:axId val="5152318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055518"/>
        <c:crosses val="autoZero"/>
        <c:auto val="0"/>
        <c:lblOffset val="100"/>
        <c:tickLblSkip val="1"/>
        <c:noMultiLvlLbl val="0"/>
      </c:catAx>
      <c:valAx>
        <c:axId val="61055518"/>
        <c:scaling>
          <c:orientation val="minMax"/>
          <c:max val="1.2"/>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523189"/>
        <c:crossesAt val="1"/>
        <c:crossBetween val="between"/>
        <c:dispUnits/>
      </c:valAx>
      <c:spPr>
        <a:solidFill>
          <a:srgbClr val="FFFFFF"/>
        </a:solidFill>
        <a:ln w="3175">
          <a:noFill/>
        </a:ln>
      </c:spPr>
    </c:plotArea>
    <c:legend>
      <c:legendPos val="r"/>
      <c:layout>
        <c:manualLayout>
          <c:xMode val="edge"/>
          <c:yMode val="edge"/>
          <c:x val="0.87825"/>
          <c:y val="0.546"/>
          <c:w val="0.105"/>
          <c:h val="0.148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4.wmf"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3</xdr:col>
      <xdr:colOff>142875</xdr:colOff>
      <xdr:row>38</xdr:row>
      <xdr:rowOff>152400</xdr:rowOff>
    </xdr:to>
    <xdr:sp>
      <xdr:nvSpPr>
        <xdr:cNvPr id="1" name="9 Rectángulo"/>
        <xdr:cNvSpPr>
          <a:spLocks/>
        </xdr:cNvSpPr>
      </xdr:nvSpPr>
      <xdr:spPr>
        <a:xfrm>
          <a:off x="9525" y="1143000"/>
          <a:ext cx="2419350" cy="6419850"/>
        </a:xfrm>
        <a:prstGeom prst="rect">
          <a:avLst/>
        </a:prstGeom>
        <a:gradFill rotWithShape="1">
          <a:gsLst>
            <a:gs pos="0">
              <a:srgbClr val="003F77"/>
            </a:gs>
            <a:gs pos="50000">
              <a:srgbClr val="005FAD"/>
            </a:gs>
            <a:gs pos="100000">
              <a:srgbClr val="0072CE"/>
            </a:gs>
          </a:gsLst>
          <a:lin ang="5400000" scaled="1"/>
        </a:gra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561975</xdr:colOff>
      <xdr:row>1</xdr:row>
      <xdr:rowOff>152400</xdr:rowOff>
    </xdr:from>
    <xdr:to>
      <xdr:col>2</xdr:col>
      <xdr:colOff>466725</xdr:colOff>
      <xdr:row>4</xdr:row>
      <xdr:rowOff>85725</xdr:rowOff>
    </xdr:to>
    <xdr:pic>
      <xdr:nvPicPr>
        <xdr:cNvPr id="2" name="1 Imagen" descr="logo_utc.jpg"/>
        <xdr:cNvPicPr preferRelativeResize="1">
          <a:picLocks noChangeAspect="1"/>
        </xdr:cNvPicPr>
      </xdr:nvPicPr>
      <xdr:blipFill>
        <a:blip r:embed="rId1"/>
        <a:stretch>
          <a:fillRect/>
        </a:stretch>
      </xdr:blipFill>
      <xdr:spPr>
        <a:xfrm>
          <a:off x="561975" y="342900"/>
          <a:ext cx="1428750" cy="504825"/>
        </a:xfrm>
        <a:prstGeom prst="rect">
          <a:avLst/>
        </a:prstGeom>
        <a:noFill/>
        <a:ln w="9525" cmpd="sng">
          <a:noFill/>
        </a:ln>
      </xdr:spPr>
    </xdr:pic>
    <xdr:clientData/>
  </xdr:twoCellAnchor>
  <xdr:twoCellAnchor>
    <xdr:from>
      <xdr:col>3</xdr:col>
      <xdr:colOff>161925</xdr:colOff>
      <xdr:row>0</xdr:row>
      <xdr:rowOff>0</xdr:rowOff>
    </xdr:from>
    <xdr:to>
      <xdr:col>21</xdr:col>
      <xdr:colOff>723900</xdr:colOff>
      <xdr:row>6</xdr:row>
      <xdr:rowOff>0</xdr:rowOff>
    </xdr:to>
    <xdr:sp>
      <xdr:nvSpPr>
        <xdr:cNvPr id="3" name="Rectangle 7"/>
        <xdr:cNvSpPr>
          <a:spLocks/>
        </xdr:cNvSpPr>
      </xdr:nvSpPr>
      <xdr:spPr>
        <a:xfrm>
          <a:off x="2447925" y="0"/>
          <a:ext cx="14277975" cy="1143000"/>
        </a:xfrm>
        <a:prstGeom prst="rect">
          <a:avLst/>
        </a:prstGeom>
        <a:gradFill rotWithShape="1">
          <a:gsLst>
            <a:gs pos="0">
              <a:srgbClr val="003F77"/>
            </a:gs>
            <a:gs pos="50000">
              <a:srgbClr val="005FAD"/>
            </a:gs>
            <a:gs pos="100000">
              <a:srgbClr val="0072CE"/>
            </a:gs>
          </a:gsLst>
          <a:lin ang="5400000" scaled="1"/>
        </a:gradFill>
        <a:ln w="9525" cmpd="sng">
          <a:solidFill>
            <a:srgbClr val="31849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704850</xdr:colOff>
      <xdr:row>0</xdr:row>
      <xdr:rowOff>152400</xdr:rowOff>
    </xdr:from>
    <xdr:to>
      <xdr:col>15</xdr:col>
      <xdr:colOff>647700</xdr:colOff>
      <xdr:row>5</xdr:row>
      <xdr:rowOff>152400</xdr:rowOff>
    </xdr:to>
    <xdr:sp>
      <xdr:nvSpPr>
        <xdr:cNvPr id="4" name="23 CuadroTexto"/>
        <xdr:cNvSpPr txBox="1">
          <a:spLocks noChangeArrowheads="1"/>
        </xdr:cNvSpPr>
      </xdr:nvSpPr>
      <xdr:spPr>
        <a:xfrm>
          <a:off x="2990850" y="152400"/>
          <a:ext cx="9086850" cy="952500"/>
        </a:xfrm>
        <a:prstGeom prst="rect">
          <a:avLst/>
        </a:prstGeom>
        <a:noFill/>
        <a:ln w="9525" cmpd="sng">
          <a:noFill/>
        </a:ln>
      </xdr:spPr>
      <xdr:txBody>
        <a:bodyPr vertOverflow="clip" wrap="square" lIns="91440" tIns="45720" rIns="91440" bIns="45720"/>
        <a:p>
          <a:pPr algn="l">
            <a:defRPr/>
          </a:pPr>
          <a:r>
            <a:rPr lang="en-US" cap="none" sz="3200" b="1" i="0" u="none" baseline="0">
              <a:solidFill>
                <a:srgbClr val="FFFFFF"/>
              </a:solidFill>
              <a:latin typeface="Arial"/>
              <a:ea typeface="Arial"/>
              <a:cs typeface="Arial"/>
            </a:rPr>
            <a:t>Autodiagnostic Qualité en Expertise
</a:t>
          </a:r>
          <a:r>
            <a:rPr lang="en-US" cap="none" sz="1000" b="0" i="1" u="none" baseline="0">
              <a:solidFill>
                <a:srgbClr val="FFFFFF"/>
              </a:solidFill>
              <a:latin typeface="Arial"/>
              <a:ea typeface="Arial"/>
              <a:cs typeface="Arial"/>
            </a:rPr>
            <a:t>R. CARRILLO, L.DORMARD, A. GOBIN, K. MONTEIRO, MASTER MANAGEMENT DE LA QUALITE, UTC 2008-2009
</a:t>
          </a:r>
          <a:r>
            <a:rPr lang="en-US" cap="none" sz="1000" b="0" i="1" u="none" baseline="0">
              <a:solidFill>
                <a:srgbClr val="FFFFFF"/>
              </a:solidFill>
              <a:latin typeface="Arial"/>
              <a:ea typeface="Arial"/>
              <a:cs typeface="Arial"/>
            </a:rPr>
            <a:t>TUTEUR DU PROJET: G.FARGES</a:t>
          </a:r>
        </a:p>
      </xdr:txBody>
    </xdr:sp>
    <xdr:clientData/>
  </xdr:twoCellAnchor>
  <xdr:twoCellAnchor>
    <xdr:from>
      <xdr:col>3</xdr:col>
      <xdr:colOff>333375</xdr:colOff>
      <xdr:row>6</xdr:row>
      <xdr:rowOff>161925</xdr:rowOff>
    </xdr:from>
    <xdr:to>
      <xdr:col>14</xdr:col>
      <xdr:colOff>152400</xdr:colOff>
      <xdr:row>25</xdr:row>
      <xdr:rowOff>0</xdr:rowOff>
    </xdr:to>
    <xdr:sp>
      <xdr:nvSpPr>
        <xdr:cNvPr id="5" name="24 CuadroTexto"/>
        <xdr:cNvSpPr txBox="1">
          <a:spLocks noChangeArrowheads="1"/>
        </xdr:cNvSpPr>
      </xdr:nvSpPr>
      <xdr:spPr>
        <a:xfrm>
          <a:off x="2619375" y="1304925"/>
          <a:ext cx="8201025" cy="345757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Arial"/>
              <a:ea typeface="Arial"/>
              <a:cs typeface="Arial"/>
            </a:rPr>
            <a:t>L’expert est souvent sollicité dans nos organisations complexes qui souhaitent de plus en plus maîtriser les incertitudes et obtenir des succès rapides. Pour cela, la compétence de l’expert, qui émet un avis dont les conséquences socio-économiques peuvent être très importantes, doit aussi être associée à une méthodologie d’action robuste, crédible et transparente. 
La confiance dans les résultats d’une expertise peut être améliorée en respectant les prescriptions  de la </a:t>
          </a:r>
          <a:r>
            <a:rPr lang="en-US" cap="none" sz="1100" b="1" i="0" u="sng" baseline="0">
              <a:solidFill>
                <a:srgbClr val="000000"/>
              </a:solidFill>
              <a:latin typeface="Arial"/>
              <a:ea typeface="Arial"/>
              <a:cs typeface="Arial"/>
            </a:rPr>
            <a:t>Norme Qualité Expertise NF X 50-110 </a:t>
          </a:r>
          <a:r>
            <a:rPr lang="en-US" cap="none" sz="1100" b="0" i="0" u="none" baseline="0">
              <a:solidFill>
                <a:srgbClr val="000000"/>
              </a:solidFill>
              <a:latin typeface="Arial"/>
              <a:ea typeface="Arial"/>
              <a:cs typeface="Arial"/>
            </a:rPr>
            <a:t>( "Qualité en Expertise : Prescriptions générales de compétence pour une expertise", AFNOR, mai 2003).
L’objectif de cet outil d’autodiagnostic  est d'aider les experts travaillant en cabinet ou seuls, à situer le niveau de leurs pratiques quotidiennes leur permettant ainsi, soit de le prouver, soit d'en viser l'amélioration sur certains points.
</a:t>
          </a:r>
          <a:r>
            <a:rPr lang="en-US" cap="none" sz="1100" b="0" i="0" u="sng" baseline="0">
              <a:solidFill>
                <a:srgbClr val="DD0806"/>
              </a:solidFill>
              <a:latin typeface="Arial"/>
              <a:ea typeface="Arial"/>
              <a:cs typeface="Arial"/>
            </a:rPr>
            <a:t>
A noter que l'outil est une aide au processus d'expertise et non un outil d'audit interne sur les exigences de la NF X 50-110. Il peut avoir des marges d'appréciation, d’agrégation et de synthèse par rapport à cette norme.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11</xdr:row>
      <xdr:rowOff>19050</xdr:rowOff>
    </xdr:from>
    <xdr:to>
      <xdr:col>6</xdr:col>
      <xdr:colOff>704850</xdr:colOff>
      <xdr:row>28</xdr:row>
      <xdr:rowOff>180975</xdr:rowOff>
    </xdr:to>
    <xdr:pic>
      <xdr:nvPicPr>
        <xdr:cNvPr id="1" name="88 Imagen"/>
        <xdr:cNvPicPr preferRelativeResize="1">
          <a:picLocks noChangeAspect="1"/>
        </xdr:cNvPicPr>
      </xdr:nvPicPr>
      <xdr:blipFill>
        <a:blip r:embed="rId1"/>
        <a:stretch>
          <a:fillRect/>
        </a:stretch>
      </xdr:blipFill>
      <xdr:spPr>
        <a:xfrm>
          <a:off x="57150" y="1676400"/>
          <a:ext cx="5219700" cy="3343275"/>
        </a:xfrm>
        <a:prstGeom prst="rect">
          <a:avLst/>
        </a:prstGeom>
        <a:noFill/>
        <a:ln w="9525" cmpd="sng">
          <a:noFill/>
        </a:ln>
      </xdr:spPr>
    </xdr:pic>
    <xdr:clientData/>
  </xdr:twoCellAnchor>
  <xdr:twoCellAnchor>
    <xdr:from>
      <xdr:col>0</xdr:col>
      <xdr:colOff>0</xdr:colOff>
      <xdr:row>0</xdr:row>
      <xdr:rowOff>0</xdr:rowOff>
    </xdr:from>
    <xdr:to>
      <xdr:col>17</xdr:col>
      <xdr:colOff>38100</xdr:colOff>
      <xdr:row>2</xdr:row>
      <xdr:rowOff>38100</xdr:rowOff>
    </xdr:to>
    <xdr:sp>
      <xdr:nvSpPr>
        <xdr:cNvPr id="2" name="Rectangle 160"/>
        <xdr:cNvSpPr>
          <a:spLocks/>
        </xdr:cNvSpPr>
      </xdr:nvSpPr>
      <xdr:spPr>
        <a:xfrm>
          <a:off x="0" y="0"/>
          <a:ext cx="12992100" cy="419100"/>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INFORMATIONS</a:t>
          </a:r>
        </a:p>
      </xdr:txBody>
    </xdr:sp>
    <xdr:clientData/>
  </xdr:twoCellAnchor>
  <xdr:twoCellAnchor editAs="oneCell">
    <xdr:from>
      <xdr:col>0</xdr:col>
      <xdr:colOff>0</xdr:colOff>
      <xdr:row>30</xdr:row>
      <xdr:rowOff>57150</xdr:rowOff>
    </xdr:from>
    <xdr:to>
      <xdr:col>8</xdr:col>
      <xdr:colOff>190500</xdr:colOff>
      <xdr:row>53</xdr:row>
      <xdr:rowOff>133350</xdr:rowOff>
    </xdr:to>
    <xdr:pic>
      <xdr:nvPicPr>
        <xdr:cNvPr id="3" name="89 Imagen"/>
        <xdr:cNvPicPr preferRelativeResize="1">
          <a:picLocks noChangeAspect="1"/>
        </xdr:cNvPicPr>
      </xdr:nvPicPr>
      <xdr:blipFill>
        <a:blip r:embed="rId2"/>
        <a:stretch>
          <a:fillRect/>
        </a:stretch>
      </xdr:blipFill>
      <xdr:spPr>
        <a:xfrm>
          <a:off x="0" y="5276850"/>
          <a:ext cx="6286500" cy="445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38100</xdr:colOff>
      <xdr:row>2</xdr:row>
      <xdr:rowOff>38100</xdr:rowOff>
    </xdr:to>
    <xdr:sp>
      <xdr:nvSpPr>
        <xdr:cNvPr id="1" name="Rectangle 160"/>
        <xdr:cNvSpPr>
          <a:spLocks/>
        </xdr:cNvSpPr>
      </xdr:nvSpPr>
      <xdr:spPr>
        <a:xfrm>
          <a:off x="0" y="0"/>
          <a:ext cx="18688050" cy="419100"/>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RESULTATS</a:t>
          </a:r>
        </a:p>
      </xdr:txBody>
    </xdr:sp>
    <xdr:clientData/>
  </xdr:twoCellAnchor>
  <xdr:twoCellAnchor>
    <xdr:from>
      <xdr:col>0</xdr:col>
      <xdr:colOff>4210050</xdr:colOff>
      <xdr:row>3</xdr:row>
      <xdr:rowOff>0</xdr:rowOff>
    </xdr:from>
    <xdr:to>
      <xdr:col>1</xdr:col>
      <xdr:colOff>390525</xdr:colOff>
      <xdr:row>6</xdr:row>
      <xdr:rowOff>76200</xdr:rowOff>
    </xdr:to>
    <xdr:sp>
      <xdr:nvSpPr>
        <xdr:cNvPr id="2" name="ZoneTexte 3"/>
        <xdr:cNvSpPr txBox="1">
          <a:spLocks noChangeArrowheads="1"/>
        </xdr:cNvSpPr>
      </xdr:nvSpPr>
      <xdr:spPr>
        <a:xfrm>
          <a:off x="4210050" y="504825"/>
          <a:ext cx="2495550" cy="685800"/>
        </a:xfrm>
        <a:prstGeom prst="rect">
          <a:avLst/>
        </a:prstGeom>
        <a:solidFill>
          <a:srgbClr val="FDEADA"/>
        </a:solidFill>
        <a:ln w="9525" cmpd="sng">
          <a:solidFill>
            <a:srgbClr val="4A7EBB"/>
          </a:solidFill>
          <a:headEnd type="none"/>
          <a:tailEnd type="none"/>
        </a:ln>
      </xdr:spPr>
      <xdr:txBody>
        <a:bodyPr vertOverflow="clip" wrap="square" lIns="91440" tIns="45720" rIns="91440" bIns="45720" anchor="ctr"/>
        <a:p>
          <a:pPr algn="ctr">
            <a:defRPr/>
          </a:pPr>
          <a:r>
            <a:rPr lang="en-US" cap="none" sz="900" b="0" i="0" u="none" baseline="0">
              <a:solidFill>
                <a:srgbClr val="000000"/>
              </a:solidFill>
              <a:latin typeface="Arial"/>
              <a:ea typeface="Arial"/>
              <a:cs typeface="Arial"/>
            </a:rPr>
            <a:t>Ne pas toucher à cette colonne : faire seulement un copier, puis "Collage spécial... "Valeurs" dans les colonnes à droite 
</a:t>
          </a:r>
          <a:r>
            <a:rPr lang="en-US" cap="none" sz="900" b="0" i="0" u="none" baseline="0">
              <a:solidFill>
                <a:srgbClr val="000000"/>
              </a:solidFill>
              <a:latin typeface="Arial"/>
              <a:ea typeface="Arial"/>
              <a:cs typeface="Arial"/>
            </a:rPr>
            <a:t>(E,F,G, ...)</a:t>
          </a:r>
        </a:p>
      </xdr:txBody>
    </xdr:sp>
    <xdr:clientData/>
  </xdr:twoCellAnchor>
  <xdr:twoCellAnchor>
    <xdr:from>
      <xdr:col>2</xdr:col>
      <xdr:colOff>47625</xdr:colOff>
      <xdr:row>8</xdr:row>
      <xdr:rowOff>9525</xdr:rowOff>
    </xdr:from>
    <xdr:to>
      <xdr:col>3</xdr:col>
      <xdr:colOff>809625</xdr:colOff>
      <xdr:row>9</xdr:row>
      <xdr:rowOff>66675</xdr:rowOff>
    </xdr:to>
    <xdr:sp>
      <xdr:nvSpPr>
        <xdr:cNvPr id="3" name="Flèche vers le haut 2"/>
        <xdr:cNvSpPr>
          <a:spLocks/>
        </xdr:cNvSpPr>
      </xdr:nvSpPr>
      <xdr:spPr>
        <a:xfrm rot="5400000">
          <a:off x="7239000" y="1438275"/>
          <a:ext cx="1190625" cy="219075"/>
        </a:xfrm>
        <a:prstGeom prst="upArrow">
          <a:avLst>
            <a:gd name="adj" fmla="val -3952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390525</xdr:colOff>
      <xdr:row>4</xdr:row>
      <xdr:rowOff>152400</xdr:rowOff>
    </xdr:from>
    <xdr:to>
      <xdr:col>1</xdr:col>
      <xdr:colOff>542925</xdr:colOff>
      <xdr:row>6</xdr:row>
      <xdr:rowOff>142875</xdr:rowOff>
    </xdr:to>
    <xdr:sp>
      <xdr:nvSpPr>
        <xdr:cNvPr id="4" name="15 Conector angular"/>
        <xdr:cNvSpPr>
          <a:spLocks/>
        </xdr:cNvSpPr>
      </xdr:nvSpPr>
      <xdr:spPr>
        <a:xfrm>
          <a:off x="6705600" y="847725"/>
          <a:ext cx="152400" cy="4095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17</xdr:row>
      <xdr:rowOff>38100</xdr:rowOff>
    </xdr:from>
    <xdr:to>
      <xdr:col>3</xdr:col>
      <xdr:colOff>838200</xdr:colOff>
      <xdr:row>18</xdr:row>
      <xdr:rowOff>85725</xdr:rowOff>
    </xdr:to>
    <xdr:sp>
      <xdr:nvSpPr>
        <xdr:cNvPr id="5" name="Flèche vers le haut 2"/>
        <xdr:cNvSpPr>
          <a:spLocks/>
        </xdr:cNvSpPr>
      </xdr:nvSpPr>
      <xdr:spPr>
        <a:xfrm rot="5400000">
          <a:off x="7248525" y="2762250"/>
          <a:ext cx="1209675" cy="209550"/>
        </a:xfrm>
        <a:prstGeom prst="upArrow">
          <a:avLst>
            <a:gd name="adj" fmla="val -3952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25</xdr:row>
      <xdr:rowOff>85725</xdr:rowOff>
    </xdr:from>
    <xdr:to>
      <xdr:col>3</xdr:col>
      <xdr:colOff>847725</xdr:colOff>
      <xdr:row>26</xdr:row>
      <xdr:rowOff>142875</xdr:rowOff>
    </xdr:to>
    <xdr:sp>
      <xdr:nvSpPr>
        <xdr:cNvPr id="6" name="Flèche vers le haut 2"/>
        <xdr:cNvSpPr>
          <a:spLocks/>
        </xdr:cNvSpPr>
      </xdr:nvSpPr>
      <xdr:spPr>
        <a:xfrm rot="5400000">
          <a:off x="7267575" y="4105275"/>
          <a:ext cx="1200150" cy="219075"/>
        </a:xfrm>
        <a:prstGeom prst="upArrow">
          <a:avLst>
            <a:gd name="adj" fmla="val -3952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9</xdr:col>
      <xdr:colOff>409575</xdr:colOff>
      <xdr:row>2</xdr:row>
      <xdr:rowOff>57150</xdr:rowOff>
    </xdr:to>
    <xdr:sp>
      <xdr:nvSpPr>
        <xdr:cNvPr id="1" name="Rectangle 160"/>
        <xdr:cNvSpPr>
          <a:spLocks/>
        </xdr:cNvSpPr>
      </xdr:nvSpPr>
      <xdr:spPr>
        <a:xfrm>
          <a:off x="38100" y="9525"/>
          <a:ext cx="7229475" cy="428625"/>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CARTOGRAPHIE DES RESULTATS</a:t>
          </a:r>
          <a:r>
            <a:rPr lang="en-US" cap="none" sz="1000" b="0" i="0" u="none" baseline="0">
              <a:solidFill>
                <a:srgbClr val="000000"/>
              </a:solidFill>
              <a:latin typeface="Calibri"/>
              <a:ea typeface="Calibri"/>
              <a:cs typeface="Calibri"/>
            </a:rPr>
            <a:t> </a:t>
          </a:r>
        </a:p>
      </xdr:txBody>
    </xdr:sp>
    <xdr:clientData/>
  </xdr:twoCellAnchor>
  <xdr:twoCellAnchor>
    <xdr:from>
      <xdr:col>0</xdr:col>
      <xdr:colOff>0</xdr:colOff>
      <xdr:row>2</xdr:row>
      <xdr:rowOff>57150</xdr:rowOff>
    </xdr:from>
    <xdr:to>
      <xdr:col>9</xdr:col>
      <xdr:colOff>38100</xdr:colOff>
      <xdr:row>25</xdr:row>
      <xdr:rowOff>66675</xdr:rowOff>
    </xdr:to>
    <xdr:graphicFrame>
      <xdr:nvGraphicFramePr>
        <xdr:cNvPr id="2" name="11 Gráfico"/>
        <xdr:cNvGraphicFramePr/>
      </xdr:nvGraphicFramePr>
      <xdr:xfrm>
        <a:off x="0" y="438150"/>
        <a:ext cx="6896100" cy="4391025"/>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2</xdr:row>
      <xdr:rowOff>66675</xdr:rowOff>
    </xdr:from>
    <xdr:to>
      <xdr:col>19</xdr:col>
      <xdr:colOff>685800</xdr:colOff>
      <xdr:row>25</xdr:row>
      <xdr:rowOff>180975</xdr:rowOff>
    </xdr:to>
    <xdr:graphicFrame>
      <xdr:nvGraphicFramePr>
        <xdr:cNvPr id="3" name="9 Gráfico"/>
        <xdr:cNvGraphicFramePr/>
      </xdr:nvGraphicFramePr>
      <xdr:xfrm>
        <a:off x="7753350" y="447675"/>
        <a:ext cx="7410450" cy="44958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152400</xdr:rowOff>
    </xdr:from>
    <xdr:to>
      <xdr:col>9</xdr:col>
      <xdr:colOff>38100</xdr:colOff>
      <xdr:row>49</xdr:row>
      <xdr:rowOff>28575</xdr:rowOff>
    </xdr:to>
    <xdr:graphicFrame>
      <xdr:nvGraphicFramePr>
        <xdr:cNvPr id="4" name="7 Gráfico"/>
        <xdr:cNvGraphicFramePr/>
      </xdr:nvGraphicFramePr>
      <xdr:xfrm>
        <a:off x="9525" y="4724400"/>
        <a:ext cx="6886575" cy="4638675"/>
      </xdr:xfrm>
      <a:graphic>
        <a:graphicData uri="http://schemas.openxmlformats.org/drawingml/2006/chart">
          <c:chart xmlns:c="http://schemas.openxmlformats.org/drawingml/2006/chart" r:id="rId3"/>
        </a:graphicData>
      </a:graphic>
    </xdr:graphicFrame>
    <xdr:clientData/>
  </xdr:twoCellAnchor>
  <xdr:twoCellAnchor>
    <xdr:from>
      <xdr:col>10</xdr:col>
      <xdr:colOff>123825</xdr:colOff>
      <xdr:row>0</xdr:row>
      <xdr:rowOff>9525</xdr:rowOff>
    </xdr:from>
    <xdr:to>
      <xdr:col>19</xdr:col>
      <xdr:colOff>523875</xdr:colOff>
      <xdr:row>2</xdr:row>
      <xdr:rowOff>57150</xdr:rowOff>
    </xdr:to>
    <xdr:sp>
      <xdr:nvSpPr>
        <xdr:cNvPr id="5" name="Rectangle 160"/>
        <xdr:cNvSpPr>
          <a:spLocks/>
        </xdr:cNvSpPr>
      </xdr:nvSpPr>
      <xdr:spPr>
        <a:xfrm>
          <a:off x="7743825" y="9525"/>
          <a:ext cx="7258050" cy="428625"/>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CARTOGRAPHIE DES RESULTATS</a:t>
          </a:r>
          <a:r>
            <a:rPr lang="en-US" cap="none" sz="1000" b="0" i="0" u="none" baseline="0">
              <a:solidFill>
                <a:srgbClr val="000000"/>
              </a:solidFill>
              <a:latin typeface="Calibri"/>
              <a:ea typeface="Calibri"/>
              <a:cs typeface="Calibri"/>
            </a:rPr>
            <a:t> </a:t>
          </a:r>
        </a:p>
      </xdr:txBody>
    </xdr:sp>
    <xdr:clientData/>
  </xdr:twoCellAnchor>
  <xdr:twoCellAnchor>
    <xdr:from>
      <xdr:col>16</xdr:col>
      <xdr:colOff>723900</xdr:colOff>
      <xdr:row>0</xdr:row>
      <xdr:rowOff>0</xdr:rowOff>
    </xdr:from>
    <xdr:to>
      <xdr:col>19</xdr:col>
      <xdr:colOff>495300</xdr:colOff>
      <xdr:row>2</xdr:row>
      <xdr:rowOff>38100</xdr:rowOff>
    </xdr:to>
    <xdr:grpSp>
      <xdr:nvGrpSpPr>
        <xdr:cNvPr id="6" name="21 Grupo"/>
        <xdr:cNvGrpSpPr>
          <a:grpSpLocks/>
        </xdr:cNvGrpSpPr>
      </xdr:nvGrpSpPr>
      <xdr:grpSpPr>
        <a:xfrm>
          <a:off x="12915900" y="0"/>
          <a:ext cx="2057400" cy="419100"/>
          <a:chOff x="5219700" y="1"/>
          <a:chExt cx="2047875" cy="419100"/>
        </a:xfrm>
        <a:solidFill>
          <a:srgbClr val="FFFFFF"/>
        </a:solidFill>
      </xdr:grpSpPr>
      <xdr:sp>
        <xdr:nvSpPr>
          <xdr:cNvPr id="7" name="22 Rectángulo"/>
          <xdr:cNvSpPr>
            <a:spLocks/>
          </xdr:cNvSpPr>
        </xdr:nvSpPr>
        <xdr:spPr>
          <a:xfrm>
            <a:off x="5219700" y="1"/>
            <a:ext cx="2047875" cy="419100"/>
          </a:xfrm>
          <a:prstGeom prst="rect">
            <a:avLst/>
          </a:prstGeom>
          <a:solidFill>
            <a:srgbClr val="FFFFFF"/>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pic macro="[0]!informations">
        <xdr:nvPicPr>
          <xdr:cNvPr id="9" name="Picture 1" descr="C:\Users\Roxana\AppData\Local\Microsoft\Windows\Temporary Internet Files\Content.IE5\0WAIETHA\MCj02173280000[1].wmf"/>
          <xdr:cNvPicPr preferRelativeResize="1">
            <a:picLocks noChangeAspect="1"/>
          </xdr:cNvPicPr>
        </xdr:nvPicPr>
        <xdr:blipFill>
          <a:blip r:embed="rId4"/>
          <a:stretch>
            <a:fillRect/>
          </a:stretch>
        </xdr:blipFill>
        <xdr:spPr>
          <a:xfrm>
            <a:off x="5803344" y="81097"/>
            <a:ext cx="330220" cy="310972"/>
          </a:xfrm>
          <a:prstGeom prst="rect">
            <a:avLst/>
          </a:prstGeom>
          <a:noFill/>
          <a:ln w="9525" cmpd="sng">
            <a:noFill/>
          </a:ln>
        </xdr:spPr>
      </xdr:pic>
      <xdr:pic macro="[0]!cartographie2">
        <xdr:nvPicPr>
          <xdr:cNvPr id="10" name="Picture 9"/>
          <xdr:cNvPicPr preferRelativeResize="1">
            <a:picLocks noChangeAspect="1"/>
          </xdr:cNvPicPr>
        </xdr:nvPicPr>
        <xdr:blipFill>
          <a:blip r:embed="rId5"/>
          <a:stretch>
            <a:fillRect/>
          </a:stretch>
        </xdr:blipFill>
        <xdr:spPr>
          <a:xfrm>
            <a:off x="6782229" y="35310"/>
            <a:ext cx="367082" cy="335804"/>
          </a:xfrm>
          <a:prstGeom prst="rect">
            <a:avLst/>
          </a:prstGeom>
          <a:noFill/>
          <a:ln w="9525" cmpd="sng">
            <a:noFill/>
          </a:ln>
        </xdr:spPr>
      </xdr:pic>
      <xdr:pic macro="[0]!autodiagnostic">
        <xdr:nvPicPr>
          <xdr:cNvPr id="11" name="Picture 13"/>
          <xdr:cNvPicPr preferRelativeResize="1">
            <a:picLocks noChangeAspect="1"/>
          </xdr:cNvPicPr>
        </xdr:nvPicPr>
        <xdr:blipFill>
          <a:blip r:embed="rId6"/>
          <a:stretch>
            <a:fillRect/>
          </a:stretch>
        </xdr:blipFill>
        <xdr:spPr>
          <a:xfrm>
            <a:off x="6236982" y="31014"/>
            <a:ext cx="426470" cy="369122"/>
          </a:xfrm>
          <a:prstGeom prst="rect">
            <a:avLst/>
          </a:prstGeom>
          <a:noFill/>
          <a:ln w="9525" cmpd="sng">
            <a:noFill/>
          </a:ln>
        </xdr:spPr>
      </xdr:pic>
    </xdr:grpSp>
    <xdr:clientData/>
  </xdr:twoCellAnchor>
  <xdr:twoCellAnchor>
    <xdr:from>
      <xdr:col>0</xdr:col>
      <xdr:colOff>0</xdr:colOff>
      <xdr:row>49</xdr:row>
      <xdr:rowOff>57150</xdr:rowOff>
    </xdr:from>
    <xdr:to>
      <xdr:col>9</xdr:col>
      <xdr:colOff>9525</xdr:colOff>
      <xdr:row>50</xdr:row>
      <xdr:rowOff>152400</xdr:rowOff>
    </xdr:to>
    <xdr:sp>
      <xdr:nvSpPr>
        <xdr:cNvPr id="12" name="21 CuadroTexto"/>
        <xdr:cNvSpPr txBox="1">
          <a:spLocks noChangeArrowheads="1"/>
        </xdr:cNvSpPr>
      </xdr:nvSpPr>
      <xdr:spPr>
        <a:xfrm>
          <a:off x="0" y="9391650"/>
          <a:ext cx="6867525" cy="285750"/>
        </a:xfrm>
        <a:prstGeom prst="rect">
          <a:avLst/>
        </a:prstGeom>
        <a:noFill/>
        <a:ln w="9525" cmpd="sng">
          <a:noFill/>
        </a:ln>
      </xdr:spPr>
      <xdr:txBody>
        <a:bodyPr vertOverflow="clip" wrap="square" lIns="91440" tIns="45720" rIns="91440" bIns="45720"/>
        <a:p>
          <a:pPr algn="l">
            <a:defRPr/>
          </a:pP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A </a:t>
          </a:r>
          <a:r>
            <a:rPr lang="en-US" cap="none" sz="700" b="0" i="0" u="none" baseline="0">
              <a:solidFill>
                <a:srgbClr val="000000"/>
              </a:solidFill>
              <a:latin typeface="Arial"/>
              <a:ea typeface="Arial"/>
              <a:cs typeface="Arial"/>
            </a:rPr>
            <a:t>: Avant la signature du contrat, </a:t>
          </a: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B </a:t>
          </a:r>
          <a:r>
            <a:rPr lang="en-US" cap="none" sz="700" b="0" i="0" u="none" baseline="0">
              <a:solidFill>
                <a:srgbClr val="000000"/>
              </a:solidFill>
              <a:latin typeface="Arial"/>
              <a:ea typeface="Arial"/>
              <a:cs typeface="Arial"/>
            </a:rPr>
            <a:t>: Pendant la réalisation de l'expertise, </a:t>
          </a:r>
          <a:r>
            <a:rPr lang="en-US" cap="none" sz="700" b="1" i="0" u="none" baseline="0">
              <a:solidFill>
                <a:srgbClr val="000000"/>
              </a:solidFill>
              <a:latin typeface="Arial"/>
              <a:ea typeface="Arial"/>
              <a:cs typeface="Arial"/>
            </a:rPr>
            <a:t>ETAPE C </a:t>
          </a:r>
          <a:r>
            <a:rPr lang="en-US" cap="none" sz="700" b="0" i="0" u="none" baseline="0">
              <a:solidFill>
                <a:srgbClr val="000000"/>
              </a:solidFill>
              <a:latin typeface="Arial"/>
              <a:ea typeface="Arial"/>
              <a:cs typeface="Arial"/>
            </a:rPr>
            <a:t>: Après la livraison du produit, </a:t>
          </a:r>
          <a:r>
            <a:rPr lang="en-US" cap="none" sz="700" b="1" i="0" u="none" baseline="0">
              <a:solidFill>
                <a:srgbClr val="000000"/>
              </a:solidFill>
              <a:latin typeface="Arial"/>
              <a:ea typeface="Arial"/>
              <a:cs typeface="Arial"/>
            </a:rPr>
            <a:t>ETAPE D </a:t>
          </a:r>
          <a:r>
            <a:rPr lang="en-US" cap="none" sz="700" b="0" i="0" u="none" baseline="0">
              <a:solidFill>
                <a:srgbClr val="000000"/>
              </a:solidFill>
              <a:latin typeface="Arial"/>
              <a:ea typeface="Arial"/>
              <a:cs typeface="Arial"/>
            </a:rPr>
            <a:t>: Tout au long de l'expertise</a:t>
          </a:r>
        </a:p>
      </xdr:txBody>
    </xdr:sp>
    <xdr:clientData/>
  </xdr:twoCellAnchor>
  <xdr:twoCellAnchor>
    <xdr:from>
      <xdr:col>0</xdr:col>
      <xdr:colOff>47625</xdr:colOff>
      <xdr:row>23</xdr:row>
      <xdr:rowOff>133350</xdr:rowOff>
    </xdr:from>
    <xdr:to>
      <xdr:col>9</xdr:col>
      <xdr:colOff>66675</xdr:colOff>
      <xdr:row>25</xdr:row>
      <xdr:rowOff>38100</xdr:rowOff>
    </xdr:to>
    <xdr:sp>
      <xdr:nvSpPr>
        <xdr:cNvPr id="13" name="25 CuadroTexto"/>
        <xdr:cNvSpPr txBox="1">
          <a:spLocks noChangeArrowheads="1"/>
        </xdr:cNvSpPr>
      </xdr:nvSpPr>
      <xdr:spPr>
        <a:xfrm>
          <a:off x="47625" y="4514850"/>
          <a:ext cx="6877050" cy="285750"/>
        </a:xfrm>
        <a:prstGeom prst="rect">
          <a:avLst/>
        </a:prstGeom>
        <a:noFill/>
        <a:ln w="9525" cmpd="sng">
          <a:noFill/>
        </a:ln>
      </xdr:spPr>
      <xdr:txBody>
        <a:bodyPr vertOverflow="clip" wrap="square" lIns="91440" tIns="45720" rIns="91440" bIns="45720"/>
        <a:p>
          <a:pPr algn="l">
            <a:defRPr/>
          </a:pP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A </a:t>
          </a:r>
          <a:r>
            <a:rPr lang="en-US" cap="none" sz="700" b="0" i="0" u="none" baseline="0">
              <a:solidFill>
                <a:srgbClr val="000000"/>
              </a:solidFill>
              <a:latin typeface="Arial"/>
              <a:ea typeface="Arial"/>
              <a:cs typeface="Arial"/>
            </a:rPr>
            <a:t>: Avant la signature du contrat, </a:t>
          </a: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B </a:t>
          </a:r>
          <a:r>
            <a:rPr lang="en-US" cap="none" sz="700" b="0" i="0" u="none" baseline="0">
              <a:solidFill>
                <a:srgbClr val="000000"/>
              </a:solidFill>
              <a:latin typeface="Arial"/>
              <a:ea typeface="Arial"/>
              <a:cs typeface="Arial"/>
            </a:rPr>
            <a:t>: Pendant la réalisation de l'expertise, </a:t>
          </a:r>
          <a:r>
            <a:rPr lang="en-US" cap="none" sz="700" b="1" i="0" u="none" baseline="0">
              <a:solidFill>
                <a:srgbClr val="000000"/>
              </a:solidFill>
              <a:latin typeface="Arial"/>
              <a:ea typeface="Arial"/>
              <a:cs typeface="Arial"/>
            </a:rPr>
            <a:t>ETAPE C </a:t>
          </a:r>
          <a:r>
            <a:rPr lang="en-US" cap="none" sz="700" b="0" i="0" u="none" baseline="0">
              <a:solidFill>
                <a:srgbClr val="000000"/>
              </a:solidFill>
              <a:latin typeface="Arial"/>
              <a:ea typeface="Arial"/>
              <a:cs typeface="Arial"/>
            </a:rPr>
            <a:t>: Après la livraison du produit, </a:t>
          </a:r>
          <a:r>
            <a:rPr lang="en-US" cap="none" sz="700" b="1" i="0" u="none" baseline="0">
              <a:solidFill>
                <a:srgbClr val="000000"/>
              </a:solidFill>
              <a:latin typeface="Arial"/>
              <a:ea typeface="Arial"/>
              <a:cs typeface="Arial"/>
            </a:rPr>
            <a:t>ETAPE D </a:t>
          </a:r>
          <a:r>
            <a:rPr lang="en-US" cap="none" sz="700" b="0" i="0" u="none" baseline="0">
              <a:solidFill>
                <a:srgbClr val="000000"/>
              </a:solidFill>
              <a:latin typeface="Arial"/>
              <a:ea typeface="Arial"/>
              <a:cs typeface="Arial"/>
            </a:rPr>
            <a:t>: Tout au long de l'expertise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E9:R35"/>
  <sheetViews>
    <sheetView tabSelected="1" zoomScalePageLayoutView="0" workbookViewId="0" topLeftCell="A1">
      <selection activeCell="O12" sqref="O12"/>
    </sheetView>
  </sheetViews>
  <sheetFormatPr defaultColWidth="11.421875" defaultRowHeight="15"/>
  <cols>
    <col min="1" max="16384" width="11.421875" style="1" customWidth="1"/>
  </cols>
  <sheetData>
    <row r="9" spans="5:13" ht="15">
      <c r="E9" s="231"/>
      <c r="F9" s="231"/>
      <c r="G9" s="231"/>
      <c r="H9" s="231"/>
      <c r="I9" s="231"/>
      <c r="J9" s="231"/>
      <c r="K9" s="231"/>
      <c r="L9" s="231"/>
      <c r="M9" s="231"/>
    </row>
    <row r="10" spans="5:13" ht="15" customHeight="1">
      <c r="E10" s="229"/>
      <c r="F10" s="230"/>
      <c r="G10" s="230"/>
      <c r="H10" s="230"/>
      <c r="I10" s="230"/>
      <c r="J10" s="230"/>
      <c r="K10" s="230"/>
      <c r="L10" s="230"/>
      <c r="M10" s="230"/>
    </row>
    <row r="11" spans="5:13" ht="15" customHeight="1">
      <c r="E11" s="230"/>
      <c r="F11" s="230"/>
      <c r="G11" s="230"/>
      <c r="H11" s="230"/>
      <c r="I11" s="230"/>
      <c r="J11" s="230"/>
      <c r="K11" s="230"/>
      <c r="L11" s="230"/>
      <c r="M11" s="230"/>
    </row>
    <row r="12" spans="5:13" ht="15" customHeight="1">
      <c r="E12" s="230"/>
      <c r="F12" s="230"/>
      <c r="G12" s="230"/>
      <c r="H12" s="230"/>
      <c r="I12" s="230"/>
      <c r="J12" s="230"/>
      <c r="K12" s="230"/>
      <c r="L12" s="230"/>
      <c r="M12" s="230"/>
    </row>
    <row r="13" spans="5:13" ht="15" customHeight="1">
      <c r="E13" s="230"/>
      <c r="F13" s="230"/>
      <c r="G13" s="230"/>
      <c r="H13" s="230"/>
      <c r="I13" s="230"/>
      <c r="J13" s="230"/>
      <c r="K13" s="230"/>
      <c r="L13" s="230"/>
      <c r="M13" s="230"/>
    </row>
    <row r="14" spans="5:13" ht="15" customHeight="1">
      <c r="E14" s="230"/>
      <c r="F14" s="230"/>
      <c r="G14" s="230"/>
      <c r="H14" s="230"/>
      <c r="I14" s="230"/>
      <c r="J14" s="230"/>
      <c r="K14" s="230"/>
      <c r="L14" s="230"/>
      <c r="M14" s="230"/>
    </row>
    <row r="15" spans="5:13" ht="15" customHeight="1">
      <c r="E15" s="230"/>
      <c r="F15" s="230"/>
      <c r="G15" s="230"/>
      <c r="H15" s="230"/>
      <c r="I15" s="230"/>
      <c r="J15" s="230"/>
      <c r="K15" s="230"/>
      <c r="L15" s="230"/>
      <c r="M15" s="230"/>
    </row>
    <row r="16" spans="5:13" ht="15" customHeight="1">
      <c r="E16" s="230"/>
      <c r="F16" s="230"/>
      <c r="G16" s="230"/>
      <c r="H16" s="230"/>
      <c r="I16" s="230"/>
      <c r="J16" s="230"/>
      <c r="K16" s="230"/>
      <c r="L16" s="230"/>
      <c r="M16" s="230"/>
    </row>
    <row r="17" spans="5:13" ht="15" customHeight="1">
      <c r="E17" s="230"/>
      <c r="F17" s="230"/>
      <c r="G17" s="230"/>
      <c r="H17" s="230"/>
      <c r="I17" s="230"/>
      <c r="J17" s="230"/>
      <c r="K17" s="230"/>
      <c r="L17" s="230"/>
      <c r="M17" s="230"/>
    </row>
    <row r="18" spans="5:13" ht="15" customHeight="1">
      <c r="E18" s="230"/>
      <c r="F18" s="230"/>
      <c r="G18" s="230"/>
      <c r="H18" s="230"/>
      <c r="I18" s="230"/>
      <c r="J18" s="230"/>
      <c r="K18" s="230"/>
      <c r="L18" s="230"/>
      <c r="M18" s="230"/>
    </row>
    <row r="19" spans="5:13" ht="15" customHeight="1">
      <c r="E19" s="230"/>
      <c r="F19" s="230"/>
      <c r="G19" s="230"/>
      <c r="H19" s="230"/>
      <c r="I19" s="230"/>
      <c r="J19" s="230"/>
      <c r="K19" s="230"/>
      <c r="L19" s="230"/>
      <c r="M19" s="230"/>
    </row>
    <row r="20" spans="5:13" ht="15" customHeight="1">
      <c r="E20" s="230"/>
      <c r="F20" s="230"/>
      <c r="G20" s="230"/>
      <c r="H20" s="230"/>
      <c r="I20" s="230"/>
      <c r="J20" s="230"/>
      <c r="K20" s="230"/>
      <c r="L20" s="230"/>
      <c r="M20" s="230"/>
    </row>
    <row r="21" spans="5:13" ht="15" customHeight="1">
      <c r="E21" s="230"/>
      <c r="F21" s="230"/>
      <c r="G21" s="230"/>
      <c r="H21" s="230"/>
      <c r="I21" s="230"/>
      <c r="J21" s="230"/>
      <c r="K21" s="230"/>
      <c r="L21" s="230"/>
      <c r="M21" s="230"/>
    </row>
    <row r="22" spans="5:13" ht="15" customHeight="1">
      <c r="E22" s="230"/>
      <c r="F22" s="230"/>
      <c r="G22" s="230"/>
      <c r="H22" s="230"/>
      <c r="I22" s="230"/>
      <c r="J22" s="230"/>
      <c r="K22" s="230"/>
      <c r="L22" s="230"/>
      <c r="M22" s="230"/>
    </row>
    <row r="23" spans="5:13" ht="15" customHeight="1">
      <c r="E23" s="230"/>
      <c r="F23" s="230"/>
      <c r="G23" s="230"/>
      <c r="H23" s="230"/>
      <c r="I23" s="230"/>
      <c r="J23" s="230"/>
      <c r="K23" s="230"/>
      <c r="L23" s="230"/>
      <c r="M23" s="230"/>
    </row>
    <row r="24" spans="5:13" ht="15">
      <c r="E24" s="228"/>
      <c r="F24" s="228"/>
      <c r="G24" s="228"/>
      <c r="H24" s="228"/>
      <c r="I24" s="228"/>
      <c r="J24" s="228"/>
      <c r="K24" s="228"/>
      <c r="L24" s="228"/>
      <c r="M24" s="228"/>
    </row>
    <row r="25" spans="5:13" ht="15">
      <c r="E25" s="228"/>
      <c r="F25" s="228"/>
      <c r="G25" s="228"/>
      <c r="H25" s="228"/>
      <c r="I25" s="228"/>
      <c r="J25" s="228"/>
      <c r="K25" s="228"/>
      <c r="L25" s="228"/>
      <c r="M25" s="228"/>
    </row>
    <row r="27" ht="18">
      <c r="G27" s="131" t="s">
        <v>27</v>
      </c>
    </row>
    <row r="28" spans="5:17" ht="15">
      <c r="E28" s="110"/>
      <c r="F28" s="32"/>
      <c r="G28" s="61"/>
      <c r="H28" s="61"/>
      <c r="I28" s="61"/>
      <c r="J28" s="61"/>
      <c r="K28" s="61"/>
      <c r="L28" s="32"/>
      <c r="M28" s="32"/>
      <c r="N28" s="32"/>
      <c r="O28" s="32"/>
      <c r="P28" s="32"/>
      <c r="Q28" s="32"/>
    </row>
    <row r="29" spans="5:17" ht="15">
      <c r="E29" s="61"/>
      <c r="F29" s="32"/>
      <c r="G29" s="32"/>
      <c r="H29" s="32"/>
      <c r="I29" s="32"/>
      <c r="J29" s="32"/>
      <c r="K29" s="32"/>
      <c r="L29" s="32"/>
      <c r="M29" s="32"/>
      <c r="N29" s="32"/>
      <c r="O29" s="32"/>
      <c r="P29" s="32"/>
      <c r="Q29" s="32"/>
    </row>
    <row r="30" spans="6:18" ht="15">
      <c r="F30" s="61"/>
      <c r="G30" s="32"/>
      <c r="H30" s="32"/>
      <c r="I30" s="32"/>
      <c r="J30" s="32"/>
      <c r="K30" s="32"/>
      <c r="L30" s="32"/>
      <c r="M30" s="32"/>
      <c r="N30" s="32"/>
      <c r="O30" s="32"/>
      <c r="P30" s="32"/>
      <c r="Q30" s="32"/>
      <c r="R30" s="32"/>
    </row>
    <row r="31" spans="5:18" ht="20.25">
      <c r="E31" s="130" t="s">
        <v>20</v>
      </c>
      <c r="F31" s="61"/>
      <c r="G31" s="32"/>
      <c r="H31" s="32"/>
      <c r="I31" s="32"/>
      <c r="J31" s="32"/>
      <c r="K31" s="32"/>
      <c r="L31" s="32"/>
      <c r="M31" s="32"/>
      <c r="N31" s="32"/>
      <c r="O31" s="32"/>
      <c r="P31" s="32"/>
      <c r="Q31" s="32"/>
      <c r="R31" s="32"/>
    </row>
    <row r="32" spans="13:18" ht="15">
      <c r="M32" s="32"/>
      <c r="N32" s="32"/>
      <c r="O32" s="32"/>
      <c r="P32" s="32"/>
      <c r="Q32" s="32"/>
      <c r="R32" s="32"/>
    </row>
    <row r="33" spans="5:18" ht="15">
      <c r="E33" s="61"/>
      <c r="F33" s="32"/>
      <c r="G33" s="32"/>
      <c r="H33" s="32"/>
      <c r="I33" s="32"/>
      <c r="J33" s="32"/>
      <c r="K33" s="32"/>
      <c r="L33" s="32"/>
      <c r="M33" s="32"/>
      <c r="N33" s="32"/>
      <c r="O33" s="32"/>
      <c r="P33" s="32"/>
      <c r="Q33" s="32"/>
      <c r="R33" s="32"/>
    </row>
    <row r="34" spans="5:18" ht="20.25">
      <c r="E34" s="129" t="s">
        <v>21</v>
      </c>
      <c r="F34" s="32"/>
      <c r="G34" s="32"/>
      <c r="H34" s="32"/>
      <c r="I34" s="32"/>
      <c r="J34" s="32"/>
      <c r="K34" s="32"/>
      <c r="L34" s="32"/>
      <c r="R34" s="32"/>
    </row>
    <row r="35" ht="15">
      <c r="R35" s="32"/>
    </row>
  </sheetData>
  <sheetProtection/>
  <mergeCells count="4">
    <mergeCell ref="E24:M24"/>
    <mergeCell ref="E25:M25"/>
    <mergeCell ref="E10:M23"/>
    <mergeCell ref="E9:M9"/>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4:I56"/>
  <sheetViews>
    <sheetView zoomScale="125" zoomScaleNormal="125" zoomScalePageLayoutView="0" workbookViewId="0" topLeftCell="A1">
      <selection activeCell="A55" sqref="A55:IV59"/>
    </sheetView>
  </sheetViews>
  <sheetFormatPr defaultColWidth="11.421875" defaultRowHeight="15"/>
  <cols>
    <col min="1" max="16384" width="11.421875" style="1" customWidth="1"/>
  </cols>
  <sheetData>
    <row r="3" s="104" customFormat="1" ht="9" customHeight="1"/>
    <row r="4" spans="1:2" s="106" customFormat="1" ht="12.75" customHeight="1">
      <c r="A4" s="105" t="s">
        <v>17</v>
      </c>
      <c r="B4" s="105"/>
    </row>
    <row r="5" s="104" customFormat="1" ht="9" customHeight="1" thickBot="1"/>
    <row r="6" spans="5:8" s="36" customFormat="1" ht="12.75" customHeight="1" thickBot="1">
      <c r="E6" s="102" t="s">
        <v>150</v>
      </c>
      <c r="F6" s="103" t="s">
        <v>102</v>
      </c>
      <c r="G6" s="101"/>
      <c r="H6" s="62"/>
    </row>
    <row r="7" spans="5:8" s="36" customFormat="1" ht="12.75" customHeight="1" thickBot="1">
      <c r="E7" s="102" t="s">
        <v>151</v>
      </c>
      <c r="F7" s="103" t="s">
        <v>103</v>
      </c>
      <c r="G7" s="101"/>
      <c r="H7" s="62"/>
    </row>
    <row r="8" spans="5:8" s="36" customFormat="1" ht="12.75" customHeight="1" thickBot="1">
      <c r="E8" s="102" t="s">
        <v>152</v>
      </c>
      <c r="F8" s="103" t="s">
        <v>104</v>
      </c>
      <c r="G8" s="101"/>
      <c r="H8" s="62"/>
    </row>
    <row r="9" spans="5:8" s="36" customFormat="1" ht="12.75" customHeight="1" thickBot="1">
      <c r="E9" s="102" t="s">
        <v>153</v>
      </c>
      <c r="F9" s="103" t="s">
        <v>105</v>
      </c>
      <c r="G9" s="101"/>
      <c r="H9" s="62"/>
    </row>
    <row r="10" s="36" customFormat="1" ht="6" customHeight="1"/>
    <row r="11" spans="1:2" s="106" customFormat="1" ht="12.75" customHeight="1">
      <c r="A11" s="105" t="s">
        <v>99</v>
      </c>
      <c r="B11" s="105"/>
    </row>
    <row r="12" s="36" customFormat="1" ht="12.75"/>
    <row r="13" s="36" customFormat="1" ht="12.75"/>
    <row r="23" ht="15">
      <c r="I23" s="111"/>
    </row>
    <row r="30" s="107" customFormat="1" ht="15">
      <c r="A30" s="105" t="s">
        <v>94</v>
      </c>
    </row>
    <row r="31" s="109" customFormat="1" ht="15">
      <c r="A31" s="108"/>
    </row>
    <row r="32" s="109" customFormat="1" ht="15">
      <c r="A32" s="108"/>
    </row>
    <row r="33" s="109" customFormat="1" ht="15">
      <c r="A33" s="108"/>
    </row>
    <row r="34" s="109" customFormat="1" ht="15">
      <c r="A34" s="108"/>
    </row>
    <row r="35" s="109" customFormat="1" ht="15">
      <c r="A35" s="108"/>
    </row>
    <row r="36" s="109" customFormat="1" ht="15">
      <c r="A36" s="108"/>
    </row>
    <row r="37" s="109" customFormat="1" ht="15">
      <c r="A37" s="108"/>
    </row>
    <row r="38" s="109" customFormat="1" ht="15">
      <c r="A38" s="108"/>
    </row>
    <row r="55" ht="18">
      <c r="A55" s="41"/>
    </row>
    <row r="56" ht="18">
      <c r="A56" s="41"/>
    </row>
  </sheetData>
  <sheetProtection/>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BD352"/>
  <sheetViews>
    <sheetView zoomScalePageLayoutView="0" workbookViewId="0" topLeftCell="A1">
      <selection activeCell="D9" sqref="D9"/>
    </sheetView>
  </sheetViews>
  <sheetFormatPr defaultColWidth="11.421875" defaultRowHeight="15"/>
  <cols>
    <col min="1" max="1" width="7.8515625" style="35" customWidth="1"/>
    <col min="2" max="2" width="85.8515625" style="282" customWidth="1"/>
    <col min="3" max="3" width="6.00390625" style="2" customWidth="1"/>
    <col min="4" max="4" width="8.421875" style="2" customWidth="1"/>
    <col min="5" max="5" width="8.140625" style="2" customWidth="1"/>
    <col min="6" max="6" width="7.7109375" style="2" customWidth="1"/>
    <col min="7" max="7" width="17.421875" style="31" customWidth="1"/>
    <col min="8" max="8" width="37.140625" style="2" customWidth="1"/>
    <col min="9" max="9" width="61.28125" style="13" hidden="1" customWidth="1"/>
    <col min="10" max="10" width="11.421875" style="145" hidden="1" customWidth="1"/>
    <col min="11" max="16" width="11.421875" style="13" hidden="1" customWidth="1"/>
    <col min="17" max="17" width="14.421875" style="13" hidden="1" customWidth="1"/>
    <col min="18" max="18" width="11.421875" style="13" hidden="1" customWidth="1"/>
    <col min="19" max="19" width="17.28125" style="13" hidden="1" customWidth="1"/>
    <col min="20" max="21" width="15.421875" style="13" hidden="1" customWidth="1"/>
    <col min="22" max="22" width="19.421875" style="13" hidden="1" customWidth="1"/>
    <col min="23" max="23" width="15.421875" style="13" hidden="1" customWidth="1"/>
    <col min="24" max="24" width="11.421875" style="13" hidden="1" customWidth="1"/>
    <col min="25" max="30" width="0" style="13" hidden="1" customWidth="1"/>
    <col min="31" max="16384" width="11.421875" style="13" customWidth="1"/>
  </cols>
  <sheetData>
    <row r="1" spans="1:8" ht="46.5" customHeight="1">
      <c r="A1" s="245" t="s">
        <v>225</v>
      </c>
      <c r="B1" s="246"/>
      <c r="C1" s="246"/>
      <c r="D1" s="246"/>
      <c r="E1" s="246"/>
      <c r="F1" s="246"/>
      <c r="G1" s="246"/>
      <c r="H1" s="246"/>
    </row>
    <row r="2" spans="1:56" s="146" customFormat="1" ht="19.5" customHeight="1">
      <c r="A2" s="232" t="s">
        <v>100</v>
      </c>
      <c r="B2" s="232"/>
      <c r="C2" s="232"/>
      <c r="D2" s="232"/>
      <c r="E2" s="232"/>
      <c r="F2" s="232"/>
      <c r="G2" s="232"/>
      <c r="H2" s="232"/>
      <c r="I2" s="13"/>
      <c r="J2" s="145"/>
      <c r="K2" s="13"/>
      <c r="L2" s="13"/>
      <c r="M2" s="13"/>
      <c r="N2" s="13"/>
      <c r="O2" s="13"/>
      <c r="P2" s="13"/>
      <c r="Q2" s="13"/>
      <c r="R2" s="13"/>
      <c r="S2" s="13"/>
      <c r="T2" s="13"/>
      <c r="U2" s="13"/>
      <c r="V2" s="13"/>
      <c r="W2" s="13"/>
      <c r="X2" s="12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row>
    <row r="3" spans="1:56" ht="48" customHeight="1" thickBot="1">
      <c r="A3" s="234" t="s">
        <v>149</v>
      </c>
      <c r="B3" s="235"/>
      <c r="C3" s="144" t="s">
        <v>150</v>
      </c>
      <c r="D3" s="144" t="s">
        <v>151</v>
      </c>
      <c r="E3" s="144" t="s">
        <v>152</v>
      </c>
      <c r="F3" s="144" t="s">
        <v>153</v>
      </c>
      <c r="G3" s="120" t="s">
        <v>16</v>
      </c>
      <c r="H3" s="121" t="s">
        <v>72</v>
      </c>
      <c r="J3" s="7" t="s">
        <v>45</v>
      </c>
      <c r="K3" s="12"/>
      <c r="L3" s="5" t="s">
        <v>150</v>
      </c>
      <c r="M3" s="5" t="s">
        <v>151</v>
      </c>
      <c r="N3" s="5" t="s">
        <v>152</v>
      </c>
      <c r="O3" s="5" t="s">
        <v>153</v>
      </c>
      <c r="P3" s="6" t="s">
        <v>154</v>
      </c>
      <c r="Q3" s="6" t="s">
        <v>155</v>
      </c>
      <c r="R3" s="6" t="s">
        <v>46</v>
      </c>
      <c r="S3" s="6" t="s">
        <v>18</v>
      </c>
      <c r="T3" s="6" t="s">
        <v>19</v>
      </c>
      <c r="U3" s="6" t="s">
        <v>79</v>
      </c>
      <c r="V3" s="6" t="s">
        <v>80</v>
      </c>
      <c r="W3" s="6" t="s">
        <v>81</v>
      </c>
      <c r="X3" s="147"/>
      <c r="Y3" s="147"/>
      <c r="Z3" s="265" t="s">
        <v>150</v>
      </c>
      <c r="AA3" s="265" t="s">
        <v>151</v>
      </c>
      <c r="AB3" s="265" t="s">
        <v>152</v>
      </c>
      <c r="AC3" s="265" t="s">
        <v>153</v>
      </c>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row>
    <row r="4" spans="1:29" s="10" customFormat="1" ht="24.75" customHeight="1">
      <c r="A4" s="126" t="s">
        <v>28</v>
      </c>
      <c r="B4" s="266"/>
      <c r="C4" s="127"/>
      <c r="D4" s="127"/>
      <c r="E4" s="127"/>
      <c r="F4" s="127"/>
      <c r="G4" s="127"/>
      <c r="H4" s="127"/>
      <c r="I4" s="127"/>
      <c r="J4" s="127"/>
      <c r="K4" s="127"/>
      <c r="L4" s="127"/>
      <c r="M4" s="127"/>
      <c r="N4" s="127"/>
      <c r="O4" s="127"/>
      <c r="P4" s="127"/>
      <c r="Q4" s="127"/>
      <c r="R4" s="128"/>
      <c r="S4" s="48"/>
      <c r="T4" s="48"/>
      <c r="U4" s="50">
        <f>T5+T13+T24+T35+T45</f>
        <v>0</v>
      </c>
      <c r="V4" s="50">
        <f>1/4</f>
        <v>0.25</v>
      </c>
      <c r="W4" s="50">
        <f>V4*U4</f>
        <v>0</v>
      </c>
      <c r="Z4" s="3">
        <v>0</v>
      </c>
      <c r="AA4" s="3">
        <v>0.3</v>
      </c>
      <c r="AB4" s="3">
        <v>0.7</v>
      </c>
      <c r="AC4" s="3">
        <v>1</v>
      </c>
    </row>
    <row r="5" spans="1:30" s="152" customFormat="1" ht="29.25" customHeight="1" thickBot="1">
      <c r="A5" s="233" t="s">
        <v>40</v>
      </c>
      <c r="B5" s="233"/>
      <c r="C5" s="233"/>
      <c r="D5" s="233"/>
      <c r="E5" s="233"/>
      <c r="F5" s="233"/>
      <c r="G5" s="233"/>
      <c r="H5" s="233"/>
      <c r="I5" s="148"/>
      <c r="J5" s="149"/>
      <c r="K5" s="150"/>
      <c r="L5" s="150"/>
      <c r="M5" s="150"/>
      <c r="N5" s="150"/>
      <c r="O5" s="150"/>
      <c r="P5" s="150"/>
      <c r="Q5" s="11">
        <f>SUM(Q7:Q12)</f>
        <v>0.9999999999999999</v>
      </c>
      <c r="R5" s="11">
        <f>SUM(R7:R12)</f>
        <v>0</v>
      </c>
      <c r="S5" s="11">
        <f>1/5</f>
        <v>0.2</v>
      </c>
      <c r="T5" s="11">
        <f>S5*R5</f>
        <v>0</v>
      </c>
      <c r="U5" s="51"/>
      <c r="V5" s="51"/>
      <c r="W5" s="51"/>
      <c r="X5" s="151"/>
      <c r="Y5" s="151"/>
      <c r="Z5" s="151"/>
      <c r="AA5" s="151"/>
      <c r="AB5" s="151"/>
      <c r="AC5" s="151"/>
      <c r="AD5" s="151"/>
    </row>
    <row r="6" spans="1:30" s="152" customFormat="1" ht="29.25" customHeight="1" thickBot="1">
      <c r="A6" s="238" t="s">
        <v>156</v>
      </c>
      <c r="B6" s="239"/>
      <c r="C6" s="26" t="s">
        <v>150</v>
      </c>
      <c r="D6" s="26" t="s">
        <v>151</v>
      </c>
      <c r="E6" s="26" t="s">
        <v>152</v>
      </c>
      <c r="F6" s="26" t="s">
        <v>153</v>
      </c>
      <c r="G6" s="125" t="s">
        <v>16</v>
      </c>
      <c r="H6" s="27" t="s">
        <v>72</v>
      </c>
      <c r="J6" s="153"/>
      <c r="K6" s="154"/>
      <c r="L6" s="220"/>
      <c r="M6" s="221"/>
      <c r="N6" s="221"/>
      <c r="O6" s="221"/>
      <c r="P6" s="221"/>
      <c r="Q6" s="221"/>
      <c r="R6" s="222"/>
      <c r="S6" s="155"/>
      <c r="T6" s="155"/>
      <c r="U6" s="151"/>
      <c r="V6" s="151"/>
      <c r="W6" s="151"/>
      <c r="X6" s="151"/>
      <c r="Y6" s="151"/>
      <c r="Z6" s="151"/>
      <c r="AA6" s="151"/>
      <c r="AB6" s="151"/>
      <c r="AC6" s="151"/>
      <c r="AD6" s="151"/>
    </row>
    <row r="7" spans="1:56" ht="24.75" customHeight="1">
      <c r="A7" s="37">
        <v>1</v>
      </c>
      <c r="B7" s="267" t="s">
        <v>157</v>
      </c>
      <c r="C7" s="14"/>
      <c r="D7" s="14"/>
      <c r="E7" s="14"/>
      <c r="F7" s="14"/>
      <c r="G7" s="23" t="s">
        <v>240</v>
      </c>
      <c r="H7" s="15"/>
      <c r="J7" s="8">
        <v>1</v>
      </c>
      <c r="L7" s="42">
        <f>IF(J7=1,$Z$4,"")</f>
        <v>0</v>
      </c>
      <c r="M7" s="42">
        <f>IF(J7=2,$AA$4,"")</f>
      </c>
      <c r="N7" s="42">
        <f>IF(J7=3,$AB$4,"")</f>
      </c>
      <c r="O7" s="42">
        <f>IF(J7=4,$AC$4,"")</f>
      </c>
      <c r="P7" s="42">
        <f aca="true" t="shared" si="0" ref="P7:P12">SUM(L7:O7)</f>
        <v>0</v>
      </c>
      <c r="Q7" s="47">
        <f aca="true" t="shared" si="1" ref="Q7:Q12">1/6</f>
        <v>0.16666666666666666</v>
      </c>
      <c r="R7" s="47">
        <f aca="true" t="shared" si="2" ref="R7:R12">Q7*P7</f>
        <v>0</v>
      </c>
      <c r="S7" s="47"/>
      <c r="T7" s="47"/>
      <c r="U7" s="52"/>
      <c r="V7" s="52"/>
      <c r="W7" s="52"/>
      <c r="X7" s="156"/>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row>
    <row r="8" spans="1:56" ht="24.75" customHeight="1">
      <c r="A8" s="37">
        <f>A7+1</f>
        <v>2</v>
      </c>
      <c r="B8" s="268" t="s">
        <v>158</v>
      </c>
      <c r="C8" s="16"/>
      <c r="D8" s="16"/>
      <c r="E8" s="16"/>
      <c r="F8" s="16"/>
      <c r="G8" s="24" t="s">
        <v>240</v>
      </c>
      <c r="H8" s="17"/>
      <c r="J8" s="3">
        <v>1</v>
      </c>
      <c r="L8" s="42">
        <f>IF(J8=1,$Z$4,"")</f>
        <v>0</v>
      </c>
      <c r="M8" s="42">
        <f aca="true" t="shared" si="3" ref="M8:M55">IF(J8=2,$AA$4,"")</f>
      </c>
      <c r="N8" s="42">
        <f aca="true" t="shared" si="4" ref="N8:N55">IF(J8=3,$AB$4,"")</f>
      </c>
      <c r="O8" s="42">
        <f aca="true" t="shared" si="5" ref="O8:O55">IF(J8=4,$AC$4,"")</f>
      </c>
      <c r="P8" s="42">
        <f t="shared" si="0"/>
        <v>0</v>
      </c>
      <c r="Q8" s="47">
        <f t="shared" si="1"/>
        <v>0.16666666666666666</v>
      </c>
      <c r="R8" s="47">
        <f t="shared" si="2"/>
        <v>0</v>
      </c>
      <c r="S8" s="47"/>
      <c r="T8" s="47"/>
      <c r="U8" s="52"/>
      <c r="V8" s="52"/>
      <c r="W8" s="52"/>
      <c r="X8" s="156"/>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row>
    <row r="9" spans="1:56" ht="24.75" customHeight="1">
      <c r="A9" s="37">
        <f>A8+1</f>
        <v>3</v>
      </c>
      <c r="B9" s="268" t="s">
        <v>166</v>
      </c>
      <c r="C9" s="18"/>
      <c r="D9" s="18"/>
      <c r="E9" s="18"/>
      <c r="F9" s="18"/>
      <c r="G9" s="25" t="s">
        <v>237</v>
      </c>
      <c r="H9" s="19"/>
      <c r="J9" s="3">
        <v>1</v>
      </c>
      <c r="L9" s="42">
        <f>IF(J9=1,$Z$4,"")</f>
        <v>0</v>
      </c>
      <c r="M9" s="42">
        <f t="shared" si="3"/>
      </c>
      <c r="N9" s="42">
        <f t="shared" si="4"/>
      </c>
      <c r="O9" s="42">
        <f t="shared" si="5"/>
      </c>
      <c r="P9" s="42">
        <f t="shared" si="0"/>
        <v>0</v>
      </c>
      <c r="Q9" s="47">
        <f t="shared" si="1"/>
        <v>0.16666666666666666</v>
      </c>
      <c r="R9" s="47">
        <f t="shared" si="2"/>
        <v>0</v>
      </c>
      <c r="S9" s="47"/>
      <c r="T9" s="47"/>
      <c r="U9" s="52"/>
      <c r="V9" s="52"/>
      <c r="W9" s="52"/>
      <c r="X9" s="156"/>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row>
    <row r="10" spans="1:56" ht="24.75" customHeight="1">
      <c r="A10" s="37">
        <f>A9+1</f>
        <v>4</v>
      </c>
      <c r="B10" s="268" t="s">
        <v>167</v>
      </c>
      <c r="C10" s="18"/>
      <c r="D10" s="18"/>
      <c r="E10" s="18"/>
      <c r="F10" s="18"/>
      <c r="G10" s="25" t="s">
        <v>240</v>
      </c>
      <c r="H10" s="19"/>
      <c r="J10" s="3">
        <v>1</v>
      </c>
      <c r="L10" s="42">
        <f>IF(J10=1,$Z$4,"")</f>
        <v>0</v>
      </c>
      <c r="M10" s="42">
        <f t="shared" si="3"/>
      </c>
      <c r="N10" s="42">
        <f t="shared" si="4"/>
      </c>
      <c r="O10" s="42">
        <f t="shared" si="5"/>
      </c>
      <c r="P10" s="42">
        <f t="shared" si="0"/>
        <v>0</v>
      </c>
      <c r="Q10" s="47">
        <f t="shared" si="1"/>
        <v>0.16666666666666666</v>
      </c>
      <c r="R10" s="47">
        <f t="shared" si="2"/>
        <v>0</v>
      </c>
      <c r="S10" s="47"/>
      <c r="T10" s="47"/>
      <c r="U10" s="52"/>
      <c r="V10" s="52"/>
      <c r="W10" s="52"/>
      <c r="X10" s="156"/>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row>
    <row r="11" spans="1:56" ht="24.75" customHeight="1">
      <c r="A11" s="37">
        <f>A10+1</f>
        <v>5</v>
      </c>
      <c r="B11" s="268" t="s">
        <v>168</v>
      </c>
      <c r="C11" s="16"/>
      <c r="D11" s="16"/>
      <c r="E11" s="16"/>
      <c r="F11" s="16"/>
      <c r="G11" s="24" t="s">
        <v>240</v>
      </c>
      <c r="H11" s="17"/>
      <c r="J11" s="3">
        <v>1</v>
      </c>
      <c r="L11" s="42">
        <f>IF(J11=1,$Z$4,"")</f>
        <v>0</v>
      </c>
      <c r="M11" s="42">
        <f t="shared" si="3"/>
      </c>
      <c r="N11" s="42">
        <f t="shared" si="4"/>
      </c>
      <c r="O11" s="42">
        <f t="shared" si="5"/>
      </c>
      <c r="P11" s="42">
        <f t="shared" si="0"/>
        <v>0</v>
      </c>
      <c r="Q11" s="47">
        <f t="shared" si="1"/>
        <v>0.16666666666666666</v>
      </c>
      <c r="R11" s="47">
        <f t="shared" si="2"/>
        <v>0</v>
      </c>
      <c r="S11" s="47"/>
      <c r="T11" s="47"/>
      <c r="U11" s="52"/>
      <c r="V11" s="52"/>
      <c r="W11" s="52"/>
      <c r="X11" s="156"/>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row>
    <row r="12" spans="1:56" ht="33.75" customHeight="1">
      <c r="A12" s="37">
        <f>A11+1</f>
        <v>6</v>
      </c>
      <c r="B12" s="268" t="s">
        <v>169</v>
      </c>
      <c r="C12" s="18"/>
      <c r="D12" s="18"/>
      <c r="E12" s="18"/>
      <c r="F12" s="18"/>
      <c r="G12" s="25" t="s">
        <v>241</v>
      </c>
      <c r="H12" s="19"/>
      <c r="J12" s="3">
        <v>1</v>
      </c>
      <c r="L12" s="42">
        <f>IF(J12=1,$Z$4,"")</f>
        <v>0</v>
      </c>
      <c r="M12" s="42">
        <f t="shared" si="3"/>
      </c>
      <c r="N12" s="42">
        <f t="shared" si="4"/>
      </c>
      <c r="O12" s="42">
        <f t="shared" si="5"/>
      </c>
      <c r="P12" s="42">
        <f t="shared" si="0"/>
        <v>0</v>
      </c>
      <c r="Q12" s="47">
        <f t="shared" si="1"/>
        <v>0.16666666666666666</v>
      </c>
      <c r="R12" s="47">
        <f t="shared" si="2"/>
        <v>0</v>
      </c>
      <c r="S12" s="47"/>
      <c r="T12" s="47"/>
      <c r="U12" s="52"/>
      <c r="V12" s="52"/>
      <c r="W12" s="52"/>
      <c r="X12" s="156"/>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row>
    <row r="13" spans="1:30" s="152" customFormat="1" ht="29.25" customHeight="1" thickBot="1">
      <c r="A13" s="233" t="s">
        <v>41</v>
      </c>
      <c r="B13" s="233"/>
      <c r="C13" s="233"/>
      <c r="D13" s="233"/>
      <c r="E13" s="233"/>
      <c r="F13" s="233"/>
      <c r="G13" s="233"/>
      <c r="H13" s="233"/>
      <c r="I13" s="148"/>
      <c r="J13" s="149"/>
      <c r="K13" s="150"/>
      <c r="L13" s="150"/>
      <c r="M13" s="150">
        <f t="shared" si="3"/>
      </c>
      <c r="N13" s="150">
        <f t="shared" si="4"/>
      </c>
      <c r="O13" s="150">
        <f t="shared" si="5"/>
      </c>
      <c r="P13" s="150"/>
      <c r="Q13" s="11">
        <f>SUM(Q15:Q23)</f>
        <v>1.0000000000000002</v>
      </c>
      <c r="R13" s="11">
        <f>SUM(R14:R23)</f>
        <v>0</v>
      </c>
      <c r="S13" s="11">
        <f>S5</f>
        <v>0.2</v>
      </c>
      <c r="T13" s="11">
        <f>R13*S13</f>
        <v>0</v>
      </c>
      <c r="U13" s="51"/>
      <c r="V13" s="51"/>
      <c r="W13" s="51"/>
      <c r="X13" s="151"/>
      <c r="Y13" s="151"/>
      <c r="Z13" s="151"/>
      <c r="AA13" s="151"/>
      <c r="AB13" s="151"/>
      <c r="AC13" s="151"/>
      <c r="AD13" s="151"/>
    </row>
    <row r="14" spans="1:30" s="152" customFormat="1" ht="29.25" customHeight="1" thickBot="1">
      <c r="A14" s="238" t="s">
        <v>228</v>
      </c>
      <c r="B14" s="239"/>
      <c r="C14" s="26" t="s">
        <v>150</v>
      </c>
      <c r="D14" s="26" t="s">
        <v>151</v>
      </c>
      <c r="E14" s="26" t="s">
        <v>152</v>
      </c>
      <c r="F14" s="26" t="s">
        <v>153</v>
      </c>
      <c r="G14" s="125" t="s">
        <v>16</v>
      </c>
      <c r="H14" s="27" t="s">
        <v>72</v>
      </c>
      <c r="J14" s="153"/>
      <c r="K14" s="154"/>
      <c r="L14" s="135"/>
      <c r="M14" s="136"/>
      <c r="N14" s="136"/>
      <c r="O14" s="136"/>
      <c r="P14" s="136"/>
      <c r="Q14" s="136"/>
      <c r="R14" s="137"/>
      <c r="S14" s="155"/>
      <c r="T14" s="155"/>
      <c r="U14" s="151"/>
      <c r="V14" s="151"/>
      <c r="W14" s="151"/>
      <c r="X14" s="151"/>
      <c r="Y14" s="151"/>
      <c r="Z14" s="151"/>
      <c r="AA14" s="151"/>
      <c r="AB14" s="151"/>
      <c r="AC14" s="151"/>
      <c r="AD14" s="151"/>
    </row>
    <row r="15" spans="1:24" ht="24.75" customHeight="1">
      <c r="A15" s="38">
        <f>7</f>
        <v>7</v>
      </c>
      <c r="B15" s="269" t="s">
        <v>229</v>
      </c>
      <c r="C15" s="21"/>
      <c r="D15" s="21"/>
      <c r="E15" s="21"/>
      <c r="F15" s="21"/>
      <c r="G15" s="22" t="s">
        <v>236</v>
      </c>
      <c r="H15" s="21"/>
      <c r="J15" s="3">
        <v>1</v>
      </c>
      <c r="L15" s="42">
        <f>IF(J15=1,$Z$4,"")</f>
        <v>0</v>
      </c>
      <c r="M15" s="42">
        <f t="shared" si="3"/>
      </c>
      <c r="N15" s="42">
        <f t="shared" si="4"/>
      </c>
      <c r="O15" s="42">
        <f t="shared" si="5"/>
      </c>
      <c r="P15" s="42">
        <f aca="true" t="shared" si="6" ref="P15:P23">SUM(L15:O15)</f>
        <v>0</v>
      </c>
      <c r="Q15" s="47">
        <f>1/9</f>
        <v>0.1111111111111111</v>
      </c>
      <c r="R15" s="47">
        <f aca="true" t="shared" si="7" ref="R15:R23">Q15*P15</f>
        <v>0</v>
      </c>
      <c r="S15" s="47"/>
      <c r="T15" s="47"/>
      <c r="U15" s="52"/>
      <c r="V15" s="52"/>
      <c r="W15" s="52"/>
      <c r="X15" s="123"/>
    </row>
    <row r="16" spans="1:24" ht="24.75" customHeight="1">
      <c r="A16" s="38">
        <v>8</v>
      </c>
      <c r="B16" s="269" t="s">
        <v>230</v>
      </c>
      <c r="C16" s="21"/>
      <c r="D16" s="21"/>
      <c r="E16" s="21"/>
      <c r="F16" s="21"/>
      <c r="G16" s="22" t="s">
        <v>237</v>
      </c>
      <c r="H16" s="21"/>
      <c r="J16" s="3">
        <v>1</v>
      </c>
      <c r="L16" s="42">
        <f aca="true" t="shared" si="8" ref="L16:L23">IF(J16=1,$Z$4,"")</f>
        <v>0</v>
      </c>
      <c r="M16" s="42">
        <f t="shared" si="3"/>
      </c>
      <c r="N16" s="42">
        <f t="shared" si="4"/>
      </c>
      <c r="O16" s="42">
        <f t="shared" si="5"/>
      </c>
      <c r="P16" s="42">
        <f t="shared" si="6"/>
        <v>0</v>
      </c>
      <c r="Q16" s="47">
        <f aca="true" t="shared" si="9" ref="Q16:Q23">1/9</f>
        <v>0.1111111111111111</v>
      </c>
      <c r="R16" s="47">
        <f t="shared" si="7"/>
        <v>0</v>
      </c>
      <c r="S16" s="47"/>
      <c r="T16" s="47"/>
      <c r="U16" s="52"/>
      <c r="V16" s="52"/>
      <c r="W16" s="52"/>
      <c r="X16" s="123"/>
    </row>
    <row r="17" spans="1:24" ht="24.75" customHeight="1">
      <c r="A17" s="38">
        <v>9</v>
      </c>
      <c r="B17" s="269" t="s">
        <v>231</v>
      </c>
      <c r="C17" s="21"/>
      <c r="D17" s="21"/>
      <c r="E17" s="21"/>
      <c r="F17" s="21"/>
      <c r="G17" s="22" t="s">
        <v>237</v>
      </c>
      <c r="H17" s="21"/>
      <c r="J17" s="3">
        <v>1</v>
      </c>
      <c r="L17" s="42">
        <f t="shared" si="8"/>
        <v>0</v>
      </c>
      <c r="M17" s="42">
        <f t="shared" si="3"/>
      </c>
      <c r="N17" s="42">
        <f t="shared" si="4"/>
      </c>
      <c r="O17" s="42">
        <f t="shared" si="5"/>
      </c>
      <c r="P17" s="42">
        <f t="shared" si="6"/>
        <v>0</v>
      </c>
      <c r="Q17" s="47">
        <f t="shared" si="9"/>
        <v>0.1111111111111111</v>
      </c>
      <c r="R17" s="47">
        <f t="shared" si="7"/>
        <v>0</v>
      </c>
      <c r="S17" s="47"/>
      <c r="T17" s="47"/>
      <c r="U17" s="52"/>
      <c r="V17" s="52"/>
      <c r="W17" s="52"/>
      <c r="X17" s="123"/>
    </row>
    <row r="18" spans="1:24" ht="24.75" customHeight="1">
      <c r="A18" s="38">
        <v>10</v>
      </c>
      <c r="B18" s="269" t="s">
        <v>232</v>
      </c>
      <c r="C18" s="21"/>
      <c r="D18" s="21"/>
      <c r="E18" s="21"/>
      <c r="F18" s="21"/>
      <c r="G18" s="22" t="s">
        <v>237</v>
      </c>
      <c r="H18" s="21"/>
      <c r="J18" s="3">
        <v>1</v>
      </c>
      <c r="L18" s="42">
        <f t="shared" si="8"/>
        <v>0</v>
      </c>
      <c r="M18" s="42">
        <f t="shared" si="3"/>
      </c>
      <c r="N18" s="42">
        <f t="shared" si="4"/>
      </c>
      <c r="O18" s="42">
        <f t="shared" si="5"/>
      </c>
      <c r="P18" s="42">
        <f t="shared" si="6"/>
        <v>0</v>
      </c>
      <c r="Q18" s="47">
        <f t="shared" si="9"/>
        <v>0.1111111111111111</v>
      </c>
      <c r="R18" s="47">
        <f t="shared" si="7"/>
        <v>0</v>
      </c>
      <c r="S18" s="47"/>
      <c r="T18" s="47"/>
      <c r="U18" s="52"/>
      <c r="V18" s="52"/>
      <c r="W18" s="52"/>
      <c r="X18" s="123"/>
    </row>
    <row r="19" spans="1:24" ht="24.75" customHeight="1">
      <c r="A19" s="38">
        <v>11</v>
      </c>
      <c r="B19" s="269" t="s">
        <v>233</v>
      </c>
      <c r="C19" s="21"/>
      <c r="D19" s="21"/>
      <c r="E19" s="21"/>
      <c r="F19" s="21"/>
      <c r="G19" s="22" t="s">
        <v>237</v>
      </c>
      <c r="H19" s="21"/>
      <c r="J19" s="3">
        <v>1</v>
      </c>
      <c r="L19" s="42">
        <f t="shared" si="8"/>
        <v>0</v>
      </c>
      <c r="M19" s="42">
        <f t="shared" si="3"/>
      </c>
      <c r="N19" s="42">
        <f t="shared" si="4"/>
      </c>
      <c r="O19" s="42">
        <f t="shared" si="5"/>
      </c>
      <c r="P19" s="42">
        <f t="shared" si="6"/>
        <v>0</v>
      </c>
      <c r="Q19" s="47">
        <f t="shared" si="9"/>
        <v>0.1111111111111111</v>
      </c>
      <c r="R19" s="47">
        <f t="shared" si="7"/>
        <v>0</v>
      </c>
      <c r="S19" s="47"/>
      <c r="T19" s="47"/>
      <c r="U19" s="52"/>
      <c r="V19" s="52"/>
      <c r="W19" s="52"/>
      <c r="X19" s="123"/>
    </row>
    <row r="20" spans="1:24" ht="24.75" customHeight="1">
      <c r="A20" s="38">
        <v>12</v>
      </c>
      <c r="B20" s="269" t="s">
        <v>234</v>
      </c>
      <c r="C20" s="21"/>
      <c r="D20" s="21"/>
      <c r="E20" s="21"/>
      <c r="F20" s="21"/>
      <c r="G20" s="22" t="s">
        <v>237</v>
      </c>
      <c r="H20" s="21"/>
      <c r="J20" s="3">
        <v>1</v>
      </c>
      <c r="L20" s="42">
        <f t="shared" si="8"/>
        <v>0</v>
      </c>
      <c r="M20" s="42">
        <f t="shared" si="3"/>
      </c>
      <c r="N20" s="42">
        <f t="shared" si="4"/>
      </c>
      <c r="O20" s="42">
        <f t="shared" si="5"/>
      </c>
      <c r="P20" s="42">
        <f t="shared" si="6"/>
        <v>0</v>
      </c>
      <c r="Q20" s="47">
        <f t="shared" si="9"/>
        <v>0.1111111111111111</v>
      </c>
      <c r="R20" s="47">
        <f t="shared" si="7"/>
        <v>0</v>
      </c>
      <c r="S20" s="47"/>
      <c r="T20" s="47"/>
      <c r="U20" s="52"/>
      <c r="V20" s="52"/>
      <c r="W20" s="52"/>
      <c r="X20" s="123"/>
    </row>
    <row r="21" spans="1:24" ht="31.5" customHeight="1">
      <c r="A21" s="38">
        <v>13</v>
      </c>
      <c r="B21" s="270" t="s">
        <v>244</v>
      </c>
      <c r="C21" s="21"/>
      <c r="D21" s="21"/>
      <c r="E21" s="21"/>
      <c r="F21" s="21"/>
      <c r="G21" s="22" t="s">
        <v>238</v>
      </c>
      <c r="H21" s="132"/>
      <c r="J21" s="3">
        <v>1</v>
      </c>
      <c r="L21" s="42">
        <f t="shared" si="8"/>
        <v>0</v>
      </c>
      <c r="M21" s="42">
        <f t="shared" si="3"/>
      </c>
      <c r="N21" s="42">
        <f t="shared" si="4"/>
      </c>
      <c r="O21" s="42">
        <f t="shared" si="5"/>
      </c>
      <c r="P21" s="42">
        <f t="shared" si="6"/>
        <v>0</v>
      </c>
      <c r="Q21" s="47">
        <f t="shared" si="9"/>
        <v>0.1111111111111111</v>
      </c>
      <c r="R21" s="47">
        <f t="shared" si="7"/>
        <v>0</v>
      </c>
      <c r="S21" s="47"/>
      <c r="T21" s="47"/>
      <c r="U21" s="52"/>
      <c r="V21" s="52"/>
      <c r="W21" s="52"/>
      <c r="X21" s="123"/>
    </row>
    <row r="22" spans="1:23" ht="31.5" customHeight="1">
      <c r="A22" s="38">
        <v>14</v>
      </c>
      <c r="B22" s="270" t="s">
        <v>245</v>
      </c>
      <c r="C22" s="21"/>
      <c r="D22" s="21"/>
      <c r="E22" s="21"/>
      <c r="F22" s="21"/>
      <c r="G22" s="22" t="s">
        <v>239</v>
      </c>
      <c r="H22" s="132"/>
      <c r="J22" s="3">
        <v>1</v>
      </c>
      <c r="L22" s="42">
        <f t="shared" si="8"/>
        <v>0</v>
      </c>
      <c r="M22" s="42">
        <f t="shared" si="3"/>
      </c>
      <c r="N22" s="42">
        <f t="shared" si="4"/>
      </c>
      <c r="O22" s="42">
        <f t="shared" si="5"/>
      </c>
      <c r="P22" s="42">
        <f t="shared" si="6"/>
        <v>0</v>
      </c>
      <c r="Q22" s="47">
        <f t="shared" si="9"/>
        <v>0.1111111111111111</v>
      </c>
      <c r="R22" s="47">
        <f t="shared" si="7"/>
        <v>0</v>
      </c>
      <c r="S22" s="47"/>
      <c r="T22" s="47"/>
      <c r="U22" s="52"/>
      <c r="V22" s="52"/>
      <c r="W22" s="52"/>
    </row>
    <row r="23" spans="1:23" ht="24.75" customHeight="1">
      <c r="A23" s="38">
        <v>15</v>
      </c>
      <c r="B23" s="269" t="s">
        <v>235</v>
      </c>
      <c r="C23" s="21"/>
      <c r="D23" s="21"/>
      <c r="E23" s="21"/>
      <c r="F23" s="21"/>
      <c r="G23" s="22" t="s">
        <v>240</v>
      </c>
      <c r="H23" s="21"/>
      <c r="J23" s="3">
        <v>1</v>
      </c>
      <c r="L23" s="42">
        <f t="shared" si="8"/>
        <v>0</v>
      </c>
      <c r="M23" s="42">
        <f t="shared" si="3"/>
      </c>
      <c r="N23" s="42">
        <f t="shared" si="4"/>
      </c>
      <c r="O23" s="42">
        <f t="shared" si="5"/>
      </c>
      <c r="P23" s="42">
        <f t="shared" si="6"/>
        <v>0</v>
      </c>
      <c r="Q23" s="47">
        <f t="shared" si="9"/>
        <v>0.1111111111111111</v>
      </c>
      <c r="R23" s="47">
        <f t="shared" si="7"/>
        <v>0</v>
      </c>
      <c r="S23" s="47"/>
      <c r="T23" s="47"/>
      <c r="U23" s="52"/>
      <c r="V23" s="52"/>
      <c r="W23" s="52"/>
    </row>
    <row r="24" spans="1:30" s="152" customFormat="1" ht="29.25" customHeight="1" thickBot="1">
      <c r="A24" s="233" t="s">
        <v>42</v>
      </c>
      <c r="B24" s="233"/>
      <c r="C24" s="233"/>
      <c r="D24" s="233"/>
      <c r="E24" s="233"/>
      <c r="F24" s="233"/>
      <c r="G24" s="233"/>
      <c r="H24" s="233"/>
      <c r="I24" s="148"/>
      <c r="J24" s="149"/>
      <c r="K24" s="157"/>
      <c r="L24" s="150"/>
      <c r="M24" s="150">
        <f t="shared" si="3"/>
      </c>
      <c r="N24" s="150">
        <f t="shared" si="4"/>
      </c>
      <c r="O24" s="150">
        <f t="shared" si="5"/>
      </c>
      <c r="P24" s="150"/>
      <c r="Q24" s="11">
        <f>SUM(Q26:Q34)</f>
        <v>1.0000000000000002</v>
      </c>
      <c r="R24" s="11">
        <f>SUM(R26:R34)</f>
        <v>0</v>
      </c>
      <c r="S24" s="11">
        <f>S13</f>
        <v>0.2</v>
      </c>
      <c r="T24" s="11">
        <f>S24*R24</f>
        <v>0</v>
      </c>
      <c r="U24" s="51"/>
      <c r="V24" s="51"/>
      <c r="W24" s="51"/>
      <c r="X24" s="151"/>
      <c r="Y24" s="151"/>
      <c r="Z24" s="151"/>
      <c r="AA24" s="151"/>
      <c r="AB24" s="151"/>
      <c r="AC24" s="151"/>
      <c r="AD24" s="151"/>
    </row>
    <row r="25" spans="1:30" s="152" customFormat="1" ht="29.25" customHeight="1" thickBot="1">
      <c r="A25" s="223" t="s">
        <v>60</v>
      </c>
      <c r="B25" s="224"/>
      <c r="C25" s="28" t="s">
        <v>150</v>
      </c>
      <c r="D25" s="28" t="s">
        <v>151</v>
      </c>
      <c r="E25" s="28" t="s">
        <v>152</v>
      </c>
      <c r="F25" s="28" t="s">
        <v>153</v>
      </c>
      <c r="G25" s="125" t="s">
        <v>16</v>
      </c>
      <c r="H25" s="27" t="s">
        <v>72</v>
      </c>
      <c r="J25" s="153"/>
      <c r="K25" s="154"/>
      <c r="L25" s="220"/>
      <c r="M25" s="221"/>
      <c r="N25" s="221"/>
      <c r="O25" s="221"/>
      <c r="P25" s="221"/>
      <c r="Q25" s="221"/>
      <c r="R25" s="222"/>
      <c r="S25" s="155"/>
      <c r="T25" s="155"/>
      <c r="U25" s="151"/>
      <c r="V25" s="151"/>
      <c r="W25" s="151"/>
      <c r="X25" s="151"/>
      <c r="Y25" s="151"/>
      <c r="Z25" s="151"/>
      <c r="AA25" s="151"/>
      <c r="AB25" s="151"/>
      <c r="AC25" s="151"/>
      <c r="AD25" s="151"/>
    </row>
    <row r="26" spans="1:23" ht="30" customHeight="1">
      <c r="A26" s="38">
        <f>16</f>
        <v>16</v>
      </c>
      <c r="B26" s="269" t="s">
        <v>59</v>
      </c>
      <c r="C26" s="29"/>
      <c r="D26" s="29"/>
      <c r="E26" s="29"/>
      <c r="F26" s="29"/>
      <c r="G26" s="22" t="s">
        <v>191</v>
      </c>
      <c r="H26" s="29"/>
      <c r="J26" s="3">
        <v>1</v>
      </c>
      <c r="L26" s="42">
        <f>IF(J26=1,$Z$4,"")</f>
        <v>0</v>
      </c>
      <c r="M26" s="42">
        <f t="shared" si="3"/>
      </c>
      <c r="N26" s="42">
        <f t="shared" si="4"/>
      </c>
      <c r="O26" s="42">
        <f t="shared" si="5"/>
      </c>
      <c r="P26" s="42">
        <f aca="true" t="shared" si="10" ref="P26:P34">SUM(L26:O26)</f>
        <v>0</v>
      </c>
      <c r="Q26" s="47">
        <f>1/9</f>
        <v>0.1111111111111111</v>
      </c>
      <c r="R26" s="47">
        <f aca="true" t="shared" si="11" ref="R26:R34">Q26*P26</f>
        <v>0</v>
      </c>
      <c r="S26" s="47"/>
      <c r="T26" s="47"/>
      <c r="U26" s="52"/>
      <c r="V26" s="52"/>
      <c r="W26" s="52"/>
    </row>
    <row r="27" spans="1:23" ht="24.75" customHeight="1">
      <c r="A27" s="38">
        <v>17</v>
      </c>
      <c r="B27" s="269" t="s">
        <v>242</v>
      </c>
      <c r="C27" s="29"/>
      <c r="D27" s="29"/>
      <c r="E27" s="29"/>
      <c r="F27" s="29"/>
      <c r="G27" s="22" t="s">
        <v>192</v>
      </c>
      <c r="H27" s="29"/>
      <c r="J27" s="3">
        <v>1</v>
      </c>
      <c r="L27" s="42">
        <f aca="true" t="shared" si="12" ref="L27:L34">IF(J27=1,$Z$4,"")</f>
        <v>0</v>
      </c>
      <c r="M27" s="42">
        <f t="shared" si="3"/>
      </c>
      <c r="N27" s="42">
        <f t="shared" si="4"/>
      </c>
      <c r="O27" s="42">
        <f t="shared" si="5"/>
      </c>
      <c r="P27" s="42">
        <f t="shared" si="10"/>
        <v>0</v>
      </c>
      <c r="Q27" s="47">
        <f aca="true" t="shared" si="13" ref="Q27:Q34">1/9</f>
        <v>0.1111111111111111</v>
      </c>
      <c r="R27" s="47">
        <f t="shared" si="11"/>
        <v>0</v>
      </c>
      <c r="S27" s="47"/>
      <c r="T27" s="47"/>
      <c r="U27" s="52"/>
      <c r="V27" s="52"/>
      <c r="W27" s="52"/>
    </row>
    <row r="28" spans="1:23" ht="24.75" customHeight="1">
      <c r="A28" s="38">
        <v>18</v>
      </c>
      <c r="B28" s="269" t="s">
        <v>243</v>
      </c>
      <c r="C28" s="29"/>
      <c r="D28" s="29"/>
      <c r="E28" s="29"/>
      <c r="F28" s="29"/>
      <c r="G28" s="22" t="s">
        <v>193</v>
      </c>
      <c r="H28" s="29"/>
      <c r="J28" s="3">
        <v>1</v>
      </c>
      <c r="L28" s="42">
        <f t="shared" si="12"/>
        <v>0</v>
      </c>
      <c r="M28" s="42">
        <f t="shared" si="3"/>
      </c>
      <c r="N28" s="42">
        <f t="shared" si="4"/>
      </c>
      <c r="O28" s="42">
        <f t="shared" si="5"/>
      </c>
      <c r="P28" s="42">
        <f t="shared" si="10"/>
        <v>0</v>
      </c>
      <c r="Q28" s="47">
        <f t="shared" si="13"/>
        <v>0.1111111111111111</v>
      </c>
      <c r="R28" s="47">
        <f t="shared" si="11"/>
        <v>0</v>
      </c>
      <c r="S28" s="47"/>
      <c r="T28" s="47"/>
      <c r="U28" s="52"/>
      <c r="V28" s="52"/>
      <c r="W28" s="52"/>
    </row>
    <row r="29" spans="1:23" ht="24.75" customHeight="1">
      <c r="A29" s="38">
        <v>19</v>
      </c>
      <c r="B29" s="269" t="s">
        <v>188</v>
      </c>
      <c r="C29" s="29"/>
      <c r="D29" s="29"/>
      <c r="E29" s="29"/>
      <c r="F29" s="29"/>
      <c r="G29" s="22" t="s">
        <v>194</v>
      </c>
      <c r="H29" s="29"/>
      <c r="J29" s="3">
        <v>1</v>
      </c>
      <c r="L29" s="42">
        <f t="shared" si="12"/>
        <v>0</v>
      </c>
      <c r="M29" s="42">
        <f t="shared" si="3"/>
      </c>
      <c r="N29" s="42">
        <f t="shared" si="4"/>
      </c>
      <c r="O29" s="42">
        <f t="shared" si="5"/>
      </c>
      <c r="P29" s="42">
        <f t="shared" si="10"/>
        <v>0</v>
      </c>
      <c r="Q29" s="47">
        <f t="shared" si="13"/>
        <v>0.1111111111111111</v>
      </c>
      <c r="R29" s="47">
        <f t="shared" si="11"/>
        <v>0</v>
      </c>
      <c r="S29" s="47"/>
      <c r="T29" s="47"/>
      <c r="U29" s="52"/>
      <c r="V29" s="52"/>
      <c r="W29" s="52"/>
    </row>
    <row r="30" spans="1:23" ht="24.75" customHeight="1">
      <c r="A30" s="38">
        <v>20</v>
      </c>
      <c r="B30" s="270" t="s">
        <v>1</v>
      </c>
      <c r="C30" s="29"/>
      <c r="D30" s="29"/>
      <c r="E30" s="29"/>
      <c r="F30" s="29"/>
      <c r="G30" s="22" t="s">
        <v>195</v>
      </c>
      <c r="H30" s="29"/>
      <c r="J30" s="3">
        <v>1</v>
      </c>
      <c r="L30" s="42">
        <f t="shared" si="12"/>
        <v>0</v>
      </c>
      <c r="M30" s="42">
        <f t="shared" si="3"/>
      </c>
      <c r="N30" s="42">
        <f t="shared" si="4"/>
      </c>
      <c r="O30" s="42">
        <f t="shared" si="5"/>
      </c>
      <c r="P30" s="42">
        <f t="shared" si="10"/>
        <v>0</v>
      </c>
      <c r="Q30" s="47">
        <f t="shared" si="13"/>
        <v>0.1111111111111111</v>
      </c>
      <c r="R30" s="47">
        <f t="shared" si="11"/>
        <v>0</v>
      </c>
      <c r="S30" s="47"/>
      <c r="T30" s="47"/>
      <c r="U30" s="52"/>
      <c r="V30" s="52"/>
      <c r="W30" s="52"/>
    </row>
    <row r="31" spans="1:23" ht="24.75" customHeight="1">
      <c r="A31" s="38">
        <v>21</v>
      </c>
      <c r="B31" s="270" t="s">
        <v>47</v>
      </c>
      <c r="C31" s="29"/>
      <c r="D31" s="29"/>
      <c r="E31" s="29"/>
      <c r="F31" s="29"/>
      <c r="G31" s="22" t="s">
        <v>196</v>
      </c>
      <c r="H31" s="133"/>
      <c r="J31" s="3">
        <v>1</v>
      </c>
      <c r="L31" s="42">
        <f t="shared" si="12"/>
        <v>0</v>
      </c>
      <c r="M31" s="42">
        <f t="shared" si="3"/>
      </c>
      <c r="N31" s="42">
        <f t="shared" si="4"/>
      </c>
      <c r="O31" s="42">
        <f t="shared" si="5"/>
      </c>
      <c r="P31" s="42">
        <f t="shared" si="10"/>
        <v>0</v>
      </c>
      <c r="Q31" s="47">
        <f t="shared" si="13"/>
        <v>0.1111111111111111</v>
      </c>
      <c r="R31" s="47">
        <f t="shared" si="11"/>
        <v>0</v>
      </c>
      <c r="S31" s="47"/>
      <c r="T31" s="47"/>
      <c r="U31" s="52"/>
      <c r="V31" s="52"/>
      <c r="W31" s="52"/>
    </row>
    <row r="32" spans="1:23" ht="29.25" customHeight="1">
      <c r="A32" s="38">
        <v>22</v>
      </c>
      <c r="B32" s="269" t="s">
        <v>189</v>
      </c>
      <c r="C32" s="29"/>
      <c r="D32" s="29"/>
      <c r="E32" s="29"/>
      <c r="F32" s="29"/>
      <c r="G32" s="22" t="s">
        <v>197</v>
      </c>
      <c r="H32" s="29"/>
      <c r="J32" s="3">
        <v>1</v>
      </c>
      <c r="L32" s="42">
        <f t="shared" si="12"/>
        <v>0</v>
      </c>
      <c r="M32" s="42">
        <f t="shared" si="3"/>
      </c>
      <c r="N32" s="42">
        <f t="shared" si="4"/>
      </c>
      <c r="O32" s="42">
        <f t="shared" si="5"/>
      </c>
      <c r="P32" s="42">
        <f t="shared" si="10"/>
        <v>0</v>
      </c>
      <c r="Q32" s="47">
        <f t="shared" si="13"/>
        <v>0.1111111111111111</v>
      </c>
      <c r="R32" s="47">
        <f t="shared" si="11"/>
        <v>0</v>
      </c>
      <c r="S32" s="47"/>
      <c r="T32" s="47"/>
      <c r="U32" s="52"/>
      <c r="V32" s="52"/>
      <c r="W32" s="52"/>
    </row>
    <row r="33" spans="1:23" ht="24.75" customHeight="1">
      <c r="A33" s="38">
        <v>23</v>
      </c>
      <c r="B33" s="269" t="s">
        <v>190</v>
      </c>
      <c r="C33" s="29"/>
      <c r="D33" s="29"/>
      <c r="E33" s="29"/>
      <c r="F33" s="29"/>
      <c r="G33" s="22" t="s">
        <v>198</v>
      </c>
      <c r="H33" s="29"/>
      <c r="J33" s="3">
        <v>1</v>
      </c>
      <c r="L33" s="42">
        <f t="shared" si="12"/>
        <v>0</v>
      </c>
      <c r="M33" s="42">
        <f t="shared" si="3"/>
      </c>
      <c r="N33" s="42">
        <f t="shared" si="4"/>
      </c>
      <c r="O33" s="42">
        <f t="shared" si="5"/>
      </c>
      <c r="P33" s="42">
        <f t="shared" si="10"/>
        <v>0</v>
      </c>
      <c r="Q33" s="47">
        <f t="shared" si="13"/>
        <v>0.1111111111111111</v>
      </c>
      <c r="R33" s="47">
        <f t="shared" si="11"/>
        <v>0</v>
      </c>
      <c r="S33" s="47"/>
      <c r="T33" s="47"/>
      <c r="U33" s="52"/>
      <c r="V33" s="52"/>
      <c r="W33" s="52"/>
    </row>
    <row r="34" spans="1:23" ht="24.75" customHeight="1">
      <c r="A34" s="38">
        <v>24</v>
      </c>
      <c r="B34" s="269" t="s">
        <v>61</v>
      </c>
      <c r="C34" s="29"/>
      <c r="D34" s="29"/>
      <c r="E34" s="29"/>
      <c r="F34" s="29"/>
      <c r="G34" s="22" t="s">
        <v>195</v>
      </c>
      <c r="H34" s="134"/>
      <c r="J34" s="3">
        <v>1</v>
      </c>
      <c r="L34" s="42">
        <f t="shared" si="12"/>
        <v>0</v>
      </c>
      <c r="M34" s="42">
        <f t="shared" si="3"/>
      </c>
      <c r="N34" s="42">
        <f t="shared" si="4"/>
      </c>
      <c r="O34" s="42">
        <f t="shared" si="5"/>
      </c>
      <c r="P34" s="42">
        <f t="shared" si="10"/>
        <v>0</v>
      </c>
      <c r="Q34" s="47">
        <f t="shared" si="13"/>
        <v>0.1111111111111111</v>
      </c>
      <c r="R34" s="47">
        <f t="shared" si="11"/>
        <v>0</v>
      </c>
      <c r="S34" s="47"/>
      <c r="T34" s="47"/>
      <c r="U34" s="52"/>
      <c r="V34" s="52"/>
      <c r="W34" s="52"/>
    </row>
    <row r="35" spans="1:30" s="152" customFormat="1" ht="29.25" customHeight="1">
      <c r="A35" s="225" t="s">
        <v>43</v>
      </c>
      <c r="B35" s="225"/>
      <c r="C35" s="225"/>
      <c r="D35" s="225"/>
      <c r="E35" s="225"/>
      <c r="F35" s="225"/>
      <c r="G35" s="225"/>
      <c r="H35" s="225"/>
      <c r="I35" s="158"/>
      <c r="J35" s="149"/>
      <c r="K35" s="159"/>
      <c r="L35" s="150"/>
      <c r="M35" s="150">
        <f t="shared" si="3"/>
      </c>
      <c r="N35" s="150">
        <f t="shared" si="4"/>
      </c>
      <c r="O35" s="150">
        <f t="shared" si="5"/>
      </c>
      <c r="P35" s="150"/>
      <c r="Q35" s="11">
        <f>SUM(Q37:Q44)</f>
        <v>1</v>
      </c>
      <c r="R35" s="11">
        <f>SUM(R37:R44)</f>
        <v>0</v>
      </c>
      <c r="S35" s="11">
        <f>S24</f>
        <v>0.2</v>
      </c>
      <c r="T35" s="11">
        <f>S35*R35</f>
        <v>0</v>
      </c>
      <c r="U35" s="51"/>
      <c r="V35" s="51"/>
      <c r="W35" s="51"/>
      <c r="X35" s="151"/>
      <c r="Y35" s="151"/>
      <c r="Z35" s="151"/>
      <c r="AA35" s="151"/>
      <c r="AB35" s="151"/>
      <c r="AC35" s="151"/>
      <c r="AD35" s="151"/>
    </row>
    <row r="36" spans="1:30" s="152" customFormat="1" ht="29.25" customHeight="1" thickBot="1">
      <c r="A36" s="236" t="s">
        <v>0</v>
      </c>
      <c r="B36" s="236"/>
      <c r="C36" s="30" t="s">
        <v>150</v>
      </c>
      <c r="D36" s="30" t="s">
        <v>151</v>
      </c>
      <c r="E36" s="30" t="s">
        <v>152</v>
      </c>
      <c r="F36" s="30" t="s">
        <v>153</v>
      </c>
      <c r="G36" s="125" t="s">
        <v>16</v>
      </c>
      <c r="H36" s="27" t="s">
        <v>72</v>
      </c>
      <c r="J36" s="153"/>
      <c r="K36" s="154"/>
      <c r="L36" s="220"/>
      <c r="M36" s="221"/>
      <c r="N36" s="221"/>
      <c r="O36" s="221"/>
      <c r="P36" s="221"/>
      <c r="Q36" s="221"/>
      <c r="R36" s="222"/>
      <c r="S36" s="155"/>
      <c r="T36" s="155"/>
      <c r="U36" s="151"/>
      <c r="V36" s="151"/>
      <c r="W36" s="151"/>
      <c r="X36" s="151"/>
      <c r="Y36" s="151"/>
      <c r="Z36" s="151"/>
      <c r="AA36" s="151"/>
      <c r="AB36" s="151"/>
      <c r="AC36" s="151"/>
      <c r="AD36" s="151"/>
    </row>
    <row r="37" spans="1:23" ht="24.75" customHeight="1">
      <c r="A37" s="38">
        <v>25</v>
      </c>
      <c r="B37" s="269" t="s">
        <v>246</v>
      </c>
      <c r="C37" s="29"/>
      <c r="D37" s="29"/>
      <c r="E37" s="29"/>
      <c r="F37" s="29"/>
      <c r="G37" s="22" t="s">
        <v>113</v>
      </c>
      <c r="H37" s="133"/>
      <c r="J37" s="3">
        <v>1</v>
      </c>
      <c r="L37" s="42">
        <f>IF(J37=1,$Z$4,"")</f>
        <v>0</v>
      </c>
      <c r="M37" s="42">
        <f t="shared" si="3"/>
      </c>
      <c r="N37" s="42">
        <f t="shared" si="4"/>
      </c>
      <c r="O37" s="42">
        <f t="shared" si="5"/>
      </c>
      <c r="P37" s="42">
        <f>SUM(L37:O37)</f>
        <v>0</v>
      </c>
      <c r="Q37" s="47">
        <f>1/8</f>
        <v>0.125</v>
      </c>
      <c r="R37" s="47">
        <f>Q37*P37</f>
        <v>0</v>
      </c>
      <c r="S37" s="47"/>
      <c r="T37" s="47"/>
      <c r="U37" s="52"/>
      <c r="V37" s="52"/>
      <c r="W37" s="52"/>
    </row>
    <row r="38" spans="1:23" ht="24.75" customHeight="1">
      <c r="A38" s="38">
        <f>A37+1</f>
        <v>26</v>
      </c>
      <c r="B38" s="269" t="s">
        <v>247</v>
      </c>
      <c r="C38" s="29"/>
      <c r="D38" s="29"/>
      <c r="E38" s="29"/>
      <c r="F38" s="29"/>
      <c r="G38" s="22" t="s">
        <v>114</v>
      </c>
      <c r="H38" s="133"/>
      <c r="J38" s="3">
        <v>1</v>
      </c>
      <c r="L38" s="42">
        <f aca="true" t="shared" si="14" ref="L38:L44">IF(J38=1,$Z$4,"")</f>
        <v>0</v>
      </c>
      <c r="M38" s="42">
        <f t="shared" si="3"/>
      </c>
      <c r="N38" s="42">
        <f t="shared" si="4"/>
      </c>
      <c r="O38" s="42">
        <f t="shared" si="5"/>
      </c>
      <c r="P38" s="42">
        <f aca="true" t="shared" si="15" ref="P38:P44">SUM(L38:O38)</f>
        <v>0</v>
      </c>
      <c r="Q38" s="47">
        <f aca="true" t="shared" si="16" ref="Q38:Q44">1/8</f>
        <v>0.125</v>
      </c>
      <c r="R38" s="47">
        <f aca="true" t="shared" si="17" ref="R38:R44">Q38*P38</f>
        <v>0</v>
      </c>
      <c r="S38" s="47"/>
      <c r="T38" s="47"/>
      <c r="U38" s="52"/>
      <c r="V38" s="52"/>
      <c r="W38" s="52"/>
    </row>
    <row r="39" spans="1:23" ht="24.75" customHeight="1">
      <c r="A39" s="38">
        <f aca="true" t="shared" si="18" ref="A39:A44">A38+1</f>
        <v>27</v>
      </c>
      <c r="B39" s="269" t="s">
        <v>199</v>
      </c>
      <c r="C39" s="29"/>
      <c r="D39" s="29"/>
      <c r="E39" s="29"/>
      <c r="F39" s="29"/>
      <c r="G39" s="22" t="s">
        <v>236</v>
      </c>
      <c r="H39" s="29"/>
      <c r="J39" s="3">
        <v>1</v>
      </c>
      <c r="L39" s="42">
        <f t="shared" si="14"/>
        <v>0</v>
      </c>
      <c r="M39" s="42">
        <f t="shared" si="3"/>
      </c>
      <c r="N39" s="42">
        <f t="shared" si="4"/>
      </c>
      <c r="O39" s="42">
        <f t="shared" si="5"/>
      </c>
      <c r="P39" s="42">
        <f t="shared" si="15"/>
        <v>0</v>
      </c>
      <c r="Q39" s="47">
        <f t="shared" si="16"/>
        <v>0.125</v>
      </c>
      <c r="R39" s="47">
        <f t="shared" si="17"/>
        <v>0</v>
      </c>
      <c r="S39" s="47"/>
      <c r="T39" s="47"/>
      <c r="U39" s="52"/>
      <c r="V39" s="52"/>
      <c r="W39" s="52"/>
    </row>
    <row r="40" spans="1:23" ht="24.75" customHeight="1">
      <c r="A40" s="38">
        <f t="shared" si="18"/>
        <v>28</v>
      </c>
      <c r="B40" s="269" t="s">
        <v>200</v>
      </c>
      <c r="C40" s="29"/>
      <c r="D40" s="29"/>
      <c r="E40" s="29"/>
      <c r="F40" s="29"/>
      <c r="G40" s="22" t="s">
        <v>115</v>
      </c>
      <c r="H40" s="29"/>
      <c r="J40" s="3">
        <v>1</v>
      </c>
      <c r="L40" s="42">
        <f t="shared" si="14"/>
        <v>0</v>
      </c>
      <c r="M40" s="42">
        <f t="shared" si="3"/>
      </c>
      <c r="N40" s="42">
        <f t="shared" si="4"/>
      </c>
      <c r="O40" s="42">
        <f t="shared" si="5"/>
      </c>
      <c r="P40" s="42">
        <f t="shared" si="15"/>
        <v>0</v>
      </c>
      <c r="Q40" s="47">
        <f t="shared" si="16"/>
        <v>0.125</v>
      </c>
      <c r="R40" s="47">
        <f t="shared" si="17"/>
        <v>0</v>
      </c>
      <c r="S40" s="47"/>
      <c r="T40" s="47"/>
      <c r="U40" s="52"/>
      <c r="V40" s="52"/>
      <c r="W40" s="52"/>
    </row>
    <row r="41" spans="1:23" ht="24.75" customHeight="1">
      <c r="A41" s="38">
        <f t="shared" si="18"/>
        <v>29</v>
      </c>
      <c r="B41" s="269" t="s">
        <v>201</v>
      </c>
      <c r="C41" s="29"/>
      <c r="D41" s="29"/>
      <c r="E41" s="29"/>
      <c r="F41" s="29"/>
      <c r="G41" s="22" t="s">
        <v>198</v>
      </c>
      <c r="H41" s="29"/>
      <c r="J41" s="3">
        <v>1</v>
      </c>
      <c r="L41" s="42">
        <f t="shared" si="14"/>
        <v>0</v>
      </c>
      <c r="M41" s="42">
        <f t="shared" si="3"/>
      </c>
      <c r="N41" s="42">
        <f t="shared" si="4"/>
      </c>
      <c r="O41" s="42">
        <f t="shared" si="5"/>
      </c>
      <c r="P41" s="42">
        <f t="shared" si="15"/>
        <v>0</v>
      </c>
      <c r="Q41" s="47">
        <f t="shared" si="16"/>
        <v>0.125</v>
      </c>
      <c r="R41" s="47">
        <f t="shared" si="17"/>
        <v>0</v>
      </c>
      <c r="S41" s="47"/>
      <c r="T41" s="47"/>
      <c r="U41" s="52"/>
      <c r="V41" s="52"/>
      <c r="W41" s="52"/>
    </row>
    <row r="42" spans="1:23" ht="24.75" customHeight="1">
      <c r="A42" s="38">
        <f t="shared" si="18"/>
        <v>30</v>
      </c>
      <c r="B42" s="269" t="s">
        <v>111</v>
      </c>
      <c r="C42" s="29"/>
      <c r="D42" s="29"/>
      <c r="E42" s="29"/>
      <c r="F42" s="29"/>
      <c r="G42" s="22" t="s">
        <v>116</v>
      </c>
      <c r="H42" s="29"/>
      <c r="J42" s="3">
        <v>1</v>
      </c>
      <c r="L42" s="42">
        <f t="shared" si="14"/>
        <v>0</v>
      </c>
      <c r="M42" s="42">
        <f t="shared" si="3"/>
      </c>
      <c r="N42" s="42">
        <f t="shared" si="4"/>
      </c>
      <c r="O42" s="42">
        <f t="shared" si="5"/>
      </c>
      <c r="P42" s="42">
        <f t="shared" si="15"/>
        <v>0</v>
      </c>
      <c r="Q42" s="47">
        <f t="shared" si="16"/>
        <v>0.125</v>
      </c>
      <c r="R42" s="47">
        <f t="shared" si="17"/>
        <v>0</v>
      </c>
      <c r="S42" s="47"/>
      <c r="T42" s="47"/>
      <c r="U42" s="52"/>
      <c r="V42" s="52"/>
      <c r="W42" s="52"/>
    </row>
    <row r="43" spans="1:23" ht="24.75" customHeight="1">
      <c r="A43" s="38">
        <f t="shared" si="18"/>
        <v>31</v>
      </c>
      <c r="B43" s="270" t="s">
        <v>44</v>
      </c>
      <c r="C43" s="29"/>
      <c r="D43" s="29"/>
      <c r="E43" s="29"/>
      <c r="F43" s="29"/>
      <c r="G43" s="22" t="s">
        <v>236</v>
      </c>
      <c r="H43" s="29"/>
      <c r="J43" s="3">
        <v>1</v>
      </c>
      <c r="L43" s="42">
        <f t="shared" si="14"/>
        <v>0</v>
      </c>
      <c r="M43" s="42">
        <f t="shared" si="3"/>
      </c>
      <c r="N43" s="42">
        <f t="shared" si="4"/>
      </c>
      <c r="O43" s="42">
        <f t="shared" si="5"/>
      </c>
      <c r="P43" s="42">
        <f t="shared" si="15"/>
        <v>0</v>
      </c>
      <c r="Q43" s="47">
        <f t="shared" si="16"/>
        <v>0.125</v>
      </c>
      <c r="R43" s="47">
        <f t="shared" si="17"/>
        <v>0</v>
      </c>
      <c r="S43" s="47"/>
      <c r="T43" s="47"/>
      <c r="U43" s="52"/>
      <c r="V43" s="52"/>
      <c r="W43" s="52"/>
    </row>
    <row r="44" spans="1:23" ht="24.75" customHeight="1">
      <c r="A44" s="38">
        <f t="shared" si="18"/>
        <v>32</v>
      </c>
      <c r="B44" s="269" t="s">
        <v>112</v>
      </c>
      <c r="C44" s="29"/>
      <c r="D44" s="29"/>
      <c r="E44" s="29"/>
      <c r="F44" s="29"/>
      <c r="G44" s="22" t="s">
        <v>236</v>
      </c>
      <c r="H44" s="29"/>
      <c r="J44" s="3">
        <v>1</v>
      </c>
      <c r="L44" s="42">
        <f t="shared" si="14"/>
        <v>0</v>
      </c>
      <c r="M44" s="42">
        <f t="shared" si="3"/>
      </c>
      <c r="N44" s="42">
        <f t="shared" si="4"/>
      </c>
      <c r="O44" s="42">
        <f t="shared" si="5"/>
      </c>
      <c r="P44" s="42">
        <f t="shared" si="15"/>
        <v>0</v>
      </c>
      <c r="Q44" s="47">
        <f t="shared" si="16"/>
        <v>0.125</v>
      </c>
      <c r="R44" s="47">
        <f t="shared" si="17"/>
        <v>0</v>
      </c>
      <c r="S44" s="47"/>
      <c r="T44" s="47"/>
      <c r="U44" s="52"/>
      <c r="V44" s="52"/>
      <c r="W44" s="52"/>
    </row>
    <row r="45" spans="1:30" s="152" customFormat="1" ht="29.25" customHeight="1">
      <c r="A45" s="225" t="s">
        <v>117</v>
      </c>
      <c r="B45" s="225"/>
      <c r="C45" s="225"/>
      <c r="D45" s="225"/>
      <c r="E45" s="225"/>
      <c r="F45" s="225"/>
      <c r="G45" s="225"/>
      <c r="H45" s="225"/>
      <c r="I45" s="158"/>
      <c r="J45" s="149"/>
      <c r="K45" s="159"/>
      <c r="L45" s="150"/>
      <c r="M45" s="150">
        <f t="shared" si="3"/>
      </c>
      <c r="N45" s="150">
        <f t="shared" si="4"/>
      </c>
      <c r="O45" s="150">
        <f t="shared" si="5"/>
      </c>
      <c r="P45" s="150"/>
      <c r="Q45" s="11">
        <f>SUM(Q47:Q55)</f>
        <v>1.0000000000000002</v>
      </c>
      <c r="R45" s="11">
        <f>SUM(R47:R55)</f>
        <v>0</v>
      </c>
      <c r="S45" s="11">
        <f>S35</f>
        <v>0.2</v>
      </c>
      <c r="T45" s="11">
        <f>S45*R45</f>
        <v>0</v>
      </c>
      <c r="U45" s="51"/>
      <c r="V45" s="51"/>
      <c r="W45" s="51"/>
      <c r="X45" s="151"/>
      <c r="Y45" s="151"/>
      <c r="Z45" s="151"/>
      <c r="AA45" s="151"/>
      <c r="AB45" s="151"/>
      <c r="AC45" s="151"/>
      <c r="AD45" s="151"/>
    </row>
    <row r="46" spans="1:30" s="152" customFormat="1" ht="29.25" customHeight="1" thickBot="1">
      <c r="A46" s="238" t="s">
        <v>57</v>
      </c>
      <c r="B46" s="239"/>
      <c r="C46" s="30" t="s">
        <v>150</v>
      </c>
      <c r="D46" s="30" t="s">
        <v>151</v>
      </c>
      <c r="E46" s="30" t="s">
        <v>152</v>
      </c>
      <c r="F46" s="30" t="s">
        <v>153</v>
      </c>
      <c r="G46" s="125" t="s">
        <v>16</v>
      </c>
      <c r="H46" s="27" t="s">
        <v>72</v>
      </c>
      <c r="J46" s="160"/>
      <c r="K46" s="154"/>
      <c r="L46" s="220"/>
      <c r="M46" s="221"/>
      <c r="N46" s="221"/>
      <c r="O46" s="221"/>
      <c r="P46" s="221"/>
      <c r="Q46" s="221"/>
      <c r="R46" s="222"/>
      <c r="S46" s="155"/>
      <c r="T46" s="155"/>
      <c r="U46" s="151"/>
      <c r="V46" s="151"/>
      <c r="W46" s="151"/>
      <c r="X46" s="151"/>
      <c r="Y46" s="151"/>
      <c r="Z46" s="151"/>
      <c r="AA46" s="151"/>
      <c r="AB46" s="151"/>
      <c r="AC46" s="151"/>
      <c r="AD46" s="151"/>
    </row>
    <row r="47" spans="1:23" ht="24.75" customHeight="1">
      <c r="A47" s="38">
        <v>33</v>
      </c>
      <c r="B47" s="269" t="s">
        <v>62</v>
      </c>
      <c r="C47" s="29"/>
      <c r="D47" s="29"/>
      <c r="E47" s="29"/>
      <c r="F47" s="29"/>
      <c r="G47" s="161" t="s">
        <v>126</v>
      </c>
      <c r="H47" s="29"/>
      <c r="J47" s="3">
        <v>1</v>
      </c>
      <c r="L47" s="42">
        <f>IF(J47=1,$Z$4,"")</f>
        <v>0</v>
      </c>
      <c r="M47" s="42">
        <f t="shared" si="3"/>
      </c>
      <c r="N47" s="42">
        <f t="shared" si="4"/>
      </c>
      <c r="O47" s="42">
        <f t="shared" si="5"/>
      </c>
      <c r="P47" s="42">
        <f>SUM(L47:O47)</f>
        <v>0</v>
      </c>
      <c r="Q47" s="47">
        <f>1/9</f>
        <v>0.1111111111111111</v>
      </c>
      <c r="R47" s="47">
        <f>Q47*P47</f>
        <v>0</v>
      </c>
      <c r="S47" s="47"/>
      <c r="T47" s="47"/>
      <c r="U47" s="52"/>
      <c r="V47" s="52"/>
      <c r="W47" s="52"/>
    </row>
    <row r="48" spans="1:23" ht="24.75" customHeight="1">
      <c r="A48" s="38">
        <f>A47+1</f>
        <v>34</v>
      </c>
      <c r="B48" s="269" t="s">
        <v>2</v>
      </c>
      <c r="C48" s="29"/>
      <c r="D48" s="29"/>
      <c r="E48" s="29"/>
      <c r="F48" s="29"/>
      <c r="G48" s="161" t="s">
        <v>127</v>
      </c>
      <c r="H48" s="29"/>
      <c r="J48" s="3">
        <v>1</v>
      </c>
      <c r="L48" s="42">
        <f aca="true" t="shared" si="19" ref="L48:L55">IF(J48=1,$Z$4,"")</f>
        <v>0</v>
      </c>
      <c r="M48" s="42">
        <f t="shared" si="3"/>
      </c>
      <c r="N48" s="42">
        <f t="shared" si="4"/>
      </c>
      <c r="O48" s="42">
        <f t="shared" si="5"/>
      </c>
      <c r="P48" s="42">
        <f aca="true" t="shared" si="20" ref="P48:P55">SUM(L48:O48)</f>
        <v>0</v>
      </c>
      <c r="Q48" s="47">
        <f aca="true" t="shared" si="21" ref="Q48:Q55">1/9</f>
        <v>0.1111111111111111</v>
      </c>
      <c r="R48" s="47">
        <f aca="true" t="shared" si="22" ref="R48:R55">Q48*P48</f>
        <v>0</v>
      </c>
      <c r="S48" s="47"/>
      <c r="T48" s="47"/>
      <c r="U48" s="52"/>
      <c r="V48" s="52"/>
      <c r="W48" s="52"/>
    </row>
    <row r="49" spans="1:23" ht="24.75" customHeight="1">
      <c r="A49" s="38">
        <f aca="true" t="shared" si="23" ref="A49:A55">A48+1</f>
        <v>35</v>
      </c>
      <c r="B49" s="269" t="s">
        <v>3</v>
      </c>
      <c r="C49" s="29"/>
      <c r="D49" s="29"/>
      <c r="E49" s="29"/>
      <c r="F49" s="29"/>
      <c r="G49" s="161" t="s">
        <v>128</v>
      </c>
      <c r="H49" s="29"/>
      <c r="J49" s="3">
        <v>1</v>
      </c>
      <c r="L49" s="42">
        <f t="shared" si="19"/>
        <v>0</v>
      </c>
      <c r="M49" s="42">
        <f t="shared" si="3"/>
      </c>
      <c r="N49" s="42">
        <f t="shared" si="4"/>
      </c>
      <c r="O49" s="42">
        <f t="shared" si="5"/>
      </c>
      <c r="P49" s="42">
        <f t="shared" si="20"/>
        <v>0</v>
      </c>
      <c r="Q49" s="47">
        <f t="shared" si="21"/>
        <v>0.1111111111111111</v>
      </c>
      <c r="R49" s="47">
        <f t="shared" si="22"/>
        <v>0</v>
      </c>
      <c r="S49" s="47"/>
      <c r="T49" s="47"/>
      <c r="U49" s="52"/>
      <c r="V49" s="52"/>
      <c r="W49" s="52"/>
    </row>
    <row r="50" spans="1:23" ht="24.75" customHeight="1">
      <c r="A50" s="38">
        <f t="shared" si="23"/>
        <v>36</v>
      </c>
      <c r="B50" s="269" t="s">
        <v>202</v>
      </c>
      <c r="C50" s="29"/>
      <c r="D50" s="29"/>
      <c r="E50" s="29"/>
      <c r="F50" s="29"/>
      <c r="G50" s="161" t="s">
        <v>116</v>
      </c>
      <c r="H50" s="133"/>
      <c r="J50" s="3">
        <v>1</v>
      </c>
      <c r="L50" s="42">
        <f t="shared" si="19"/>
        <v>0</v>
      </c>
      <c r="M50" s="42">
        <f t="shared" si="3"/>
      </c>
      <c r="N50" s="42">
        <f t="shared" si="4"/>
      </c>
      <c r="O50" s="42">
        <f t="shared" si="5"/>
      </c>
      <c r="P50" s="42">
        <f t="shared" si="20"/>
        <v>0</v>
      </c>
      <c r="Q50" s="47">
        <f t="shared" si="21"/>
        <v>0.1111111111111111</v>
      </c>
      <c r="R50" s="47">
        <f t="shared" si="22"/>
        <v>0</v>
      </c>
      <c r="S50" s="47"/>
      <c r="T50" s="47"/>
      <c r="U50" s="52"/>
      <c r="V50" s="52"/>
      <c r="W50" s="52"/>
    </row>
    <row r="51" spans="1:23" ht="24.75" customHeight="1">
      <c r="A51" s="38">
        <f t="shared" si="23"/>
        <v>37</v>
      </c>
      <c r="B51" s="269" t="s">
        <v>4</v>
      </c>
      <c r="C51" s="29"/>
      <c r="D51" s="29"/>
      <c r="E51" s="29"/>
      <c r="F51" s="29"/>
      <c r="G51" s="161" t="s">
        <v>198</v>
      </c>
      <c r="H51" s="29"/>
      <c r="J51" s="3">
        <v>1</v>
      </c>
      <c r="L51" s="42">
        <f t="shared" si="19"/>
        <v>0</v>
      </c>
      <c r="M51" s="42">
        <f t="shared" si="3"/>
      </c>
      <c r="N51" s="42">
        <f t="shared" si="4"/>
      </c>
      <c r="O51" s="42">
        <f t="shared" si="5"/>
      </c>
      <c r="P51" s="42">
        <f t="shared" si="20"/>
        <v>0</v>
      </c>
      <c r="Q51" s="47">
        <f t="shared" si="21"/>
        <v>0.1111111111111111</v>
      </c>
      <c r="R51" s="47">
        <f t="shared" si="22"/>
        <v>0</v>
      </c>
      <c r="S51" s="47"/>
      <c r="T51" s="47"/>
      <c r="U51" s="52"/>
      <c r="V51" s="52"/>
      <c r="W51" s="52"/>
    </row>
    <row r="52" spans="1:23" ht="24.75" customHeight="1">
      <c r="A52" s="38">
        <f t="shared" si="23"/>
        <v>38</v>
      </c>
      <c r="B52" s="269" t="s">
        <v>5</v>
      </c>
      <c r="C52" s="29"/>
      <c r="D52" s="29"/>
      <c r="E52" s="29"/>
      <c r="F52" s="29"/>
      <c r="G52" s="161" t="s">
        <v>116</v>
      </c>
      <c r="H52" s="29"/>
      <c r="J52" s="3">
        <v>1</v>
      </c>
      <c r="L52" s="42">
        <f t="shared" si="19"/>
        <v>0</v>
      </c>
      <c r="M52" s="42">
        <f t="shared" si="3"/>
      </c>
      <c r="N52" s="42">
        <f t="shared" si="4"/>
      </c>
      <c r="O52" s="42">
        <f t="shared" si="5"/>
      </c>
      <c r="P52" s="42">
        <f t="shared" si="20"/>
        <v>0</v>
      </c>
      <c r="Q52" s="47">
        <f t="shared" si="21"/>
        <v>0.1111111111111111</v>
      </c>
      <c r="R52" s="47">
        <f t="shared" si="22"/>
        <v>0</v>
      </c>
      <c r="S52" s="47"/>
      <c r="T52" s="47"/>
      <c r="U52" s="52"/>
      <c r="V52" s="52"/>
      <c r="W52" s="52"/>
    </row>
    <row r="53" spans="1:23" ht="24.75" customHeight="1">
      <c r="A53" s="38">
        <f t="shared" si="23"/>
        <v>39</v>
      </c>
      <c r="B53" s="269" t="s">
        <v>6</v>
      </c>
      <c r="C53" s="29"/>
      <c r="D53" s="29"/>
      <c r="E53" s="29"/>
      <c r="F53" s="29"/>
      <c r="G53" s="161" t="s">
        <v>237</v>
      </c>
      <c r="H53" s="29"/>
      <c r="J53" s="3">
        <v>1</v>
      </c>
      <c r="L53" s="42">
        <f t="shared" si="19"/>
        <v>0</v>
      </c>
      <c r="M53" s="42">
        <f t="shared" si="3"/>
      </c>
      <c r="N53" s="42">
        <f t="shared" si="4"/>
      </c>
      <c r="O53" s="42">
        <f t="shared" si="5"/>
      </c>
      <c r="P53" s="42">
        <f t="shared" si="20"/>
        <v>0</v>
      </c>
      <c r="Q53" s="47">
        <f t="shared" si="21"/>
        <v>0.1111111111111111</v>
      </c>
      <c r="R53" s="47">
        <f t="shared" si="22"/>
        <v>0</v>
      </c>
      <c r="S53" s="47"/>
      <c r="T53" s="47"/>
      <c r="U53" s="52"/>
      <c r="V53" s="52"/>
      <c r="W53" s="52"/>
    </row>
    <row r="54" spans="1:23" ht="24.75" customHeight="1">
      <c r="A54" s="38">
        <f t="shared" si="23"/>
        <v>40</v>
      </c>
      <c r="B54" s="269" t="s">
        <v>7</v>
      </c>
      <c r="C54" s="29"/>
      <c r="D54" s="29"/>
      <c r="E54" s="29"/>
      <c r="F54" s="29"/>
      <c r="G54" s="161" t="s">
        <v>237</v>
      </c>
      <c r="H54" s="29"/>
      <c r="J54" s="3">
        <v>1</v>
      </c>
      <c r="L54" s="42">
        <f t="shared" si="19"/>
        <v>0</v>
      </c>
      <c r="M54" s="42">
        <f t="shared" si="3"/>
      </c>
      <c r="N54" s="42">
        <f t="shared" si="4"/>
      </c>
      <c r="O54" s="42">
        <f t="shared" si="5"/>
      </c>
      <c r="P54" s="42">
        <f t="shared" si="20"/>
        <v>0</v>
      </c>
      <c r="Q54" s="47">
        <f t="shared" si="21"/>
        <v>0.1111111111111111</v>
      </c>
      <c r="R54" s="47">
        <f t="shared" si="22"/>
        <v>0</v>
      </c>
      <c r="S54" s="47"/>
      <c r="T54" s="47"/>
      <c r="U54" s="52"/>
      <c r="V54" s="52"/>
      <c r="W54" s="52"/>
    </row>
    <row r="55" spans="1:23" ht="24.75" customHeight="1">
      <c r="A55" s="38">
        <f t="shared" si="23"/>
        <v>41</v>
      </c>
      <c r="B55" s="269" t="s">
        <v>8</v>
      </c>
      <c r="C55" s="29"/>
      <c r="D55" s="29"/>
      <c r="E55" s="29"/>
      <c r="F55" s="29"/>
      <c r="G55" s="161" t="s">
        <v>237</v>
      </c>
      <c r="H55" s="29"/>
      <c r="J55" s="3">
        <v>1</v>
      </c>
      <c r="L55" s="42">
        <f t="shared" si="19"/>
        <v>0</v>
      </c>
      <c r="M55" s="42">
        <f t="shared" si="3"/>
      </c>
      <c r="N55" s="42">
        <f t="shared" si="4"/>
      </c>
      <c r="O55" s="42">
        <f t="shared" si="5"/>
      </c>
      <c r="P55" s="42">
        <f t="shared" si="20"/>
        <v>0</v>
      </c>
      <c r="Q55" s="47">
        <f t="shared" si="21"/>
        <v>0.1111111111111111</v>
      </c>
      <c r="R55" s="47">
        <f t="shared" si="22"/>
        <v>0</v>
      </c>
      <c r="S55" s="47"/>
      <c r="T55" s="47"/>
      <c r="U55" s="52"/>
      <c r="V55" s="52"/>
      <c r="W55" s="52"/>
    </row>
    <row r="56" spans="1:23" ht="24.75" customHeight="1">
      <c r="A56" s="205" t="s">
        <v>227</v>
      </c>
      <c r="B56" s="271"/>
      <c r="C56" s="202"/>
      <c r="D56" s="202"/>
      <c r="E56" s="202"/>
      <c r="F56" s="202"/>
      <c r="G56" s="203"/>
      <c r="H56" s="204"/>
      <c r="J56" s="181"/>
      <c r="L56" s="182"/>
      <c r="M56" s="182"/>
      <c r="N56" s="182"/>
      <c r="O56" s="182"/>
      <c r="P56" s="182"/>
      <c r="Q56" s="183"/>
      <c r="R56" s="184"/>
      <c r="S56" s="185"/>
      <c r="T56" s="185"/>
      <c r="U56" s="52"/>
      <c r="V56" s="52"/>
      <c r="W56" s="52"/>
    </row>
    <row r="57" spans="1:23" s="147" customFormat="1" ht="24.75" customHeight="1">
      <c r="A57" s="200"/>
      <c r="B57" s="272" t="s">
        <v>248</v>
      </c>
      <c r="C57" s="193"/>
      <c r="D57" s="193"/>
      <c r="E57" s="193"/>
      <c r="F57" s="193"/>
      <c r="G57" s="194"/>
      <c r="H57" s="198"/>
      <c r="J57" s="195"/>
      <c r="L57" s="196"/>
      <c r="M57" s="196"/>
      <c r="N57" s="196"/>
      <c r="O57" s="196"/>
      <c r="P57" s="196"/>
      <c r="Q57" s="197"/>
      <c r="R57" s="197"/>
      <c r="S57" s="197"/>
      <c r="T57" s="197"/>
      <c r="U57" s="52"/>
      <c r="V57" s="52"/>
      <c r="W57" s="52"/>
    </row>
    <row r="58" spans="1:23" s="147" customFormat="1" ht="24.75" customHeight="1">
      <c r="A58" s="200"/>
      <c r="B58" s="272" t="s">
        <v>249</v>
      </c>
      <c r="C58" s="193"/>
      <c r="D58" s="193"/>
      <c r="E58" s="193"/>
      <c r="F58" s="193"/>
      <c r="G58" s="194"/>
      <c r="H58" s="198"/>
      <c r="J58" s="195"/>
      <c r="L58" s="196"/>
      <c r="M58" s="196"/>
      <c r="N58" s="196"/>
      <c r="O58" s="196"/>
      <c r="P58" s="196"/>
      <c r="Q58" s="197"/>
      <c r="R58" s="197"/>
      <c r="S58" s="197"/>
      <c r="T58" s="197"/>
      <c r="U58" s="52"/>
      <c r="V58" s="52"/>
      <c r="W58" s="52"/>
    </row>
    <row r="59" spans="1:23" s="147" customFormat="1" ht="24.75" customHeight="1">
      <c r="A59" s="200"/>
      <c r="B59" s="272" t="s">
        <v>250</v>
      </c>
      <c r="C59" s="193"/>
      <c r="D59" s="193"/>
      <c r="E59" s="193"/>
      <c r="F59" s="193"/>
      <c r="G59" s="194"/>
      <c r="H59" s="198"/>
      <c r="J59" s="195"/>
      <c r="L59" s="196"/>
      <c r="M59" s="196"/>
      <c r="N59" s="196"/>
      <c r="O59" s="196"/>
      <c r="P59" s="196"/>
      <c r="Q59" s="197"/>
      <c r="R59" s="197"/>
      <c r="S59" s="197"/>
      <c r="T59" s="197"/>
      <c r="U59" s="52"/>
      <c r="V59" s="52"/>
      <c r="W59" s="52"/>
    </row>
    <row r="60" spans="1:23" s="147" customFormat="1" ht="24.75" customHeight="1">
      <c r="A60" s="200"/>
      <c r="B60" s="272" t="s">
        <v>251</v>
      </c>
      <c r="C60" s="193"/>
      <c r="D60" s="193"/>
      <c r="E60" s="193"/>
      <c r="F60" s="193"/>
      <c r="G60" s="194"/>
      <c r="H60" s="198"/>
      <c r="J60" s="195"/>
      <c r="L60" s="196"/>
      <c r="M60" s="196"/>
      <c r="N60" s="196"/>
      <c r="O60" s="196"/>
      <c r="P60" s="196"/>
      <c r="Q60" s="197"/>
      <c r="R60" s="197"/>
      <c r="S60" s="197"/>
      <c r="T60" s="197"/>
      <c r="U60" s="52"/>
      <c r="V60" s="52"/>
      <c r="W60" s="52"/>
    </row>
    <row r="61" spans="1:23" s="147" customFormat="1" ht="24.75" customHeight="1">
      <c r="A61" s="200"/>
      <c r="B61" s="272" t="s">
        <v>252</v>
      </c>
      <c r="C61" s="193"/>
      <c r="D61" s="193"/>
      <c r="E61" s="193"/>
      <c r="F61" s="193"/>
      <c r="G61" s="194"/>
      <c r="H61" s="198"/>
      <c r="J61" s="195"/>
      <c r="L61" s="196"/>
      <c r="M61" s="196"/>
      <c r="N61" s="196"/>
      <c r="O61" s="196"/>
      <c r="P61" s="196"/>
      <c r="Q61" s="197"/>
      <c r="R61" s="197"/>
      <c r="S61" s="197"/>
      <c r="T61" s="197"/>
      <c r="U61" s="52"/>
      <c r="V61" s="52"/>
      <c r="W61" s="52"/>
    </row>
    <row r="62" spans="1:23" s="147" customFormat="1" ht="24.75" customHeight="1">
      <c r="A62" s="200"/>
      <c r="B62" s="272" t="s">
        <v>253</v>
      </c>
      <c r="C62" s="193"/>
      <c r="D62" s="193"/>
      <c r="E62" s="193"/>
      <c r="F62" s="193"/>
      <c r="G62" s="194"/>
      <c r="H62" s="198"/>
      <c r="J62" s="195"/>
      <c r="L62" s="196"/>
      <c r="M62" s="196"/>
      <c r="N62" s="196"/>
      <c r="O62" s="196"/>
      <c r="P62" s="196"/>
      <c r="Q62" s="197"/>
      <c r="R62" s="197"/>
      <c r="S62" s="197"/>
      <c r="T62" s="197"/>
      <c r="U62" s="52"/>
      <c r="V62" s="52"/>
      <c r="W62" s="52"/>
    </row>
    <row r="63" spans="1:23" s="147" customFormat="1" ht="24.75" customHeight="1">
      <c r="A63" s="200"/>
      <c r="B63" s="272" t="s">
        <v>254</v>
      </c>
      <c r="C63" s="193"/>
      <c r="D63" s="193"/>
      <c r="E63" s="193"/>
      <c r="F63" s="193"/>
      <c r="G63" s="194"/>
      <c r="H63" s="198"/>
      <c r="J63" s="195"/>
      <c r="L63" s="196"/>
      <c r="M63" s="196"/>
      <c r="N63" s="196"/>
      <c r="O63" s="196"/>
      <c r="P63" s="196"/>
      <c r="Q63" s="197"/>
      <c r="R63" s="197"/>
      <c r="S63" s="197"/>
      <c r="T63" s="197"/>
      <c r="U63" s="52"/>
      <c r="V63" s="52"/>
      <c r="W63" s="52"/>
    </row>
    <row r="64" spans="1:23" ht="24.75" customHeight="1">
      <c r="A64" s="201"/>
      <c r="B64" s="273"/>
      <c r="C64" s="186"/>
      <c r="D64" s="186"/>
      <c r="E64" s="186"/>
      <c r="F64" s="186"/>
      <c r="G64" s="187"/>
      <c r="H64" s="199"/>
      <c r="J64" s="188"/>
      <c r="L64" s="189"/>
      <c r="M64" s="189"/>
      <c r="N64" s="189"/>
      <c r="O64" s="189"/>
      <c r="P64" s="189"/>
      <c r="Q64" s="190"/>
      <c r="R64" s="191"/>
      <c r="S64" s="192"/>
      <c r="T64" s="192"/>
      <c r="U64" s="52"/>
      <c r="V64" s="52"/>
      <c r="W64" s="52"/>
    </row>
    <row r="65" spans="1:23" s="10" customFormat="1" ht="24.75" customHeight="1">
      <c r="A65" s="141" t="s">
        <v>30</v>
      </c>
      <c r="B65" s="274"/>
      <c r="C65" s="142"/>
      <c r="D65" s="142"/>
      <c r="E65" s="142"/>
      <c r="F65" s="142"/>
      <c r="G65" s="142"/>
      <c r="H65" s="142"/>
      <c r="I65" s="142"/>
      <c r="J65" s="142"/>
      <c r="K65" s="142"/>
      <c r="L65" s="142"/>
      <c r="M65" s="142"/>
      <c r="N65" s="142"/>
      <c r="O65" s="142"/>
      <c r="P65" s="142"/>
      <c r="Q65" s="142"/>
      <c r="R65" s="143"/>
      <c r="S65" s="53"/>
      <c r="T65" s="53"/>
      <c r="U65" s="57">
        <f>T66+T74+T85+T98+T104</f>
        <v>0</v>
      </c>
      <c r="V65" s="57">
        <f>1/4</f>
        <v>0.25</v>
      </c>
      <c r="W65" s="57">
        <f>V65*U65</f>
        <v>0</v>
      </c>
    </row>
    <row r="66" spans="1:30" s="152" customFormat="1" ht="29.25" customHeight="1">
      <c r="A66" s="237" t="s">
        <v>118</v>
      </c>
      <c r="B66" s="237"/>
      <c r="C66" s="237"/>
      <c r="D66" s="237"/>
      <c r="E66" s="237"/>
      <c r="F66" s="237"/>
      <c r="G66" s="237"/>
      <c r="H66" s="237"/>
      <c r="I66" s="162"/>
      <c r="J66" s="163"/>
      <c r="K66" s="164"/>
      <c r="L66" s="165"/>
      <c r="M66" s="165"/>
      <c r="N66" s="165"/>
      <c r="O66" s="165"/>
      <c r="P66" s="165"/>
      <c r="Q66" s="33">
        <f>SUM(Q68:Q73)</f>
        <v>0.9999999999999999</v>
      </c>
      <c r="R66" s="33">
        <f>SUM(R68:R73)</f>
        <v>0</v>
      </c>
      <c r="S66" s="33">
        <f>1/5</f>
        <v>0.2</v>
      </c>
      <c r="T66" s="33">
        <f>S66*R66</f>
        <v>0</v>
      </c>
      <c r="U66" s="56"/>
      <c r="V66" s="56"/>
      <c r="W66" s="56"/>
      <c r="X66" s="151"/>
      <c r="Y66" s="151"/>
      <c r="Z66" s="151"/>
      <c r="AA66" s="151"/>
      <c r="AB66" s="151"/>
      <c r="AC66" s="151"/>
      <c r="AD66" s="151"/>
    </row>
    <row r="67" spans="1:30" s="152" customFormat="1" ht="29.25" customHeight="1" thickBot="1">
      <c r="A67" s="236" t="s">
        <v>57</v>
      </c>
      <c r="B67" s="236"/>
      <c r="C67" s="30" t="s">
        <v>150</v>
      </c>
      <c r="D67" s="30" t="s">
        <v>151</v>
      </c>
      <c r="E67" s="30" t="s">
        <v>152</v>
      </c>
      <c r="F67" s="30" t="s">
        <v>153</v>
      </c>
      <c r="G67" s="125" t="s">
        <v>16</v>
      </c>
      <c r="H67" s="27" t="s">
        <v>72</v>
      </c>
      <c r="J67" s="160"/>
      <c r="K67" s="154"/>
      <c r="L67" s="226"/>
      <c r="M67" s="227"/>
      <c r="N67" s="227"/>
      <c r="O67" s="227"/>
      <c r="P67" s="227"/>
      <c r="Q67" s="227"/>
      <c r="R67" s="240"/>
      <c r="S67" s="155"/>
      <c r="T67" s="155"/>
      <c r="U67" s="151"/>
      <c r="V67" s="151"/>
      <c r="W67" s="151"/>
      <c r="X67" s="151"/>
      <c r="Y67" s="151"/>
      <c r="Z67" s="151"/>
      <c r="AA67" s="151"/>
      <c r="AB67" s="151"/>
      <c r="AC67" s="151"/>
      <c r="AD67" s="151"/>
    </row>
    <row r="68" spans="1:23" ht="24.75" customHeight="1">
      <c r="A68" s="38">
        <f>42</f>
        <v>42</v>
      </c>
      <c r="B68" s="269" t="s">
        <v>203</v>
      </c>
      <c r="C68" s="29"/>
      <c r="D68" s="29"/>
      <c r="E68" s="29"/>
      <c r="F68" s="29"/>
      <c r="G68" s="161" t="s">
        <v>129</v>
      </c>
      <c r="H68" s="29"/>
      <c r="J68" s="3">
        <v>1</v>
      </c>
      <c r="L68" s="42">
        <f>IF(J68=1,$Z$4,"")</f>
        <v>0</v>
      </c>
      <c r="M68" s="42">
        <f>IF(J68=2,$AA$4,"")</f>
      </c>
      <c r="N68" s="42">
        <f>IF(J68=3,$AB$4,"")</f>
      </c>
      <c r="O68" s="42">
        <f>IF(J68=4,$AC$4,"")</f>
      </c>
      <c r="P68" s="42">
        <f aca="true" t="shared" si="24" ref="P68:P73">SUM(L68:O68)</f>
        <v>0</v>
      </c>
      <c r="Q68" s="47">
        <f aca="true" t="shared" si="25" ref="Q68:Q73">1/6</f>
        <v>0.16666666666666666</v>
      </c>
      <c r="R68" s="47">
        <f aca="true" t="shared" si="26" ref="R68:R73">Q68*P68</f>
        <v>0</v>
      </c>
      <c r="S68" s="47"/>
      <c r="T68" s="47"/>
      <c r="U68" s="52"/>
      <c r="V68" s="52"/>
      <c r="W68" s="52"/>
    </row>
    <row r="69" spans="1:23" ht="24.75" customHeight="1">
      <c r="A69" s="38">
        <f>A68+1</f>
        <v>43</v>
      </c>
      <c r="B69" s="269" t="s">
        <v>204</v>
      </c>
      <c r="C69" s="29"/>
      <c r="D69" s="29"/>
      <c r="E69" s="29"/>
      <c r="F69" s="29"/>
      <c r="G69" s="161" t="s">
        <v>130</v>
      </c>
      <c r="H69" s="29"/>
      <c r="J69" s="3">
        <v>1</v>
      </c>
      <c r="L69" s="42">
        <f>IF(J69=1,$Z$4,"")</f>
        <v>0</v>
      </c>
      <c r="M69" s="42">
        <f>IF(J69=2,$AA$4,"")</f>
      </c>
      <c r="N69" s="42">
        <f>IF(J69=3,$AB$4,"")</f>
      </c>
      <c r="O69" s="42">
        <f>IF(J69=4,$AC$4,"")</f>
      </c>
      <c r="P69" s="42">
        <f t="shared" si="24"/>
        <v>0</v>
      </c>
      <c r="Q69" s="47">
        <f t="shared" si="25"/>
        <v>0.16666666666666666</v>
      </c>
      <c r="R69" s="47">
        <f t="shared" si="26"/>
        <v>0</v>
      </c>
      <c r="S69" s="47"/>
      <c r="T69" s="47"/>
      <c r="U69" s="52"/>
      <c r="V69" s="52"/>
      <c r="W69" s="52"/>
    </row>
    <row r="70" spans="1:23" ht="24.75" customHeight="1">
      <c r="A70" s="38">
        <f>A69+1</f>
        <v>44</v>
      </c>
      <c r="B70" s="269" t="s">
        <v>205</v>
      </c>
      <c r="C70" s="29"/>
      <c r="D70" s="29"/>
      <c r="E70" s="29"/>
      <c r="F70" s="29"/>
      <c r="G70" s="161" t="s">
        <v>206</v>
      </c>
      <c r="H70" s="29"/>
      <c r="J70" s="3">
        <v>1</v>
      </c>
      <c r="L70" s="42">
        <f>IF(J70=1,$Z$4,"")</f>
        <v>0</v>
      </c>
      <c r="M70" s="42">
        <f>IF(J70=2,$AA$4,"")</f>
      </c>
      <c r="N70" s="42">
        <f>IF(J70=3,$AB$4,"")</f>
      </c>
      <c r="O70" s="42">
        <f>IF(J70=4,$AC$4,"")</f>
      </c>
      <c r="P70" s="42">
        <f t="shared" si="24"/>
        <v>0</v>
      </c>
      <c r="Q70" s="47">
        <f t="shared" si="25"/>
        <v>0.16666666666666666</v>
      </c>
      <c r="R70" s="47">
        <f t="shared" si="26"/>
        <v>0</v>
      </c>
      <c r="S70" s="47"/>
      <c r="T70" s="47"/>
      <c r="U70" s="52"/>
      <c r="V70" s="52"/>
      <c r="W70" s="52"/>
    </row>
    <row r="71" spans="1:23" ht="24.75" customHeight="1">
      <c r="A71" s="38">
        <f>A70+1</f>
        <v>45</v>
      </c>
      <c r="B71" s="270" t="s">
        <v>255</v>
      </c>
      <c r="C71" s="29"/>
      <c r="D71" s="29"/>
      <c r="E71" s="29"/>
      <c r="F71" s="29"/>
      <c r="G71" s="161" t="s">
        <v>207</v>
      </c>
      <c r="H71" s="133"/>
      <c r="J71" s="3">
        <v>1</v>
      </c>
      <c r="L71" s="42">
        <f>IF(J71=1,$Z$4,"")</f>
        <v>0</v>
      </c>
      <c r="M71" s="42">
        <f>IF(J71=2,$AA$4,"")</f>
      </c>
      <c r="N71" s="42">
        <f>IF(J71=3,$AB$4,"")</f>
      </c>
      <c r="O71" s="42">
        <f>IF(J71=4,$AC$4,"")</f>
      </c>
      <c r="P71" s="42">
        <f t="shared" si="24"/>
        <v>0</v>
      </c>
      <c r="Q71" s="47">
        <f t="shared" si="25"/>
        <v>0.16666666666666666</v>
      </c>
      <c r="R71" s="47">
        <f t="shared" si="26"/>
        <v>0</v>
      </c>
      <c r="S71" s="47"/>
      <c r="T71" s="47"/>
      <c r="U71" s="52"/>
      <c r="V71" s="52"/>
      <c r="W71" s="52"/>
    </row>
    <row r="72" spans="1:23" ht="24.75" customHeight="1">
      <c r="A72" s="38">
        <f>A71+1</f>
        <v>46</v>
      </c>
      <c r="B72" s="269" t="s">
        <v>124</v>
      </c>
      <c r="C72" s="29"/>
      <c r="D72" s="29"/>
      <c r="E72" s="29"/>
      <c r="F72" s="29"/>
      <c r="G72" s="161" t="s">
        <v>208</v>
      </c>
      <c r="H72" s="29"/>
      <c r="J72" s="3">
        <v>1</v>
      </c>
      <c r="L72" s="42">
        <f>IF(J72=1,$Z$4,"")</f>
        <v>0</v>
      </c>
      <c r="M72" s="42">
        <f>IF(J72=2,$AA$4,"")</f>
      </c>
      <c r="N72" s="42">
        <f>IF(J72=3,$AB$4,"")</f>
      </c>
      <c r="O72" s="42">
        <f>IF(J72=4,$AC$4,"")</f>
      </c>
      <c r="P72" s="42">
        <f t="shared" si="24"/>
        <v>0</v>
      </c>
      <c r="Q72" s="47">
        <f t="shared" si="25"/>
        <v>0.16666666666666666</v>
      </c>
      <c r="R72" s="47">
        <f t="shared" si="26"/>
        <v>0</v>
      </c>
      <c r="S72" s="47"/>
      <c r="T72" s="47"/>
      <c r="U72" s="52"/>
      <c r="V72" s="52"/>
      <c r="W72" s="52"/>
    </row>
    <row r="73" spans="1:23" ht="24.75" customHeight="1">
      <c r="A73" s="38">
        <f>A72+1</f>
        <v>47</v>
      </c>
      <c r="B73" s="269" t="s">
        <v>125</v>
      </c>
      <c r="C73" s="29"/>
      <c r="D73" s="29"/>
      <c r="E73" s="29"/>
      <c r="F73" s="29"/>
      <c r="G73" s="161" t="s">
        <v>209</v>
      </c>
      <c r="H73" s="29"/>
      <c r="J73" s="3">
        <v>1</v>
      </c>
      <c r="L73" s="42">
        <f>IF(J73=1,$Z$4,"")</f>
        <v>0</v>
      </c>
      <c r="M73" s="42">
        <f>IF(J73=2,$AA$4,"")</f>
      </c>
      <c r="N73" s="42">
        <f>IF(J73=3,$AB$4,"")</f>
      </c>
      <c r="O73" s="42">
        <f>IF(J73=4,$AC$4,"")</f>
      </c>
      <c r="P73" s="42">
        <f t="shared" si="24"/>
        <v>0</v>
      </c>
      <c r="Q73" s="47">
        <f t="shared" si="25"/>
        <v>0.16666666666666666</v>
      </c>
      <c r="R73" s="47">
        <f t="shared" si="26"/>
        <v>0</v>
      </c>
      <c r="S73" s="47"/>
      <c r="T73" s="47"/>
      <c r="U73" s="52"/>
      <c r="V73" s="52"/>
      <c r="W73" s="52"/>
    </row>
    <row r="74" spans="1:30" s="152" customFormat="1" ht="29.25" customHeight="1">
      <c r="A74" s="237" t="s">
        <v>119</v>
      </c>
      <c r="B74" s="237"/>
      <c r="C74" s="237"/>
      <c r="D74" s="237"/>
      <c r="E74" s="237"/>
      <c r="F74" s="237"/>
      <c r="G74" s="237"/>
      <c r="H74" s="237"/>
      <c r="I74" s="166"/>
      <c r="J74" s="163"/>
      <c r="K74" s="167"/>
      <c r="L74" s="165"/>
      <c r="M74" s="165"/>
      <c r="N74" s="165"/>
      <c r="O74" s="165"/>
      <c r="P74" s="165"/>
      <c r="Q74" s="33">
        <f>SUM(Q76:Q84)</f>
        <v>1.0000000000000002</v>
      </c>
      <c r="R74" s="33">
        <f>SUM(R76:R84)</f>
        <v>0</v>
      </c>
      <c r="S74" s="33">
        <f>1/5</f>
        <v>0.2</v>
      </c>
      <c r="T74" s="33">
        <f>S74*R74</f>
        <v>0</v>
      </c>
      <c r="U74" s="56"/>
      <c r="V74" s="56"/>
      <c r="W74" s="56"/>
      <c r="X74" s="151"/>
      <c r="Y74" s="151"/>
      <c r="Z74" s="151"/>
      <c r="AA74" s="151"/>
      <c r="AB74" s="151"/>
      <c r="AC74" s="151"/>
      <c r="AD74" s="151"/>
    </row>
    <row r="75" spans="1:30" s="152" customFormat="1" ht="29.25" customHeight="1" thickBot="1">
      <c r="A75" s="236" t="s">
        <v>57</v>
      </c>
      <c r="B75" s="236"/>
      <c r="C75" s="30" t="s">
        <v>150</v>
      </c>
      <c r="D75" s="30" t="s">
        <v>151</v>
      </c>
      <c r="E75" s="30" t="s">
        <v>152</v>
      </c>
      <c r="F75" s="30" t="s">
        <v>153</v>
      </c>
      <c r="G75" s="125" t="s">
        <v>16</v>
      </c>
      <c r="H75" s="27" t="s">
        <v>72</v>
      </c>
      <c r="J75" s="160"/>
      <c r="K75" s="154"/>
      <c r="L75" s="242">
        <f>IF(J75=1,#REF!,"")</f>
      </c>
      <c r="M75" s="243"/>
      <c r="N75" s="243"/>
      <c r="O75" s="243"/>
      <c r="P75" s="243"/>
      <c r="Q75" s="243"/>
      <c r="R75" s="244"/>
      <c r="S75" s="155"/>
      <c r="T75" s="155"/>
      <c r="U75" s="151"/>
      <c r="V75" s="151"/>
      <c r="W75" s="151"/>
      <c r="X75" s="151"/>
      <c r="Y75" s="151"/>
      <c r="Z75" s="151"/>
      <c r="AA75" s="151"/>
      <c r="AB75" s="151"/>
      <c r="AC75" s="151"/>
      <c r="AD75" s="151"/>
    </row>
    <row r="76" spans="1:23" ht="24.75" customHeight="1">
      <c r="A76" s="38">
        <v>48</v>
      </c>
      <c r="B76" s="269" t="s">
        <v>256</v>
      </c>
      <c r="C76" s="29"/>
      <c r="D76" s="29"/>
      <c r="E76" s="29"/>
      <c r="F76" s="29"/>
      <c r="G76" s="22" t="s">
        <v>207</v>
      </c>
      <c r="H76" s="29"/>
      <c r="J76" s="3">
        <v>1</v>
      </c>
      <c r="L76" s="42">
        <f>IF(J76=1,$Z$4,"")</f>
        <v>0</v>
      </c>
      <c r="M76" s="42">
        <f>IF(J76=2,$AA$4,"")</f>
      </c>
      <c r="N76" s="42">
        <f>IF(J76=3,$AB$4,"")</f>
      </c>
      <c r="O76" s="42">
        <f>IF(J76=4,$AC$4,"")</f>
      </c>
      <c r="P76" s="42">
        <f aca="true" t="shared" si="27" ref="P76:P84">SUM(L76:O76)</f>
        <v>0</v>
      </c>
      <c r="Q76" s="47">
        <f>1/9</f>
        <v>0.1111111111111111</v>
      </c>
      <c r="R76" s="47">
        <f aca="true" t="shared" si="28" ref="R76:R84">Q76*P76</f>
        <v>0</v>
      </c>
      <c r="S76" s="47"/>
      <c r="T76" s="47"/>
      <c r="U76" s="52"/>
      <c r="V76" s="52"/>
      <c r="W76" s="52"/>
    </row>
    <row r="77" spans="1:23" ht="24.75" customHeight="1">
      <c r="A77" s="38">
        <f>A76+1</f>
        <v>49</v>
      </c>
      <c r="B77" s="270" t="s">
        <v>257</v>
      </c>
      <c r="C77" s="29"/>
      <c r="D77" s="29"/>
      <c r="E77" s="29"/>
      <c r="F77" s="29"/>
      <c r="G77" s="22" t="s">
        <v>25</v>
      </c>
      <c r="H77" s="133"/>
      <c r="J77" s="3">
        <v>1</v>
      </c>
      <c r="L77" s="42">
        <f aca="true" t="shared" si="29" ref="L77:L84">IF(J77=1,$Z$4,"")</f>
        <v>0</v>
      </c>
      <c r="M77" s="42">
        <f aca="true" t="shared" si="30" ref="M77:M84">IF(J77=2,$AA$4,"")</f>
      </c>
      <c r="N77" s="42">
        <f aca="true" t="shared" si="31" ref="N77:N84">IF(J77=3,$AB$4,"")</f>
      </c>
      <c r="O77" s="42">
        <f aca="true" t="shared" si="32" ref="O77:O84">IF(J77=4,$AC$4,"")</f>
      </c>
      <c r="P77" s="42">
        <f t="shared" si="27"/>
        <v>0</v>
      </c>
      <c r="Q77" s="47">
        <f aca="true" t="shared" si="33" ref="Q77:Q84">1/9</f>
        <v>0.1111111111111111</v>
      </c>
      <c r="R77" s="47">
        <f t="shared" si="28"/>
        <v>0</v>
      </c>
      <c r="S77" s="47"/>
      <c r="T77" s="47"/>
      <c r="U77" s="52"/>
      <c r="V77" s="52"/>
      <c r="W77" s="52"/>
    </row>
    <row r="78" spans="1:23" ht="24.75" customHeight="1">
      <c r="A78" s="38">
        <f aca="true" t="shared" si="34" ref="A78:A84">A77+1</f>
        <v>50</v>
      </c>
      <c r="B78" s="269" t="s">
        <v>210</v>
      </c>
      <c r="C78" s="29"/>
      <c r="D78" s="29"/>
      <c r="E78" s="29"/>
      <c r="F78" s="29"/>
      <c r="G78" s="22" t="s">
        <v>129</v>
      </c>
      <c r="H78" s="29"/>
      <c r="J78" s="3">
        <v>1</v>
      </c>
      <c r="L78" s="42">
        <f t="shared" si="29"/>
        <v>0</v>
      </c>
      <c r="M78" s="42">
        <f t="shared" si="30"/>
      </c>
      <c r="N78" s="42">
        <f t="shared" si="31"/>
      </c>
      <c r="O78" s="42">
        <f t="shared" si="32"/>
      </c>
      <c r="P78" s="42">
        <f t="shared" si="27"/>
        <v>0</v>
      </c>
      <c r="Q78" s="47">
        <f t="shared" si="33"/>
        <v>0.1111111111111111</v>
      </c>
      <c r="R78" s="47">
        <f t="shared" si="28"/>
        <v>0</v>
      </c>
      <c r="S78" s="47"/>
      <c r="T78" s="47"/>
      <c r="U78" s="52"/>
      <c r="V78" s="52"/>
      <c r="W78" s="52"/>
    </row>
    <row r="79" spans="1:23" ht="24.75" customHeight="1">
      <c r="A79" s="38">
        <f t="shared" si="34"/>
        <v>51</v>
      </c>
      <c r="B79" s="269" t="s">
        <v>211</v>
      </c>
      <c r="C79" s="29"/>
      <c r="D79" s="29"/>
      <c r="E79" s="29"/>
      <c r="F79" s="29"/>
      <c r="G79" s="22" t="s">
        <v>206</v>
      </c>
      <c r="H79" s="29"/>
      <c r="J79" s="3">
        <v>1</v>
      </c>
      <c r="L79" s="42">
        <f t="shared" si="29"/>
        <v>0</v>
      </c>
      <c r="M79" s="42">
        <f t="shared" si="30"/>
      </c>
      <c r="N79" s="42">
        <f t="shared" si="31"/>
      </c>
      <c r="O79" s="42">
        <f t="shared" si="32"/>
      </c>
      <c r="P79" s="42">
        <f t="shared" si="27"/>
        <v>0</v>
      </c>
      <c r="Q79" s="47">
        <f t="shared" si="33"/>
        <v>0.1111111111111111</v>
      </c>
      <c r="R79" s="47">
        <f t="shared" si="28"/>
        <v>0</v>
      </c>
      <c r="S79" s="47"/>
      <c r="T79" s="47"/>
      <c r="U79" s="52"/>
      <c r="V79" s="52"/>
      <c r="W79" s="52"/>
    </row>
    <row r="80" spans="1:23" ht="24.75" customHeight="1">
      <c r="A80" s="38">
        <f t="shared" si="34"/>
        <v>52</v>
      </c>
      <c r="B80" s="269" t="s">
        <v>212</v>
      </c>
      <c r="C80" s="29"/>
      <c r="D80" s="29"/>
      <c r="E80" s="29"/>
      <c r="F80" s="29"/>
      <c r="G80" s="22" t="s">
        <v>129</v>
      </c>
      <c r="H80" s="29"/>
      <c r="J80" s="3">
        <v>1</v>
      </c>
      <c r="L80" s="42">
        <f t="shared" si="29"/>
        <v>0</v>
      </c>
      <c r="M80" s="42">
        <f t="shared" si="30"/>
      </c>
      <c r="N80" s="42">
        <f t="shared" si="31"/>
      </c>
      <c r="O80" s="42">
        <f t="shared" si="32"/>
      </c>
      <c r="P80" s="42">
        <f t="shared" si="27"/>
        <v>0</v>
      </c>
      <c r="Q80" s="47">
        <f t="shared" si="33"/>
        <v>0.1111111111111111</v>
      </c>
      <c r="R80" s="47">
        <f t="shared" si="28"/>
        <v>0</v>
      </c>
      <c r="S80" s="47"/>
      <c r="T80" s="47"/>
      <c r="U80" s="52"/>
      <c r="V80" s="52"/>
      <c r="W80" s="52"/>
    </row>
    <row r="81" spans="1:23" ht="28.5" customHeight="1">
      <c r="A81" s="38">
        <f t="shared" si="34"/>
        <v>53</v>
      </c>
      <c r="B81" s="269" t="s">
        <v>213</v>
      </c>
      <c r="C81" s="29"/>
      <c r="D81" s="29"/>
      <c r="E81" s="29"/>
      <c r="F81" s="29"/>
      <c r="G81" s="22" t="s">
        <v>129</v>
      </c>
      <c r="H81" s="29"/>
      <c r="J81" s="3">
        <v>1</v>
      </c>
      <c r="L81" s="42">
        <f t="shared" si="29"/>
        <v>0</v>
      </c>
      <c r="M81" s="42">
        <f t="shared" si="30"/>
      </c>
      <c r="N81" s="42">
        <f t="shared" si="31"/>
      </c>
      <c r="O81" s="42">
        <f t="shared" si="32"/>
      </c>
      <c r="P81" s="42">
        <f t="shared" si="27"/>
        <v>0</v>
      </c>
      <c r="Q81" s="47">
        <f t="shared" si="33"/>
        <v>0.1111111111111111</v>
      </c>
      <c r="R81" s="47">
        <f t="shared" si="28"/>
        <v>0</v>
      </c>
      <c r="S81" s="47"/>
      <c r="T81" s="47"/>
      <c r="U81" s="52"/>
      <c r="V81" s="52"/>
      <c r="W81" s="52"/>
    </row>
    <row r="82" spans="1:23" ht="24.75" customHeight="1">
      <c r="A82" s="38">
        <f t="shared" si="34"/>
        <v>54</v>
      </c>
      <c r="B82" s="270" t="s">
        <v>258</v>
      </c>
      <c r="C82" s="29"/>
      <c r="D82" s="29"/>
      <c r="E82" s="29"/>
      <c r="F82" s="29"/>
      <c r="G82" s="22" t="s">
        <v>73</v>
      </c>
      <c r="H82" s="133"/>
      <c r="J82" s="3">
        <v>1</v>
      </c>
      <c r="L82" s="42">
        <f t="shared" si="29"/>
        <v>0</v>
      </c>
      <c r="M82" s="42">
        <f t="shared" si="30"/>
      </c>
      <c r="N82" s="42">
        <f t="shared" si="31"/>
      </c>
      <c r="O82" s="42">
        <f t="shared" si="32"/>
      </c>
      <c r="P82" s="42">
        <f t="shared" si="27"/>
        <v>0</v>
      </c>
      <c r="Q82" s="47">
        <f t="shared" si="33"/>
        <v>0.1111111111111111</v>
      </c>
      <c r="R82" s="47">
        <f t="shared" si="28"/>
        <v>0</v>
      </c>
      <c r="S82" s="47"/>
      <c r="T82" s="47"/>
      <c r="U82" s="52"/>
      <c r="V82" s="52"/>
      <c r="W82" s="52"/>
    </row>
    <row r="83" spans="1:23" ht="24.75" customHeight="1">
      <c r="A83" s="38">
        <f t="shared" si="34"/>
        <v>55</v>
      </c>
      <c r="B83" s="269" t="s">
        <v>214</v>
      </c>
      <c r="C83" s="29"/>
      <c r="D83" s="29"/>
      <c r="E83" s="29"/>
      <c r="F83" s="29"/>
      <c r="G83" s="22" t="s">
        <v>74</v>
      </c>
      <c r="H83" s="29"/>
      <c r="J83" s="3">
        <v>1</v>
      </c>
      <c r="L83" s="42">
        <f t="shared" si="29"/>
        <v>0</v>
      </c>
      <c r="M83" s="42">
        <f t="shared" si="30"/>
      </c>
      <c r="N83" s="42">
        <f t="shared" si="31"/>
      </c>
      <c r="O83" s="42">
        <f t="shared" si="32"/>
      </c>
      <c r="P83" s="42">
        <f t="shared" si="27"/>
        <v>0</v>
      </c>
      <c r="Q83" s="47">
        <f t="shared" si="33"/>
        <v>0.1111111111111111</v>
      </c>
      <c r="R83" s="47">
        <f t="shared" si="28"/>
        <v>0</v>
      </c>
      <c r="S83" s="47"/>
      <c r="T83" s="47"/>
      <c r="U83" s="52"/>
      <c r="V83" s="52"/>
      <c r="W83" s="52"/>
    </row>
    <row r="84" spans="1:23" ht="24.75" customHeight="1">
      <c r="A84" s="38">
        <f t="shared" si="34"/>
        <v>56</v>
      </c>
      <c r="B84" s="269" t="s">
        <v>215</v>
      </c>
      <c r="C84" s="29"/>
      <c r="D84" s="29"/>
      <c r="E84" s="29"/>
      <c r="F84" s="29"/>
      <c r="G84" s="22" t="s">
        <v>75</v>
      </c>
      <c r="H84" s="29"/>
      <c r="J84" s="3">
        <v>1</v>
      </c>
      <c r="L84" s="42">
        <f t="shared" si="29"/>
        <v>0</v>
      </c>
      <c r="M84" s="42">
        <f t="shared" si="30"/>
      </c>
      <c r="N84" s="42">
        <f t="shared" si="31"/>
      </c>
      <c r="O84" s="42">
        <f t="shared" si="32"/>
      </c>
      <c r="P84" s="42">
        <f t="shared" si="27"/>
        <v>0</v>
      </c>
      <c r="Q84" s="47">
        <f t="shared" si="33"/>
        <v>0.1111111111111111</v>
      </c>
      <c r="R84" s="47">
        <f t="shared" si="28"/>
        <v>0</v>
      </c>
      <c r="S84" s="47"/>
      <c r="T84" s="47"/>
      <c r="U84" s="52"/>
      <c r="V84" s="52"/>
      <c r="W84" s="52"/>
    </row>
    <row r="85" spans="1:30" s="152" customFormat="1" ht="29.25" customHeight="1">
      <c r="A85" s="237" t="s">
        <v>120</v>
      </c>
      <c r="B85" s="237"/>
      <c r="C85" s="237"/>
      <c r="D85" s="237"/>
      <c r="E85" s="237"/>
      <c r="F85" s="237"/>
      <c r="G85" s="237"/>
      <c r="H85" s="237"/>
      <c r="I85" s="166"/>
      <c r="J85" s="163"/>
      <c r="K85" s="167"/>
      <c r="L85" s="165"/>
      <c r="M85" s="165"/>
      <c r="N85" s="165"/>
      <c r="O85" s="165"/>
      <c r="P85" s="165"/>
      <c r="Q85" s="33">
        <f>SUM(Q87:Q97)</f>
        <v>1.0000000000000002</v>
      </c>
      <c r="R85" s="33">
        <f>SUM(R87:R97)</f>
        <v>0</v>
      </c>
      <c r="S85" s="33">
        <f>1/5</f>
        <v>0.2</v>
      </c>
      <c r="T85" s="33">
        <f>S85*R85</f>
        <v>0</v>
      </c>
      <c r="U85" s="56"/>
      <c r="V85" s="56"/>
      <c r="W85" s="56"/>
      <c r="X85" s="151"/>
      <c r="Y85" s="151"/>
      <c r="Z85" s="151"/>
      <c r="AA85" s="151"/>
      <c r="AB85" s="151"/>
      <c r="AC85" s="151"/>
      <c r="AD85" s="151"/>
    </row>
    <row r="86" spans="1:30" s="152" customFormat="1" ht="29.25" customHeight="1" thickBot="1">
      <c r="A86" s="236" t="s">
        <v>26</v>
      </c>
      <c r="B86" s="236"/>
      <c r="C86" s="30" t="s">
        <v>150</v>
      </c>
      <c r="D86" s="30" t="s">
        <v>151</v>
      </c>
      <c r="E86" s="30" t="s">
        <v>152</v>
      </c>
      <c r="F86" s="30" t="s">
        <v>153</v>
      </c>
      <c r="G86" s="125" t="s">
        <v>16</v>
      </c>
      <c r="H86" s="27" t="s">
        <v>72</v>
      </c>
      <c r="J86" s="160"/>
      <c r="K86" s="154"/>
      <c r="L86" s="226"/>
      <c r="M86" s="227"/>
      <c r="N86" s="227"/>
      <c r="O86" s="227"/>
      <c r="P86" s="227"/>
      <c r="Q86" s="227"/>
      <c r="R86" s="240"/>
      <c r="S86" s="155"/>
      <c r="T86" s="155"/>
      <c r="U86" s="151"/>
      <c r="V86" s="151"/>
      <c r="W86" s="151"/>
      <c r="X86" s="151"/>
      <c r="Y86" s="151"/>
      <c r="Z86" s="151"/>
      <c r="AA86" s="151"/>
      <c r="AB86" s="151"/>
      <c r="AC86" s="151"/>
      <c r="AD86" s="151"/>
    </row>
    <row r="87" spans="1:23" ht="24.75" customHeight="1">
      <c r="A87" s="38">
        <v>57</v>
      </c>
      <c r="B87" s="269" t="s">
        <v>259</v>
      </c>
      <c r="C87" s="29"/>
      <c r="D87" s="29"/>
      <c r="E87" s="29"/>
      <c r="F87" s="29"/>
      <c r="G87" s="22" t="s">
        <v>11</v>
      </c>
      <c r="H87" s="29"/>
      <c r="J87" s="3">
        <v>1</v>
      </c>
      <c r="L87" s="42">
        <f>IF(J87=1,$Z$4,"")</f>
        <v>0</v>
      </c>
      <c r="M87" s="42">
        <f>IF(J87=2,$AA$4,"")</f>
      </c>
      <c r="N87" s="42">
        <f>IF(J87=3,$AB$4,"")</f>
      </c>
      <c r="O87" s="42">
        <f>IF(J87=4,$AC$4,"")</f>
      </c>
      <c r="P87" s="42">
        <f>SUM(L87:O87)</f>
        <v>0</v>
      </c>
      <c r="Q87" s="47">
        <f>1/11</f>
        <v>0.09090909090909091</v>
      </c>
      <c r="R87" s="47">
        <f>Q87*P87</f>
        <v>0</v>
      </c>
      <c r="S87" s="47"/>
      <c r="T87" s="47"/>
      <c r="U87" s="52"/>
      <c r="V87" s="52"/>
      <c r="W87" s="52"/>
    </row>
    <row r="88" spans="1:23" ht="24.75" customHeight="1">
      <c r="A88" s="38">
        <f>A87+1</f>
        <v>58</v>
      </c>
      <c r="B88" s="269" t="s">
        <v>216</v>
      </c>
      <c r="C88" s="29"/>
      <c r="D88" s="29"/>
      <c r="E88" s="29"/>
      <c r="F88" s="29"/>
      <c r="G88" s="22" t="s">
        <v>12</v>
      </c>
      <c r="H88" s="29"/>
      <c r="J88" s="3">
        <v>1</v>
      </c>
      <c r="L88" s="42">
        <f aca="true" t="shared" si="35" ref="L88:L97">IF(J88=1,$Z$4,"")</f>
        <v>0</v>
      </c>
      <c r="M88" s="42">
        <f aca="true" t="shared" si="36" ref="M88:M97">IF(J88=2,$AA$4,"")</f>
      </c>
      <c r="N88" s="42">
        <f aca="true" t="shared" si="37" ref="N88:N97">IF(J88=3,$AB$4,"")</f>
      </c>
      <c r="O88" s="42">
        <f aca="true" t="shared" si="38" ref="O88:O97">IF(J88=4,$AC$4,"")</f>
      </c>
      <c r="P88" s="42">
        <f aca="true" t="shared" si="39" ref="P88:P97">SUM(L88:O88)</f>
        <v>0</v>
      </c>
      <c r="Q88" s="47">
        <f aca="true" t="shared" si="40" ref="Q88:Q97">1/11</f>
        <v>0.09090909090909091</v>
      </c>
      <c r="R88" s="47">
        <f aca="true" t="shared" si="41" ref="R88:R97">Q88*P88</f>
        <v>0</v>
      </c>
      <c r="S88" s="47"/>
      <c r="T88" s="47"/>
      <c r="U88" s="52"/>
      <c r="V88" s="52"/>
      <c r="W88" s="52"/>
    </row>
    <row r="89" spans="1:23" ht="24.75" customHeight="1">
      <c r="A89" s="38">
        <f aca="true" t="shared" si="42" ref="A89:A97">A88+1</f>
        <v>59</v>
      </c>
      <c r="B89" s="269" t="s">
        <v>217</v>
      </c>
      <c r="C89" s="29"/>
      <c r="D89" s="29"/>
      <c r="E89" s="29"/>
      <c r="F89" s="29"/>
      <c r="G89" s="22" t="s">
        <v>13</v>
      </c>
      <c r="H89" s="29"/>
      <c r="J89" s="3">
        <v>1</v>
      </c>
      <c r="L89" s="42">
        <f t="shared" si="35"/>
        <v>0</v>
      </c>
      <c r="M89" s="42">
        <f t="shared" si="36"/>
      </c>
      <c r="N89" s="42">
        <f t="shared" si="37"/>
      </c>
      <c r="O89" s="42">
        <f t="shared" si="38"/>
      </c>
      <c r="P89" s="42">
        <f t="shared" si="39"/>
        <v>0</v>
      </c>
      <c r="Q89" s="47">
        <f t="shared" si="40"/>
        <v>0.09090909090909091</v>
      </c>
      <c r="R89" s="47">
        <f t="shared" si="41"/>
        <v>0</v>
      </c>
      <c r="S89" s="47"/>
      <c r="T89" s="47"/>
      <c r="U89" s="52"/>
      <c r="V89" s="52"/>
      <c r="W89" s="52"/>
    </row>
    <row r="90" spans="1:23" ht="24.75" customHeight="1">
      <c r="A90" s="38">
        <f t="shared" si="42"/>
        <v>60</v>
      </c>
      <c r="B90" s="269" t="s">
        <v>218</v>
      </c>
      <c r="C90" s="29"/>
      <c r="D90" s="29"/>
      <c r="E90" s="29"/>
      <c r="F90" s="29"/>
      <c r="G90" s="22" t="s">
        <v>14</v>
      </c>
      <c r="H90" s="29"/>
      <c r="J90" s="3">
        <v>1</v>
      </c>
      <c r="L90" s="42">
        <f t="shared" si="35"/>
        <v>0</v>
      </c>
      <c r="M90" s="42">
        <f t="shared" si="36"/>
      </c>
      <c r="N90" s="42">
        <f t="shared" si="37"/>
      </c>
      <c r="O90" s="42">
        <f t="shared" si="38"/>
      </c>
      <c r="P90" s="42">
        <f t="shared" si="39"/>
        <v>0</v>
      </c>
      <c r="Q90" s="47">
        <f t="shared" si="40"/>
        <v>0.09090909090909091</v>
      </c>
      <c r="R90" s="47">
        <f t="shared" si="41"/>
        <v>0</v>
      </c>
      <c r="S90" s="47"/>
      <c r="T90" s="47"/>
      <c r="U90" s="52"/>
      <c r="V90" s="52"/>
      <c r="W90" s="52"/>
    </row>
    <row r="91" spans="1:23" ht="24.75" customHeight="1">
      <c r="A91" s="38">
        <f t="shared" si="42"/>
        <v>61</v>
      </c>
      <c r="B91" s="269" t="s">
        <v>219</v>
      </c>
      <c r="C91" s="29"/>
      <c r="D91" s="29"/>
      <c r="E91" s="29"/>
      <c r="F91" s="29"/>
      <c r="G91" s="22" t="s">
        <v>15</v>
      </c>
      <c r="H91" s="29"/>
      <c r="J91" s="3">
        <v>1</v>
      </c>
      <c r="L91" s="42">
        <f t="shared" si="35"/>
        <v>0</v>
      </c>
      <c r="M91" s="42">
        <f t="shared" si="36"/>
      </c>
      <c r="N91" s="42">
        <f t="shared" si="37"/>
      </c>
      <c r="O91" s="42">
        <f t="shared" si="38"/>
      </c>
      <c r="P91" s="42">
        <f t="shared" si="39"/>
        <v>0</v>
      </c>
      <c r="Q91" s="47">
        <f t="shared" si="40"/>
        <v>0.09090909090909091</v>
      </c>
      <c r="R91" s="47">
        <f t="shared" si="41"/>
        <v>0</v>
      </c>
      <c r="S91" s="47"/>
      <c r="T91" s="47"/>
      <c r="U91" s="52"/>
      <c r="V91" s="52"/>
      <c r="W91" s="52"/>
    </row>
    <row r="92" spans="1:23" ht="24.75" customHeight="1">
      <c r="A92" s="38">
        <f t="shared" si="42"/>
        <v>62</v>
      </c>
      <c r="B92" s="269" t="s">
        <v>53</v>
      </c>
      <c r="C92" s="29"/>
      <c r="D92" s="29"/>
      <c r="E92" s="29"/>
      <c r="F92" s="29"/>
      <c r="G92" s="22" t="s">
        <v>12</v>
      </c>
      <c r="H92" s="29"/>
      <c r="J92" s="3">
        <v>1</v>
      </c>
      <c r="L92" s="42">
        <f t="shared" si="35"/>
        <v>0</v>
      </c>
      <c r="M92" s="42">
        <f t="shared" si="36"/>
      </c>
      <c r="N92" s="42">
        <f t="shared" si="37"/>
      </c>
      <c r="O92" s="42">
        <f t="shared" si="38"/>
      </c>
      <c r="P92" s="42">
        <f t="shared" si="39"/>
        <v>0</v>
      </c>
      <c r="Q92" s="47">
        <f t="shared" si="40"/>
        <v>0.09090909090909091</v>
      </c>
      <c r="R92" s="47">
        <f t="shared" si="41"/>
        <v>0</v>
      </c>
      <c r="S92" s="47"/>
      <c r="T92" s="47"/>
      <c r="U92" s="52"/>
      <c r="V92" s="52"/>
      <c r="W92" s="52"/>
    </row>
    <row r="93" spans="1:23" ht="24.75" customHeight="1">
      <c r="A93" s="38">
        <f t="shared" si="42"/>
        <v>63</v>
      </c>
      <c r="B93" s="269" t="s">
        <v>220</v>
      </c>
      <c r="C93" s="29"/>
      <c r="D93" s="29"/>
      <c r="E93" s="29"/>
      <c r="F93" s="29"/>
      <c r="G93" s="22" t="s">
        <v>12</v>
      </c>
      <c r="H93" s="29"/>
      <c r="J93" s="3">
        <v>1</v>
      </c>
      <c r="L93" s="42">
        <f t="shared" si="35"/>
        <v>0</v>
      </c>
      <c r="M93" s="42">
        <f t="shared" si="36"/>
      </c>
      <c r="N93" s="42">
        <f t="shared" si="37"/>
      </c>
      <c r="O93" s="42">
        <f t="shared" si="38"/>
      </c>
      <c r="P93" s="42">
        <f t="shared" si="39"/>
        <v>0</v>
      </c>
      <c r="Q93" s="47">
        <f t="shared" si="40"/>
        <v>0.09090909090909091</v>
      </c>
      <c r="R93" s="47">
        <f t="shared" si="41"/>
        <v>0</v>
      </c>
      <c r="S93" s="47"/>
      <c r="T93" s="47"/>
      <c r="U93" s="52"/>
      <c r="V93" s="52"/>
      <c r="W93" s="52"/>
    </row>
    <row r="94" spans="1:23" ht="24.75" customHeight="1">
      <c r="A94" s="38">
        <f t="shared" si="42"/>
        <v>64</v>
      </c>
      <c r="B94" s="269" t="s">
        <v>221</v>
      </c>
      <c r="C94" s="29"/>
      <c r="D94" s="29"/>
      <c r="E94" s="29"/>
      <c r="F94" s="29"/>
      <c r="G94" s="22" t="s">
        <v>12</v>
      </c>
      <c r="H94" s="29"/>
      <c r="J94" s="3">
        <v>1</v>
      </c>
      <c r="L94" s="42">
        <f t="shared" si="35"/>
        <v>0</v>
      </c>
      <c r="M94" s="42">
        <f t="shared" si="36"/>
      </c>
      <c r="N94" s="42">
        <f t="shared" si="37"/>
      </c>
      <c r="O94" s="42">
        <f t="shared" si="38"/>
      </c>
      <c r="P94" s="42">
        <f t="shared" si="39"/>
        <v>0</v>
      </c>
      <c r="Q94" s="47">
        <f t="shared" si="40"/>
        <v>0.09090909090909091</v>
      </c>
      <c r="R94" s="47">
        <f t="shared" si="41"/>
        <v>0</v>
      </c>
      <c r="S94" s="47"/>
      <c r="T94" s="47"/>
      <c r="U94" s="52"/>
      <c r="V94" s="52"/>
      <c r="W94" s="52"/>
    </row>
    <row r="95" spans="1:23" ht="24.75" customHeight="1">
      <c r="A95" s="38">
        <f t="shared" si="42"/>
        <v>65</v>
      </c>
      <c r="B95" s="269" t="s">
        <v>222</v>
      </c>
      <c r="C95" s="29"/>
      <c r="D95" s="29"/>
      <c r="E95" s="29"/>
      <c r="F95" s="29"/>
      <c r="G95" s="22" t="s">
        <v>12</v>
      </c>
      <c r="H95" s="29"/>
      <c r="J95" s="3">
        <v>1</v>
      </c>
      <c r="L95" s="42">
        <f t="shared" si="35"/>
        <v>0</v>
      </c>
      <c r="M95" s="42">
        <f t="shared" si="36"/>
      </c>
      <c r="N95" s="42">
        <f t="shared" si="37"/>
      </c>
      <c r="O95" s="42">
        <f t="shared" si="38"/>
      </c>
      <c r="P95" s="42">
        <f t="shared" si="39"/>
        <v>0</v>
      </c>
      <c r="Q95" s="47">
        <f t="shared" si="40"/>
        <v>0.09090909090909091</v>
      </c>
      <c r="R95" s="47">
        <f t="shared" si="41"/>
        <v>0</v>
      </c>
      <c r="S95" s="47"/>
      <c r="T95" s="47"/>
      <c r="U95" s="52"/>
      <c r="V95" s="52"/>
      <c r="W95" s="52"/>
    </row>
    <row r="96" spans="1:23" ht="24.75" customHeight="1">
      <c r="A96" s="38">
        <f t="shared" si="42"/>
        <v>66</v>
      </c>
      <c r="B96" s="269" t="s">
        <v>148</v>
      </c>
      <c r="C96" s="29"/>
      <c r="D96" s="29"/>
      <c r="E96" s="29"/>
      <c r="F96" s="29"/>
      <c r="G96" s="22" t="s">
        <v>131</v>
      </c>
      <c r="H96" s="29"/>
      <c r="J96" s="3">
        <v>1</v>
      </c>
      <c r="L96" s="42">
        <f t="shared" si="35"/>
        <v>0</v>
      </c>
      <c r="M96" s="42">
        <f t="shared" si="36"/>
      </c>
      <c r="N96" s="42">
        <f t="shared" si="37"/>
      </c>
      <c r="O96" s="42">
        <f t="shared" si="38"/>
      </c>
      <c r="P96" s="42">
        <f t="shared" si="39"/>
        <v>0</v>
      </c>
      <c r="Q96" s="47">
        <f t="shared" si="40"/>
        <v>0.09090909090909091</v>
      </c>
      <c r="R96" s="47">
        <f t="shared" si="41"/>
        <v>0</v>
      </c>
      <c r="S96" s="47"/>
      <c r="T96" s="47"/>
      <c r="U96" s="52"/>
      <c r="V96" s="52"/>
      <c r="W96" s="52"/>
    </row>
    <row r="97" spans="1:23" ht="24.75" customHeight="1">
      <c r="A97" s="38">
        <f t="shared" si="42"/>
        <v>67</v>
      </c>
      <c r="B97" s="269" t="s">
        <v>165</v>
      </c>
      <c r="C97" s="29"/>
      <c r="D97" s="29"/>
      <c r="E97" s="29"/>
      <c r="F97" s="29"/>
      <c r="G97" s="22" t="s">
        <v>139</v>
      </c>
      <c r="H97" s="29"/>
      <c r="J97" s="3">
        <v>1</v>
      </c>
      <c r="L97" s="42">
        <f t="shared" si="35"/>
        <v>0</v>
      </c>
      <c r="M97" s="42">
        <f t="shared" si="36"/>
      </c>
      <c r="N97" s="42">
        <f t="shared" si="37"/>
      </c>
      <c r="O97" s="42">
        <f t="shared" si="38"/>
      </c>
      <c r="P97" s="42">
        <f t="shared" si="39"/>
        <v>0</v>
      </c>
      <c r="Q97" s="47">
        <f t="shared" si="40"/>
        <v>0.09090909090909091</v>
      </c>
      <c r="R97" s="47">
        <f t="shared" si="41"/>
        <v>0</v>
      </c>
      <c r="S97" s="47"/>
      <c r="T97" s="47"/>
      <c r="U97" s="52"/>
      <c r="V97" s="52"/>
      <c r="W97" s="52"/>
    </row>
    <row r="98" spans="1:30" s="152" customFormat="1" ht="29.25" customHeight="1">
      <c r="A98" s="237" t="s">
        <v>121</v>
      </c>
      <c r="B98" s="237"/>
      <c r="C98" s="237"/>
      <c r="D98" s="237"/>
      <c r="E98" s="237"/>
      <c r="F98" s="237"/>
      <c r="G98" s="237"/>
      <c r="H98" s="237"/>
      <c r="I98" s="166"/>
      <c r="J98" s="163"/>
      <c r="K98" s="167"/>
      <c r="L98" s="165"/>
      <c r="M98" s="165"/>
      <c r="N98" s="165"/>
      <c r="O98" s="165"/>
      <c r="P98" s="165"/>
      <c r="Q98" s="33">
        <f>SUM(Q100:Q103)</f>
        <v>1</v>
      </c>
      <c r="R98" s="33">
        <f>SUM(R100:R103)</f>
        <v>0</v>
      </c>
      <c r="S98" s="33">
        <f>1/5</f>
        <v>0.2</v>
      </c>
      <c r="T98" s="33">
        <f>S98*R98</f>
        <v>0</v>
      </c>
      <c r="U98" s="56"/>
      <c r="V98" s="56"/>
      <c r="W98" s="56"/>
      <c r="X98" s="151"/>
      <c r="Y98" s="151"/>
      <c r="Z98" s="151"/>
      <c r="AA98" s="151"/>
      <c r="AB98" s="151"/>
      <c r="AC98" s="151"/>
      <c r="AD98" s="151"/>
    </row>
    <row r="99" spans="1:30" s="152" customFormat="1" ht="29.25" customHeight="1" thickBot="1">
      <c r="A99" s="236" t="s">
        <v>76</v>
      </c>
      <c r="B99" s="236"/>
      <c r="C99" s="30" t="s">
        <v>150</v>
      </c>
      <c r="D99" s="30" t="s">
        <v>151</v>
      </c>
      <c r="E99" s="30" t="s">
        <v>152</v>
      </c>
      <c r="F99" s="30" t="s">
        <v>153</v>
      </c>
      <c r="G99" s="125" t="s">
        <v>16</v>
      </c>
      <c r="H99" s="27" t="s">
        <v>72</v>
      </c>
      <c r="J99" s="160"/>
      <c r="K99" s="154"/>
      <c r="L99" s="226"/>
      <c r="M99" s="227"/>
      <c r="N99" s="227"/>
      <c r="O99" s="227"/>
      <c r="P99" s="227"/>
      <c r="Q99" s="227"/>
      <c r="R99" s="240"/>
      <c r="S99" s="155"/>
      <c r="T99" s="155"/>
      <c r="U99" s="151"/>
      <c r="V99" s="151"/>
      <c r="W99" s="151"/>
      <c r="X99" s="151"/>
      <c r="Y99" s="151"/>
      <c r="Z99" s="151"/>
      <c r="AA99" s="151"/>
      <c r="AB99" s="151"/>
      <c r="AC99" s="151"/>
      <c r="AD99" s="151"/>
    </row>
    <row r="100" spans="1:23" ht="31.5" customHeight="1">
      <c r="A100" s="38">
        <v>68</v>
      </c>
      <c r="B100" s="269" t="s">
        <v>77</v>
      </c>
      <c r="C100" s="29"/>
      <c r="D100" s="29"/>
      <c r="E100" s="29"/>
      <c r="F100" s="29"/>
      <c r="G100" s="22" t="s">
        <v>12</v>
      </c>
      <c r="H100" s="29"/>
      <c r="J100" s="3">
        <v>1</v>
      </c>
      <c r="L100" s="42">
        <f>IF(J100=1,$Z$4,"")</f>
        <v>0</v>
      </c>
      <c r="M100" s="42">
        <f>IF(J100=2,$AA$4,"")</f>
      </c>
      <c r="N100" s="42">
        <f>IF(J100=3,$AB$4,"")</f>
      </c>
      <c r="O100" s="42">
        <f>IF(J100=4,$AC$4,"")</f>
      </c>
      <c r="P100" s="42">
        <f>SUM(L100:O100)</f>
        <v>0</v>
      </c>
      <c r="Q100" s="42">
        <f>1/4</f>
        <v>0.25</v>
      </c>
      <c r="R100" s="42">
        <f>Q100*P100</f>
        <v>0</v>
      </c>
      <c r="S100" s="42"/>
      <c r="T100" s="42"/>
      <c r="U100" s="55"/>
      <c r="V100" s="55"/>
      <c r="W100" s="55"/>
    </row>
    <row r="101" spans="1:23" ht="24.75" customHeight="1">
      <c r="A101" s="38">
        <f>A100+1</f>
        <v>69</v>
      </c>
      <c r="B101" s="269" t="s">
        <v>78</v>
      </c>
      <c r="C101" s="29"/>
      <c r="D101" s="29"/>
      <c r="E101" s="29"/>
      <c r="F101" s="29"/>
      <c r="G101" s="22" t="s">
        <v>129</v>
      </c>
      <c r="H101" s="29"/>
      <c r="J101" s="3">
        <v>1</v>
      </c>
      <c r="L101" s="42">
        <f>IF(J101=1,$Z$4,"")</f>
        <v>0</v>
      </c>
      <c r="M101" s="42">
        <f>IF(J101=2,$AA$4,"")</f>
      </c>
      <c r="N101" s="42">
        <f>IF(J101=3,$AB$4,"")</f>
      </c>
      <c r="O101" s="42">
        <f>IF(J101=4,$AC$4,"")</f>
      </c>
      <c r="P101" s="42">
        <f>SUM(L101:O101)</f>
        <v>0</v>
      </c>
      <c r="Q101" s="42">
        <f>1/4</f>
        <v>0.25</v>
      </c>
      <c r="R101" s="42">
        <f>Q101*P101</f>
        <v>0</v>
      </c>
      <c r="S101" s="42"/>
      <c r="T101" s="42"/>
      <c r="U101" s="55"/>
      <c r="V101" s="55"/>
      <c r="W101" s="55"/>
    </row>
    <row r="102" spans="1:23" ht="24.75" customHeight="1">
      <c r="A102" s="38">
        <f>A101+1</f>
        <v>70</v>
      </c>
      <c r="B102" s="269" t="s">
        <v>170</v>
      </c>
      <c r="C102" s="29"/>
      <c r="D102" s="29"/>
      <c r="E102" s="29"/>
      <c r="F102" s="29"/>
      <c r="G102" s="22" t="s">
        <v>206</v>
      </c>
      <c r="H102" s="29"/>
      <c r="J102" s="3">
        <v>1</v>
      </c>
      <c r="L102" s="42">
        <f>IF(J102=1,$Z$4,"")</f>
        <v>0</v>
      </c>
      <c r="M102" s="42">
        <f>IF(J102=2,$AA$4,"")</f>
      </c>
      <c r="N102" s="42">
        <f>IF(J102=3,$AB$4,"")</f>
      </c>
      <c r="O102" s="42">
        <f>IF(J102=4,$AC$4,"")</f>
      </c>
      <c r="P102" s="42">
        <f>SUM(L102:O102)</f>
        <v>0</v>
      </c>
      <c r="Q102" s="42">
        <f>1/4</f>
        <v>0.25</v>
      </c>
      <c r="R102" s="42">
        <f>Q102*P102</f>
        <v>0</v>
      </c>
      <c r="S102" s="42"/>
      <c r="T102" s="42"/>
      <c r="U102" s="55"/>
      <c r="V102" s="55"/>
      <c r="W102" s="55"/>
    </row>
    <row r="103" spans="1:23" ht="30.75" customHeight="1">
      <c r="A103" s="38">
        <f>A102+1</f>
        <v>71</v>
      </c>
      <c r="B103" s="270" t="s">
        <v>260</v>
      </c>
      <c r="C103" s="29"/>
      <c r="D103" s="29"/>
      <c r="E103" s="29"/>
      <c r="F103" s="29"/>
      <c r="G103" s="22" t="s">
        <v>75</v>
      </c>
      <c r="H103" s="133"/>
      <c r="J103" s="3">
        <v>1</v>
      </c>
      <c r="L103" s="42">
        <f>IF(J103=1,$Z$4,"")</f>
        <v>0</v>
      </c>
      <c r="M103" s="42">
        <f>IF(J103=2,$AA$4,"")</f>
      </c>
      <c r="N103" s="42">
        <f>IF(J103=3,$AB$4,"")</f>
      </c>
      <c r="O103" s="42">
        <f>IF(J103=4,$AC$4,"")</f>
      </c>
      <c r="P103" s="42">
        <f>SUM(L103:O103)</f>
        <v>0</v>
      </c>
      <c r="Q103" s="42">
        <f>1/4</f>
        <v>0.25</v>
      </c>
      <c r="R103" s="42">
        <f>Q103*P103</f>
        <v>0</v>
      </c>
      <c r="S103" s="42"/>
      <c r="T103" s="42"/>
      <c r="U103" s="55"/>
      <c r="V103" s="55"/>
      <c r="W103" s="55"/>
    </row>
    <row r="104" spans="1:30" s="152" customFormat="1" ht="29.25" customHeight="1">
      <c r="A104" s="237" t="s">
        <v>122</v>
      </c>
      <c r="B104" s="237"/>
      <c r="C104" s="237"/>
      <c r="D104" s="237"/>
      <c r="E104" s="237"/>
      <c r="F104" s="237"/>
      <c r="G104" s="237"/>
      <c r="H104" s="237"/>
      <c r="I104" s="166"/>
      <c r="J104" s="163"/>
      <c r="K104" s="167"/>
      <c r="L104" s="165"/>
      <c r="M104" s="165"/>
      <c r="N104" s="165"/>
      <c r="O104" s="165"/>
      <c r="P104" s="165"/>
      <c r="Q104" s="33">
        <f>SUM(Q106:Q115)</f>
        <v>0.9999999999999999</v>
      </c>
      <c r="R104" s="33">
        <f>SUM(R106:R115)</f>
        <v>0</v>
      </c>
      <c r="S104" s="33">
        <f>1/5</f>
        <v>0.2</v>
      </c>
      <c r="T104" s="33">
        <f>S104*R104</f>
        <v>0</v>
      </c>
      <c r="U104" s="56"/>
      <c r="V104" s="56"/>
      <c r="W104" s="56"/>
      <c r="X104" s="151"/>
      <c r="Y104" s="151"/>
      <c r="Z104" s="151"/>
      <c r="AA104" s="151"/>
      <c r="AB104" s="151"/>
      <c r="AC104" s="151"/>
      <c r="AD104" s="151"/>
    </row>
    <row r="105" spans="1:30" s="152" customFormat="1" ht="29.25" customHeight="1" thickBot="1">
      <c r="A105" s="236" t="s">
        <v>58</v>
      </c>
      <c r="B105" s="236"/>
      <c r="C105" s="30" t="s">
        <v>150</v>
      </c>
      <c r="D105" s="30" t="s">
        <v>151</v>
      </c>
      <c r="E105" s="30" t="s">
        <v>152</v>
      </c>
      <c r="F105" s="30" t="s">
        <v>153</v>
      </c>
      <c r="G105" s="125" t="s">
        <v>16</v>
      </c>
      <c r="H105" s="27" t="s">
        <v>72</v>
      </c>
      <c r="J105" s="160"/>
      <c r="K105" s="154"/>
      <c r="L105" s="226"/>
      <c r="M105" s="227"/>
      <c r="N105" s="227"/>
      <c r="O105" s="227"/>
      <c r="P105" s="227"/>
      <c r="Q105" s="227"/>
      <c r="R105" s="240"/>
      <c r="S105" s="155"/>
      <c r="T105" s="155"/>
      <c r="U105" s="151"/>
      <c r="V105" s="151"/>
      <c r="W105" s="151"/>
      <c r="X105" s="151"/>
      <c r="Y105" s="151"/>
      <c r="Z105" s="151"/>
      <c r="AA105" s="151"/>
      <c r="AB105" s="151"/>
      <c r="AC105" s="151"/>
      <c r="AD105" s="151"/>
    </row>
    <row r="106" spans="1:23" ht="30" customHeight="1">
      <c r="A106" s="38">
        <v>72</v>
      </c>
      <c r="B106" s="269" t="s">
        <v>261</v>
      </c>
      <c r="C106" s="29"/>
      <c r="D106" s="29"/>
      <c r="E106" s="29"/>
      <c r="F106" s="29"/>
      <c r="G106" s="161" t="s">
        <v>177</v>
      </c>
      <c r="H106" s="29"/>
      <c r="J106" s="3">
        <v>1</v>
      </c>
      <c r="L106" s="42">
        <f>IF(J106=1,$Z$4,"")</f>
        <v>0</v>
      </c>
      <c r="M106" s="42">
        <f>IF(J106=2,$AA$4,"")</f>
      </c>
      <c r="N106" s="42">
        <f>IF(J106=3,$AB$4,"")</f>
      </c>
      <c r="O106" s="42">
        <f>IF(J106=4,$AC$4,"")</f>
      </c>
      <c r="P106" s="42">
        <f>SUM(L106:O106)</f>
        <v>0</v>
      </c>
      <c r="Q106" s="47">
        <f>1/10</f>
        <v>0.1</v>
      </c>
      <c r="R106" s="47">
        <f>Q106*P106</f>
        <v>0</v>
      </c>
      <c r="S106" s="47"/>
      <c r="T106" s="47"/>
      <c r="U106" s="52"/>
      <c r="V106" s="52"/>
      <c r="W106" s="52"/>
    </row>
    <row r="107" spans="1:23" ht="30" customHeight="1">
      <c r="A107" s="38">
        <f>A106+1</f>
        <v>73</v>
      </c>
      <c r="B107" s="269" t="s">
        <v>171</v>
      </c>
      <c r="C107" s="29"/>
      <c r="D107" s="29"/>
      <c r="E107" s="29"/>
      <c r="F107" s="29"/>
      <c r="G107" s="161" t="s">
        <v>177</v>
      </c>
      <c r="H107" s="29"/>
      <c r="J107" s="3">
        <v>1</v>
      </c>
      <c r="L107" s="42">
        <f aca="true" t="shared" si="43" ref="L107:L115">IF(J107=1,$Z$4,"")</f>
        <v>0</v>
      </c>
      <c r="M107" s="42">
        <f aca="true" t="shared" si="44" ref="M107:M115">IF(J107=2,$AA$4,"")</f>
      </c>
      <c r="N107" s="42">
        <f aca="true" t="shared" si="45" ref="N107:N115">IF(J107=3,$AB$4,"")</f>
      </c>
      <c r="O107" s="42">
        <f aca="true" t="shared" si="46" ref="O107:O115">IF(J107=4,$AC$4,"")</f>
      </c>
      <c r="P107" s="42">
        <f aca="true" t="shared" si="47" ref="P107:P115">SUM(L107:O107)</f>
        <v>0</v>
      </c>
      <c r="Q107" s="47">
        <f aca="true" t="shared" si="48" ref="Q107:Q115">1/10</f>
        <v>0.1</v>
      </c>
      <c r="R107" s="47">
        <f aca="true" t="shared" si="49" ref="R107:R115">Q107*P107</f>
        <v>0</v>
      </c>
      <c r="S107" s="47"/>
      <c r="T107" s="47"/>
      <c r="U107" s="52"/>
      <c r="V107" s="52"/>
      <c r="W107" s="52"/>
    </row>
    <row r="108" spans="1:23" ht="30" customHeight="1">
      <c r="A108" s="38">
        <f aca="true" t="shared" si="50" ref="A108:A114">A107+1</f>
        <v>74</v>
      </c>
      <c r="B108" s="269" t="s">
        <v>172</v>
      </c>
      <c r="C108" s="29"/>
      <c r="D108" s="29"/>
      <c r="E108" s="29"/>
      <c r="F108" s="29"/>
      <c r="G108" s="161" t="s">
        <v>178</v>
      </c>
      <c r="H108" s="29"/>
      <c r="J108" s="3">
        <v>1</v>
      </c>
      <c r="L108" s="42">
        <f t="shared" si="43"/>
        <v>0</v>
      </c>
      <c r="M108" s="42">
        <f t="shared" si="44"/>
      </c>
      <c r="N108" s="42">
        <f t="shared" si="45"/>
      </c>
      <c r="O108" s="42">
        <f t="shared" si="46"/>
      </c>
      <c r="P108" s="42">
        <f t="shared" si="47"/>
        <v>0</v>
      </c>
      <c r="Q108" s="47">
        <f t="shared" si="48"/>
        <v>0.1</v>
      </c>
      <c r="R108" s="47">
        <f t="shared" si="49"/>
        <v>0</v>
      </c>
      <c r="S108" s="47"/>
      <c r="T108" s="47"/>
      <c r="U108" s="52"/>
      <c r="V108" s="52"/>
      <c r="W108" s="52"/>
    </row>
    <row r="109" spans="1:23" ht="30" customHeight="1">
      <c r="A109" s="38">
        <f t="shared" si="50"/>
        <v>75</v>
      </c>
      <c r="B109" s="269" t="s">
        <v>173</v>
      </c>
      <c r="C109" s="29"/>
      <c r="D109" s="29"/>
      <c r="E109" s="29"/>
      <c r="F109" s="29"/>
      <c r="G109" s="161" t="s">
        <v>177</v>
      </c>
      <c r="H109" s="29"/>
      <c r="J109" s="3">
        <v>1</v>
      </c>
      <c r="L109" s="42">
        <f t="shared" si="43"/>
        <v>0</v>
      </c>
      <c r="M109" s="42">
        <f t="shared" si="44"/>
      </c>
      <c r="N109" s="42">
        <f t="shared" si="45"/>
      </c>
      <c r="O109" s="42">
        <f t="shared" si="46"/>
      </c>
      <c r="P109" s="42">
        <f t="shared" si="47"/>
        <v>0</v>
      </c>
      <c r="Q109" s="47">
        <f t="shared" si="48"/>
        <v>0.1</v>
      </c>
      <c r="R109" s="47">
        <f t="shared" si="49"/>
        <v>0</v>
      </c>
      <c r="S109" s="47"/>
      <c r="T109" s="47"/>
      <c r="U109" s="52"/>
      <c r="V109" s="52"/>
      <c r="W109" s="52"/>
    </row>
    <row r="110" spans="1:23" ht="30" customHeight="1">
      <c r="A110" s="38">
        <f t="shared" si="50"/>
        <v>76</v>
      </c>
      <c r="B110" s="269" t="s">
        <v>174</v>
      </c>
      <c r="C110" s="29"/>
      <c r="D110" s="29"/>
      <c r="E110" s="29"/>
      <c r="F110" s="29"/>
      <c r="G110" s="161" t="s">
        <v>178</v>
      </c>
      <c r="H110" s="29"/>
      <c r="J110" s="3">
        <v>1</v>
      </c>
      <c r="L110" s="42">
        <f t="shared" si="43"/>
        <v>0</v>
      </c>
      <c r="M110" s="42">
        <f t="shared" si="44"/>
      </c>
      <c r="N110" s="42">
        <f t="shared" si="45"/>
      </c>
      <c r="O110" s="42">
        <f t="shared" si="46"/>
      </c>
      <c r="P110" s="42">
        <f t="shared" si="47"/>
        <v>0</v>
      </c>
      <c r="Q110" s="47">
        <f t="shared" si="48"/>
        <v>0.1</v>
      </c>
      <c r="R110" s="47">
        <f t="shared" si="49"/>
        <v>0</v>
      </c>
      <c r="S110" s="47"/>
      <c r="T110" s="47"/>
      <c r="U110" s="52"/>
      <c r="V110" s="52"/>
      <c r="W110" s="52"/>
    </row>
    <row r="111" spans="1:23" ht="30" customHeight="1">
      <c r="A111" s="38">
        <f t="shared" si="50"/>
        <v>77</v>
      </c>
      <c r="B111" s="269" t="s">
        <v>175</v>
      </c>
      <c r="C111" s="29"/>
      <c r="D111" s="29"/>
      <c r="E111" s="29"/>
      <c r="F111" s="29"/>
      <c r="G111" s="161" t="s">
        <v>179</v>
      </c>
      <c r="H111" s="29"/>
      <c r="J111" s="3">
        <v>1</v>
      </c>
      <c r="L111" s="42">
        <f t="shared" si="43"/>
        <v>0</v>
      </c>
      <c r="M111" s="42">
        <f t="shared" si="44"/>
      </c>
      <c r="N111" s="42">
        <f t="shared" si="45"/>
      </c>
      <c r="O111" s="42">
        <f t="shared" si="46"/>
      </c>
      <c r="P111" s="42">
        <f t="shared" si="47"/>
        <v>0</v>
      </c>
      <c r="Q111" s="47">
        <f t="shared" si="48"/>
        <v>0.1</v>
      </c>
      <c r="R111" s="47">
        <f t="shared" si="49"/>
        <v>0</v>
      </c>
      <c r="S111" s="47"/>
      <c r="T111" s="47"/>
      <c r="U111" s="52"/>
      <c r="V111" s="52"/>
      <c r="W111" s="52"/>
    </row>
    <row r="112" spans="1:23" ht="30" customHeight="1">
      <c r="A112" s="38">
        <f t="shared" si="50"/>
        <v>78</v>
      </c>
      <c r="B112" s="269" t="s">
        <v>262</v>
      </c>
      <c r="C112" s="29"/>
      <c r="D112" s="29"/>
      <c r="E112" s="29"/>
      <c r="F112" s="29"/>
      <c r="G112" s="161" t="s">
        <v>179</v>
      </c>
      <c r="H112" s="29"/>
      <c r="J112" s="3">
        <v>1</v>
      </c>
      <c r="L112" s="42">
        <f t="shared" si="43"/>
        <v>0</v>
      </c>
      <c r="M112" s="42">
        <f t="shared" si="44"/>
      </c>
      <c r="N112" s="42">
        <f t="shared" si="45"/>
      </c>
      <c r="O112" s="42">
        <f t="shared" si="46"/>
      </c>
      <c r="P112" s="42">
        <f t="shared" si="47"/>
        <v>0</v>
      </c>
      <c r="Q112" s="47">
        <f t="shared" si="48"/>
        <v>0.1</v>
      </c>
      <c r="R112" s="47">
        <f t="shared" si="49"/>
        <v>0</v>
      </c>
      <c r="S112" s="47"/>
      <c r="T112" s="47"/>
      <c r="U112" s="52"/>
      <c r="V112" s="52"/>
      <c r="W112" s="52"/>
    </row>
    <row r="113" spans="1:23" ht="30" customHeight="1">
      <c r="A113" s="38">
        <f t="shared" si="50"/>
        <v>79</v>
      </c>
      <c r="B113" s="269" t="s">
        <v>263</v>
      </c>
      <c r="C113" s="29"/>
      <c r="D113" s="29"/>
      <c r="E113" s="29"/>
      <c r="F113" s="29"/>
      <c r="G113" s="161" t="s">
        <v>179</v>
      </c>
      <c r="H113" s="29"/>
      <c r="J113" s="3">
        <v>1</v>
      </c>
      <c r="L113" s="42">
        <f t="shared" si="43"/>
        <v>0</v>
      </c>
      <c r="M113" s="42">
        <f t="shared" si="44"/>
      </c>
      <c r="N113" s="42">
        <f t="shared" si="45"/>
      </c>
      <c r="O113" s="42">
        <f t="shared" si="46"/>
      </c>
      <c r="P113" s="42">
        <f t="shared" si="47"/>
        <v>0</v>
      </c>
      <c r="Q113" s="47">
        <f t="shared" si="48"/>
        <v>0.1</v>
      </c>
      <c r="R113" s="47">
        <f t="shared" si="49"/>
        <v>0</v>
      </c>
      <c r="S113" s="47"/>
      <c r="T113" s="47"/>
      <c r="U113" s="52"/>
      <c r="V113" s="52"/>
      <c r="W113" s="52"/>
    </row>
    <row r="114" spans="1:23" ht="30" customHeight="1">
      <c r="A114" s="38">
        <f t="shared" si="50"/>
        <v>80</v>
      </c>
      <c r="B114" s="269" t="s">
        <v>264</v>
      </c>
      <c r="C114" s="29"/>
      <c r="D114" s="29"/>
      <c r="E114" s="29"/>
      <c r="F114" s="29"/>
      <c r="G114" s="161" t="s">
        <v>180</v>
      </c>
      <c r="H114" s="29"/>
      <c r="J114" s="3">
        <v>1</v>
      </c>
      <c r="L114" s="42">
        <f t="shared" si="43"/>
        <v>0</v>
      </c>
      <c r="M114" s="42">
        <f t="shared" si="44"/>
      </c>
      <c r="N114" s="42">
        <f t="shared" si="45"/>
      </c>
      <c r="O114" s="42">
        <f t="shared" si="46"/>
      </c>
      <c r="P114" s="42">
        <f t="shared" si="47"/>
        <v>0</v>
      </c>
      <c r="Q114" s="47">
        <f t="shared" si="48"/>
        <v>0.1</v>
      </c>
      <c r="R114" s="47">
        <f t="shared" si="49"/>
        <v>0</v>
      </c>
      <c r="S114" s="47"/>
      <c r="T114" s="47"/>
      <c r="U114" s="52"/>
      <c r="V114" s="52"/>
      <c r="W114" s="52"/>
    </row>
    <row r="115" spans="1:23" ht="30" customHeight="1">
      <c r="A115" s="38">
        <f>A114+1</f>
        <v>81</v>
      </c>
      <c r="B115" s="269" t="s">
        <v>176</v>
      </c>
      <c r="C115" s="29"/>
      <c r="D115" s="29"/>
      <c r="E115" s="29"/>
      <c r="F115" s="29"/>
      <c r="G115" s="161" t="s">
        <v>179</v>
      </c>
      <c r="H115" s="29"/>
      <c r="J115" s="3">
        <v>1</v>
      </c>
      <c r="L115" s="42">
        <f t="shared" si="43"/>
        <v>0</v>
      </c>
      <c r="M115" s="42">
        <f t="shared" si="44"/>
      </c>
      <c r="N115" s="42">
        <f t="shared" si="45"/>
      </c>
      <c r="O115" s="42">
        <f t="shared" si="46"/>
      </c>
      <c r="P115" s="42">
        <f t="shared" si="47"/>
        <v>0</v>
      </c>
      <c r="Q115" s="47">
        <f t="shared" si="48"/>
        <v>0.1</v>
      </c>
      <c r="R115" s="47">
        <f t="shared" si="49"/>
        <v>0</v>
      </c>
      <c r="S115" s="47"/>
      <c r="T115" s="47"/>
      <c r="U115" s="52"/>
      <c r="V115" s="52"/>
      <c r="W115" s="52"/>
    </row>
    <row r="116" spans="1:23" ht="30" customHeight="1">
      <c r="A116" s="206" t="s">
        <v>226</v>
      </c>
      <c r="B116" s="275"/>
      <c r="C116" s="207"/>
      <c r="D116" s="207"/>
      <c r="E116" s="207"/>
      <c r="F116" s="207"/>
      <c r="G116" s="208"/>
      <c r="H116" s="209"/>
      <c r="J116" s="181"/>
      <c r="L116" s="182"/>
      <c r="M116" s="182"/>
      <c r="N116" s="182"/>
      <c r="O116" s="182"/>
      <c r="P116" s="182"/>
      <c r="Q116" s="183"/>
      <c r="R116" s="184"/>
      <c r="S116" s="185"/>
      <c r="T116" s="185"/>
      <c r="U116" s="52"/>
      <c r="V116" s="52"/>
      <c r="W116" s="52"/>
    </row>
    <row r="117" spans="1:23" s="147" customFormat="1" ht="30" customHeight="1">
      <c r="A117" s="200"/>
      <c r="B117" s="272" t="s">
        <v>265</v>
      </c>
      <c r="C117" s="193"/>
      <c r="D117" s="193"/>
      <c r="E117" s="193"/>
      <c r="F117" s="193"/>
      <c r="G117" s="194"/>
      <c r="H117" s="198"/>
      <c r="J117" s="195"/>
      <c r="L117" s="196"/>
      <c r="M117" s="196"/>
      <c r="N117" s="196"/>
      <c r="O117" s="196"/>
      <c r="P117" s="196"/>
      <c r="Q117" s="197"/>
      <c r="R117" s="197"/>
      <c r="S117" s="197"/>
      <c r="T117" s="197"/>
      <c r="U117" s="52"/>
      <c r="V117" s="52"/>
      <c r="W117" s="52"/>
    </row>
    <row r="118" spans="1:23" s="147" customFormat="1" ht="30" customHeight="1">
      <c r="A118" s="200"/>
      <c r="B118" s="272" t="s">
        <v>266</v>
      </c>
      <c r="C118" s="193"/>
      <c r="D118" s="193"/>
      <c r="E118" s="193"/>
      <c r="F118" s="193"/>
      <c r="G118" s="194"/>
      <c r="H118" s="198"/>
      <c r="J118" s="195"/>
      <c r="L118" s="196"/>
      <c r="M118" s="196"/>
      <c r="N118" s="196"/>
      <c r="O118" s="196"/>
      <c r="P118" s="196"/>
      <c r="Q118" s="197"/>
      <c r="R118" s="197"/>
      <c r="S118" s="197"/>
      <c r="T118" s="197"/>
      <c r="U118" s="52"/>
      <c r="V118" s="52"/>
      <c r="W118" s="52"/>
    </row>
    <row r="119" spans="1:23" s="147" customFormat="1" ht="30" customHeight="1">
      <c r="A119" s="200"/>
      <c r="B119" s="272" t="s">
        <v>267</v>
      </c>
      <c r="C119" s="193"/>
      <c r="D119" s="193"/>
      <c r="E119" s="193"/>
      <c r="F119" s="193"/>
      <c r="G119" s="194"/>
      <c r="H119" s="198"/>
      <c r="J119" s="195"/>
      <c r="L119" s="196"/>
      <c r="M119" s="196"/>
      <c r="N119" s="196"/>
      <c r="O119" s="196"/>
      <c r="P119" s="196"/>
      <c r="Q119" s="197"/>
      <c r="R119" s="197"/>
      <c r="S119" s="197"/>
      <c r="T119" s="197"/>
      <c r="U119" s="52"/>
      <c r="V119" s="52"/>
      <c r="W119" s="52"/>
    </row>
    <row r="120" spans="1:23" s="147" customFormat="1" ht="30" customHeight="1">
      <c r="A120" s="200"/>
      <c r="B120" s="272" t="s">
        <v>268</v>
      </c>
      <c r="C120" s="193"/>
      <c r="D120" s="193"/>
      <c r="E120" s="193"/>
      <c r="F120" s="193"/>
      <c r="G120" s="194"/>
      <c r="H120" s="198"/>
      <c r="J120" s="195"/>
      <c r="L120" s="196"/>
      <c r="M120" s="196"/>
      <c r="N120" s="196"/>
      <c r="O120" s="196"/>
      <c r="P120" s="196"/>
      <c r="Q120" s="197"/>
      <c r="R120" s="197"/>
      <c r="S120" s="197"/>
      <c r="T120" s="197"/>
      <c r="U120" s="52"/>
      <c r="V120" s="52"/>
      <c r="W120" s="52"/>
    </row>
    <row r="121" spans="1:23" s="147" customFormat="1" ht="30" customHeight="1">
      <c r="A121" s="200"/>
      <c r="B121" s="272" t="s">
        <v>269</v>
      </c>
      <c r="C121" s="193"/>
      <c r="D121" s="193"/>
      <c r="E121" s="193"/>
      <c r="F121" s="193"/>
      <c r="G121" s="194"/>
      <c r="H121" s="198"/>
      <c r="J121" s="195"/>
      <c r="L121" s="196"/>
      <c r="M121" s="196"/>
      <c r="N121" s="196"/>
      <c r="O121" s="196"/>
      <c r="P121" s="196"/>
      <c r="Q121" s="197"/>
      <c r="R121" s="197"/>
      <c r="S121" s="197"/>
      <c r="T121" s="197"/>
      <c r="U121" s="52"/>
      <c r="V121" s="52"/>
      <c r="W121" s="52"/>
    </row>
    <row r="122" spans="1:23" s="147" customFormat="1" ht="30" customHeight="1">
      <c r="A122" s="200"/>
      <c r="B122" s="272" t="s">
        <v>270</v>
      </c>
      <c r="C122" s="193"/>
      <c r="D122" s="193"/>
      <c r="E122" s="193"/>
      <c r="F122" s="193"/>
      <c r="G122" s="194"/>
      <c r="H122" s="198"/>
      <c r="J122" s="195"/>
      <c r="L122" s="196"/>
      <c r="M122" s="196"/>
      <c r="N122" s="196"/>
      <c r="O122" s="196"/>
      <c r="P122" s="196"/>
      <c r="Q122" s="197"/>
      <c r="R122" s="197"/>
      <c r="S122" s="197"/>
      <c r="T122" s="197"/>
      <c r="U122" s="52"/>
      <c r="V122" s="52"/>
      <c r="W122" s="52"/>
    </row>
    <row r="123" spans="1:23" s="147" customFormat="1" ht="30" customHeight="1">
      <c r="A123" s="200"/>
      <c r="B123" s="272" t="s">
        <v>254</v>
      </c>
      <c r="C123" s="193"/>
      <c r="D123" s="193"/>
      <c r="E123" s="193"/>
      <c r="F123" s="193"/>
      <c r="G123" s="194"/>
      <c r="H123" s="198"/>
      <c r="J123" s="195"/>
      <c r="L123" s="196"/>
      <c r="M123" s="196"/>
      <c r="N123" s="196"/>
      <c r="O123" s="196"/>
      <c r="P123" s="196"/>
      <c r="Q123" s="197"/>
      <c r="R123" s="197"/>
      <c r="S123" s="197"/>
      <c r="T123" s="197"/>
      <c r="U123" s="52"/>
      <c r="V123" s="52"/>
      <c r="W123" s="52"/>
    </row>
    <row r="124" spans="1:23" ht="30" customHeight="1">
      <c r="A124" s="201"/>
      <c r="B124" s="273"/>
      <c r="C124" s="186"/>
      <c r="D124" s="186"/>
      <c r="E124" s="186"/>
      <c r="F124" s="186"/>
      <c r="G124" s="187"/>
      <c r="H124" s="199"/>
      <c r="J124" s="188"/>
      <c r="L124" s="189"/>
      <c r="M124" s="189"/>
      <c r="N124" s="189"/>
      <c r="O124" s="189"/>
      <c r="P124" s="189"/>
      <c r="Q124" s="190"/>
      <c r="R124" s="191"/>
      <c r="S124" s="192"/>
      <c r="T124" s="192"/>
      <c r="U124" s="52"/>
      <c r="V124" s="52"/>
      <c r="W124" s="52"/>
    </row>
    <row r="125" spans="1:23" s="10" customFormat="1" ht="24.75" customHeight="1">
      <c r="A125" s="138" t="s">
        <v>31</v>
      </c>
      <c r="B125" s="276"/>
      <c r="C125" s="139"/>
      <c r="D125" s="139"/>
      <c r="E125" s="139"/>
      <c r="F125" s="139"/>
      <c r="G125" s="139"/>
      <c r="H125" s="139"/>
      <c r="I125" s="139"/>
      <c r="J125" s="139"/>
      <c r="K125" s="139"/>
      <c r="L125" s="139"/>
      <c r="M125" s="139"/>
      <c r="N125" s="139"/>
      <c r="O125" s="139"/>
      <c r="P125" s="139"/>
      <c r="Q125" s="139"/>
      <c r="R125" s="140"/>
      <c r="S125" s="54"/>
      <c r="T125" s="54"/>
      <c r="U125" s="58">
        <f>T126+T138+T145</f>
        <v>0</v>
      </c>
      <c r="V125" s="58">
        <f>1/4</f>
        <v>0.25</v>
      </c>
      <c r="W125" s="58">
        <f>V125*U125</f>
        <v>0</v>
      </c>
    </row>
    <row r="126" spans="1:30" s="152" customFormat="1" ht="29.25" customHeight="1">
      <c r="A126" s="241" t="s">
        <v>54</v>
      </c>
      <c r="B126" s="241"/>
      <c r="C126" s="241"/>
      <c r="D126" s="241"/>
      <c r="E126" s="241"/>
      <c r="F126" s="241"/>
      <c r="G126" s="241"/>
      <c r="H126" s="241"/>
      <c r="I126" s="168"/>
      <c r="J126" s="169"/>
      <c r="K126" s="170"/>
      <c r="L126" s="170"/>
      <c r="M126" s="170"/>
      <c r="N126" s="170"/>
      <c r="O126" s="170"/>
      <c r="P126" s="170"/>
      <c r="Q126" s="34">
        <f>SUM(Q128:Q137)</f>
        <v>0.9999999999999999</v>
      </c>
      <c r="R126" s="34">
        <f>SUM(R128:R137)</f>
        <v>0</v>
      </c>
      <c r="S126" s="34">
        <f>1/3</f>
        <v>0.3333333333333333</v>
      </c>
      <c r="T126" s="34">
        <f>S126*R126</f>
        <v>0</v>
      </c>
      <c r="U126" s="51"/>
      <c r="V126" s="51"/>
      <c r="W126" s="51"/>
      <c r="X126" s="151"/>
      <c r="Y126" s="151"/>
      <c r="Z126" s="151"/>
      <c r="AA126" s="151"/>
      <c r="AB126" s="151"/>
      <c r="AC126" s="151"/>
      <c r="AD126" s="151"/>
    </row>
    <row r="127" spans="1:30" s="152" customFormat="1" ht="33" customHeight="1" thickBot="1">
      <c r="A127" s="236" t="s">
        <v>22</v>
      </c>
      <c r="B127" s="236"/>
      <c r="C127" s="30" t="s">
        <v>150</v>
      </c>
      <c r="D127" s="30" t="s">
        <v>151</v>
      </c>
      <c r="E127" s="30" t="s">
        <v>152</v>
      </c>
      <c r="F127" s="30" t="s">
        <v>153</v>
      </c>
      <c r="G127" s="125" t="s">
        <v>16</v>
      </c>
      <c r="H127" s="27" t="s">
        <v>72</v>
      </c>
      <c r="J127" s="160"/>
      <c r="K127" s="154"/>
      <c r="L127" s="226"/>
      <c r="M127" s="227"/>
      <c r="N127" s="227"/>
      <c r="O127" s="227"/>
      <c r="P127" s="227"/>
      <c r="Q127" s="227"/>
      <c r="R127" s="240"/>
      <c r="S127" s="155"/>
      <c r="T127" s="155"/>
      <c r="U127" s="151"/>
      <c r="V127" s="151"/>
      <c r="W127" s="151"/>
      <c r="X127" s="151"/>
      <c r="Y127" s="151"/>
      <c r="Z127" s="151"/>
      <c r="AA127" s="151"/>
      <c r="AB127" s="151"/>
      <c r="AC127" s="151"/>
      <c r="AD127" s="151"/>
    </row>
    <row r="128" spans="1:23" ht="30" customHeight="1">
      <c r="A128" s="38">
        <v>82</v>
      </c>
      <c r="B128" s="269" t="s">
        <v>181</v>
      </c>
      <c r="C128" s="29"/>
      <c r="D128" s="29"/>
      <c r="E128" s="29"/>
      <c r="F128" s="29"/>
      <c r="G128" s="161" t="s">
        <v>109</v>
      </c>
      <c r="H128" s="29"/>
      <c r="J128" s="3">
        <v>1</v>
      </c>
      <c r="L128" s="42">
        <f>IF(J128=1,$Z$4,"")</f>
        <v>0</v>
      </c>
      <c r="M128" s="42">
        <f>IF(J128=2,$AA$4,"")</f>
      </c>
      <c r="N128" s="42">
        <f>IF(J128=3,$AB$4,"")</f>
      </c>
      <c r="O128" s="42">
        <f>IF(J128=4,$AC$4,"")</f>
      </c>
      <c r="P128" s="42">
        <f>SUM(L128:O128)</f>
        <v>0</v>
      </c>
      <c r="Q128" s="47">
        <f aca="true" t="shared" si="51" ref="Q128:Q137">1/10</f>
        <v>0.1</v>
      </c>
      <c r="R128" s="47">
        <f>Q128*P128</f>
        <v>0</v>
      </c>
      <c r="S128" s="47"/>
      <c r="T128" s="47"/>
      <c r="U128" s="52"/>
      <c r="V128" s="52"/>
      <c r="W128" s="52"/>
    </row>
    <row r="129" spans="1:23" ht="30" customHeight="1">
      <c r="A129" s="39">
        <f>A128+1</f>
        <v>83</v>
      </c>
      <c r="B129" s="269" t="s">
        <v>182</v>
      </c>
      <c r="C129" s="29"/>
      <c r="D129" s="29"/>
      <c r="E129" s="29"/>
      <c r="F129" s="29"/>
      <c r="G129" s="161" t="s">
        <v>109</v>
      </c>
      <c r="H129" s="29"/>
      <c r="J129" s="3">
        <v>1</v>
      </c>
      <c r="L129" s="42">
        <f aca="true" t="shared" si="52" ref="L129:L137">IF(J129=1,$Z$4,"")</f>
        <v>0</v>
      </c>
      <c r="M129" s="42">
        <f aca="true" t="shared" si="53" ref="M129:M137">IF(J129=2,$AA$4,"")</f>
      </c>
      <c r="N129" s="42">
        <f aca="true" t="shared" si="54" ref="N129:N137">IF(J129=3,$AB$4,"")</f>
      </c>
      <c r="O129" s="42">
        <f aca="true" t="shared" si="55" ref="O129:O137">IF(J129=4,$AC$4,"")</f>
      </c>
      <c r="P129" s="42">
        <f aca="true" t="shared" si="56" ref="P129:P137">SUM(L129:O129)</f>
        <v>0</v>
      </c>
      <c r="Q129" s="47">
        <f t="shared" si="51"/>
        <v>0.1</v>
      </c>
      <c r="R129" s="47">
        <f aca="true" t="shared" si="57" ref="R129:R137">Q129*P129</f>
        <v>0</v>
      </c>
      <c r="S129" s="47"/>
      <c r="T129" s="47"/>
      <c r="U129" s="52"/>
      <c r="V129" s="52"/>
      <c r="W129" s="52"/>
    </row>
    <row r="130" spans="1:23" ht="30" customHeight="1">
      <c r="A130" s="39">
        <f aca="true" t="shared" si="58" ref="A130:A137">A129+1</f>
        <v>84</v>
      </c>
      <c r="B130" s="269" t="s">
        <v>183</v>
      </c>
      <c r="C130" s="29"/>
      <c r="D130" s="29"/>
      <c r="E130" s="29"/>
      <c r="F130" s="29"/>
      <c r="G130" s="161" t="s">
        <v>109</v>
      </c>
      <c r="H130" s="29"/>
      <c r="J130" s="3">
        <v>1</v>
      </c>
      <c r="L130" s="42">
        <f t="shared" si="52"/>
        <v>0</v>
      </c>
      <c r="M130" s="42">
        <f t="shared" si="53"/>
      </c>
      <c r="N130" s="42">
        <f t="shared" si="54"/>
      </c>
      <c r="O130" s="42">
        <f t="shared" si="55"/>
      </c>
      <c r="P130" s="42">
        <f t="shared" si="56"/>
        <v>0</v>
      </c>
      <c r="Q130" s="47">
        <f t="shared" si="51"/>
        <v>0.1</v>
      </c>
      <c r="R130" s="47">
        <f t="shared" si="57"/>
        <v>0</v>
      </c>
      <c r="S130" s="47"/>
      <c r="T130" s="47"/>
      <c r="U130" s="52"/>
      <c r="V130" s="52"/>
      <c r="W130" s="52"/>
    </row>
    <row r="131" spans="1:23" ht="30" customHeight="1">
      <c r="A131" s="39">
        <f t="shared" si="58"/>
        <v>85</v>
      </c>
      <c r="B131" s="269" t="s">
        <v>184</v>
      </c>
      <c r="C131" s="29"/>
      <c r="D131" s="29"/>
      <c r="E131" s="29"/>
      <c r="F131" s="29"/>
      <c r="G131" s="161" t="s">
        <v>109</v>
      </c>
      <c r="H131" s="29"/>
      <c r="J131" s="3">
        <v>1</v>
      </c>
      <c r="L131" s="42">
        <f t="shared" si="52"/>
        <v>0</v>
      </c>
      <c r="M131" s="42">
        <f t="shared" si="53"/>
      </c>
      <c r="N131" s="42">
        <f t="shared" si="54"/>
      </c>
      <c r="O131" s="42">
        <f t="shared" si="55"/>
      </c>
      <c r="P131" s="42">
        <f t="shared" si="56"/>
        <v>0</v>
      </c>
      <c r="Q131" s="47">
        <f t="shared" si="51"/>
        <v>0.1</v>
      </c>
      <c r="R131" s="47">
        <f t="shared" si="57"/>
        <v>0</v>
      </c>
      <c r="S131" s="47"/>
      <c r="T131" s="47"/>
      <c r="U131" s="52"/>
      <c r="V131" s="52"/>
      <c r="W131" s="52"/>
    </row>
    <row r="132" spans="1:23" ht="30" customHeight="1">
      <c r="A132" s="39">
        <f t="shared" si="58"/>
        <v>86</v>
      </c>
      <c r="B132" s="269" t="s">
        <v>185</v>
      </c>
      <c r="C132" s="29"/>
      <c r="D132" s="29"/>
      <c r="E132" s="29"/>
      <c r="F132" s="29"/>
      <c r="G132" s="161" t="s">
        <v>179</v>
      </c>
      <c r="H132" s="29"/>
      <c r="J132" s="3">
        <v>1</v>
      </c>
      <c r="L132" s="42">
        <f t="shared" si="52"/>
        <v>0</v>
      </c>
      <c r="M132" s="42">
        <f t="shared" si="53"/>
      </c>
      <c r="N132" s="42">
        <f t="shared" si="54"/>
      </c>
      <c r="O132" s="42">
        <f t="shared" si="55"/>
      </c>
      <c r="P132" s="42">
        <f t="shared" si="56"/>
        <v>0</v>
      </c>
      <c r="Q132" s="47">
        <f t="shared" si="51"/>
        <v>0.1</v>
      </c>
      <c r="R132" s="47">
        <f t="shared" si="57"/>
        <v>0</v>
      </c>
      <c r="S132" s="47"/>
      <c r="T132" s="47"/>
      <c r="U132" s="52"/>
      <c r="V132" s="52"/>
      <c r="W132" s="52"/>
    </row>
    <row r="133" spans="1:23" ht="30" customHeight="1">
      <c r="A133" s="39">
        <f t="shared" si="58"/>
        <v>87</v>
      </c>
      <c r="B133" s="269" t="s">
        <v>186</v>
      </c>
      <c r="C133" s="29"/>
      <c r="D133" s="29"/>
      <c r="E133" s="29"/>
      <c r="F133" s="29"/>
      <c r="G133" s="161" t="s">
        <v>110</v>
      </c>
      <c r="H133" s="29"/>
      <c r="J133" s="3">
        <v>1</v>
      </c>
      <c r="L133" s="42">
        <f t="shared" si="52"/>
        <v>0</v>
      </c>
      <c r="M133" s="42">
        <f t="shared" si="53"/>
      </c>
      <c r="N133" s="42">
        <f t="shared" si="54"/>
      </c>
      <c r="O133" s="42">
        <f t="shared" si="55"/>
      </c>
      <c r="P133" s="42">
        <f t="shared" si="56"/>
        <v>0</v>
      </c>
      <c r="Q133" s="47">
        <f t="shared" si="51"/>
        <v>0.1</v>
      </c>
      <c r="R133" s="47">
        <f t="shared" si="57"/>
        <v>0</v>
      </c>
      <c r="S133" s="47"/>
      <c r="T133" s="47"/>
      <c r="U133" s="52"/>
      <c r="V133" s="52"/>
      <c r="W133" s="52"/>
    </row>
    <row r="134" spans="1:23" ht="30" customHeight="1">
      <c r="A134" s="39">
        <f t="shared" si="58"/>
        <v>88</v>
      </c>
      <c r="B134" s="269" t="s">
        <v>187</v>
      </c>
      <c r="C134" s="29"/>
      <c r="D134" s="29"/>
      <c r="E134" s="29"/>
      <c r="F134" s="29"/>
      <c r="G134" s="161" t="s">
        <v>109</v>
      </c>
      <c r="H134" s="29"/>
      <c r="J134" s="3">
        <v>1</v>
      </c>
      <c r="L134" s="42">
        <f t="shared" si="52"/>
        <v>0</v>
      </c>
      <c r="M134" s="42">
        <f t="shared" si="53"/>
      </c>
      <c r="N134" s="42">
        <f t="shared" si="54"/>
      </c>
      <c r="O134" s="42">
        <f t="shared" si="55"/>
      </c>
      <c r="P134" s="42">
        <f t="shared" si="56"/>
        <v>0</v>
      </c>
      <c r="Q134" s="47">
        <f t="shared" si="51"/>
        <v>0.1</v>
      </c>
      <c r="R134" s="47">
        <f t="shared" si="57"/>
        <v>0</v>
      </c>
      <c r="S134" s="47"/>
      <c r="T134" s="47"/>
      <c r="U134" s="52"/>
      <c r="V134" s="52"/>
      <c r="W134" s="52"/>
    </row>
    <row r="135" spans="1:23" ht="30" customHeight="1">
      <c r="A135" s="39">
        <f t="shared" si="58"/>
        <v>89</v>
      </c>
      <c r="B135" s="269" t="s">
        <v>106</v>
      </c>
      <c r="C135" s="29"/>
      <c r="D135" s="29"/>
      <c r="E135" s="29"/>
      <c r="F135" s="29"/>
      <c r="G135" s="161" t="s">
        <v>109</v>
      </c>
      <c r="H135" s="29"/>
      <c r="J135" s="3">
        <v>1</v>
      </c>
      <c r="L135" s="42">
        <f t="shared" si="52"/>
        <v>0</v>
      </c>
      <c r="M135" s="42">
        <f t="shared" si="53"/>
      </c>
      <c r="N135" s="42">
        <f t="shared" si="54"/>
      </c>
      <c r="O135" s="42">
        <f t="shared" si="55"/>
      </c>
      <c r="P135" s="42">
        <f t="shared" si="56"/>
        <v>0</v>
      </c>
      <c r="Q135" s="47">
        <f t="shared" si="51"/>
        <v>0.1</v>
      </c>
      <c r="R135" s="47">
        <f t="shared" si="57"/>
        <v>0</v>
      </c>
      <c r="S135" s="47"/>
      <c r="T135" s="47"/>
      <c r="U135" s="52"/>
      <c r="V135" s="52"/>
      <c r="W135" s="52"/>
    </row>
    <row r="136" spans="1:23" ht="30" customHeight="1">
      <c r="A136" s="39">
        <f t="shared" si="58"/>
        <v>90</v>
      </c>
      <c r="B136" s="269" t="s">
        <v>107</v>
      </c>
      <c r="C136" s="29"/>
      <c r="D136" s="29"/>
      <c r="E136" s="29"/>
      <c r="F136" s="29"/>
      <c r="G136" s="161" t="s">
        <v>110</v>
      </c>
      <c r="H136" s="29"/>
      <c r="J136" s="3">
        <v>1</v>
      </c>
      <c r="L136" s="42">
        <f t="shared" si="52"/>
        <v>0</v>
      </c>
      <c r="M136" s="42">
        <f t="shared" si="53"/>
      </c>
      <c r="N136" s="42">
        <f t="shared" si="54"/>
      </c>
      <c r="O136" s="42">
        <f t="shared" si="55"/>
      </c>
      <c r="P136" s="42">
        <f t="shared" si="56"/>
        <v>0</v>
      </c>
      <c r="Q136" s="47">
        <f t="shared" si="51"/>
        <v>0.1</v>
      </c>
      <c r="R136" s="47">
        <f t="shared" si="57"/>
        <v>0</v>
      </c>
      <c r="S136" s="47"/>
      <c r="T136" s="47"/>
      <c r="U136" s="52"/>
      <c r="V136" s="52"/>
      <c r="W136" s="52"/>
    </row>
    <row r="137" spans="1:23" ht="30" customHeight="1">
      <c r="A137" s="39">
        <f t="shared" si="58"/>
        <v>91</v>
      </c>
      <c r="B137" s="269" t="s">
        <v>108</v>
      </c>
      <c r="C137" s="29"/>
      <c r="D137" s="29"/>
      <c r="E137" s="29"/>
      <c r="F137" s="29"/>
      <c r="G137" s="161" t="s">
        <v>109</v>
      </c>
      <c r="H137" s="29"/>
      <c r="J137" s="3">
        <v>1</v>
      </c>
      <c r="L137" s="42">
        <f t="shared" si="52"/>
        <v>0</v>
      </c>
      <c r="M137" s="42">
        <f t="shared" si="53"/>
      </c>
      <c r="N137" s="42">
        <f t="shared" si="54"/>
      </c>
      <c r="O137" s="42">
        <f t="shared" si="55"/>
      </c>
      <c r="P137" s="42">
        <f t="shared" si="56"/>
        <v>0</v>
      </c>
      <c r="Q137" s="47">
        <f t="shared" si="51"/>
        <v>0.1</v>
      </c>
      <c r="R137" s="47">
        <f t="shared" si="57"/>
        <v>0</v>
      </c>
      <c r="S137" s="47"/>
      <c r="T137" s="47"/>
      <c r="U137" s="52"/>
      <c r="V137" s="52"/>
      <c r="W137" s="52"/>
    </row>
    <row r="138" spans="1:30" s="152" customFormat="1" ht="29.25" customHeight="1">
      <c r="A138" s="241" t="s">
        <v>55</v>
      </c>
      <c r="B138" s="241"/>
      <c r="C138" s="241"/>
      <c r="D138" s="241"/>
      <c r="E138" s="241"/>
      <c r="F138" s="241"/>
      <c r="G138" s="241"/>
      <c r="H138" s="241"/>
      <c r="I138" s="171"/>
      <c r="J138" s="169"/>
      <c r="K138" s="172"/>
      <c r="L138" s="170"/>
      <c r="M138" s="170"/>
      <c r="N138" s="170"/>
      <c r="O138" s="170"/>
      <c r="P138" s="170"/>
      <c r="Q138" s="34">
        <f>SUM(Q140:Q144)</f>
        <v>1</v>
      </c>
      <c r="R138" s="34">
        <f>SUM(R140:R144)</f>
        <v>0</v>
      </c>
      <c r="S138" s="34">
        <f>1/3</f>
        <v>0.3333333333333333</v>
      </c>
      <c r="T138" s="34">
        <f>S138*R138</f>
        <v>0</v>
      </c>
      <c r="U138" s="51"/>
      <c r="V138" s="51"/>
      <c r="W138" s="51"/>
      <c r="X138" s="151"/>
      <c r="Y138" s="151"/>
      <c r="Z138" s="151"/>
      <c r="AA138" s="151"/>
      <c r="AB138" s="151"/>
      <c r="AC138" s="151"/>
      <c r="AD138" s="151"/>
    </row>
    <row r="139" spans="1:30" s="152" customFormat="1" ht="29.25" customHeight="1" thickBot="1">
      <c r="A139" s="236" t="s">
        <v>123</v>
      </c>
      <c r="B139" s="236"/>
      <c r="C139" s="30" t="s">
        <v>150</v>
      </c>
      <c r="D139" s="30" t="s">
        <v>151</v>
      </c>
      <c r="E139" s="30" t="s">
        <v>152</v>
      </c>
      <c r="F139" s="30" t="s">
        <v>153</v>
      </c>
      <c r="G139" s="125" t="s">
        <v>16</v>
      </c>
      <c r="H139" s="27" t="s">
        <v>72</v>
      </c>
      <c r="J139" s="160"/>
      <c r="K139" s="154"/>
      <c r="L139" s="226"/>
      <c r="M139" s="227"/>
      <c r="N139" s="227"/>
      <c r="O139" s="227"/>
      <c r="P139" s="227"/>
      <c r="Q139" s="227"/>
      <c r="R139" s="240"/>
      <c r="S139" s="155"/>
      <c r="T139" s="155"/>
      <c r="U139" s="151"/>
      <c r="V139" s="151"/>
      <c r="W139" s="151"/>
      <c r="X139" s="151"/>
      <c r="Y139" s="151"/>
      <c r="Z139" s="151"/>
      <c r="AA139" s="151"/>
      <c r="AB139" s="151"/>
      <c r="AC139" s="151"/>
      <c r="AD139" s="151"/>
    </row>
    <row r="140" spans="1:23" ht="30" customHeight="1">
      <c r="A140" s="39">
        <v>92</v>
      </c>
      <c r="B140" s="269" t="s">
        <v>48</v>
      </c>
      <c r="C140" s="29"/>
      <c r="D140" s="29"/>
      <c r="E140" s="29"/>
      <c r="F140" s="29"/>
      <c r="G140" s="161" t="s">
        <v>51</v>
      </c>
      <c r="H140" s="29"/>
      <c r="J140" s="3">
        <v>1</v>
      </c>
      <c r="L140" s="42">
        <f>IF(J140=1,$Z$4,"")</f>
        <v>0</v>
      </c>
      <c r="M140" s="42">
        <f>IF(J140=2,$AA$4,"")</f>
      </c>
      <c r="N140" s="42">
        <f>IF(J140=3,$AB$4,"")</f>
      </c>
      <c r="O140" s="42">
        <f>IF(J140=4,$AC$4,"")</f>
      </c>
      <c r="P140" s="42">
        <f>SUM(L140:O140)</f>
        <v>0</v>
      </c>
      <c r="Q140" s="47">
        <f>1/4</f>
        <v>0.25</v>
      </c>
      <c r="R140" s="47">
        <f>Q140*P140</f>
        <v>0</v>
      </c>
      <c r="S140" s="47"/>
      <c r="T140" s="47"/>
      <c r="U140" s="52"/>
      <c r="V140" s="52"/>
      <c r="W140" s="52"/>
    </row>
    <row r="141" spans="1:23" ht="30" customHeight="1">
      <c r="A141" s="39">
        <v>93</v>
      </c>
      <c r="B141" s="269" t="s">
        <v>49</v>
      </c>
      <c r="C141" s="29"/>
      <c r="D141" s="29"/>
      <c r="E141" s="29"/>
      <c r="F141" s="29"/>
      <c r="G141" s="161" t="s">
        <v>130</v>
      </c>
      <c r="H141" s="29"/>
      <c r="J141" s="3">
        <v>1</v>
      </c>
      <c r="L141" s="42">
        <f>IF(J141=1,$Z$4,"")</f>
        <v>0</v>
      </c>
      <c r="M141" s="42">
        <f>IF(J141=2,$AA$4,"")</f>
      </c>
      <c r="N141" s="42">
        <f>IF(J141=3,$AB$4,"")</f>
      </c>
      <c r="O141" s="42">
        <f>IF(J141=4,$AC$4,"")</f>
      </c>
      <c r="P141" s="42">
        <f>SUM(L141:O141)</f>
        <v>0</v>
      </c>
      <c r="Q141" s="47">
        <f>1/4</f>
        <v>0.25</v>
      </c>
      <c r="R141" s="47">
        <f>Q141*P141</f>
        <v>0</v>
      </c>
      <c r="S141" s="47"/>
      <c r="T141" s="47"/>
      <c r="U141" s="52"/>
      <c r="V141" s="52"/>
      <c r="W141" s="52"/>
    </row>
    <row r="142" spans="1:30" s="152" customFormat="1" ht="29.25" customHeight="1" thickBot="1">
      <c r="A142" s="236" t="s">
        <v>23</v>
      </c>
      <c r="B142" s="236"/>
      <c r="C142" s="30" t="s">
        <v>150</v>
      </c>
      <c r="D142" s="30" t="s">
        <v>151</v>
      </c>
      <c r="E142" s="30" t="s">
        <v>152</v>
      </c>
      <c r="F142" s="30" t="s">
        <v>153</v>
      </c>
      <c r="G142" s="125" t="s">
        <v>16</v>
      </c>
      <c r="H142" s="27" t="s">
        <v>72</v>
      </c>
      <c r="J142" s="160"/>
      <c r="K142" s="154"/>
      <c r="L142" s="242">
        <f>IF(J142=1,#REF!,"")</f>
      </c>
      <c r="M142" s="243"/>
      <c r="N142" s="243"/>
      <c r="O142" s="243"/>
      <c r="P142" s="243"/>
      <c r="Q142" s="243"/>
      <c r="R142" s="244"/>
      <c r="S142" s="155"/>
      <c r="T142" s="155"/>
      <c r="U142" s="151"/>
      <c r="V142" s="151"/>
      <c r="W142" s="151"/>
      <c r="X142" s="151"/>
      <c r="Y142" s="151"/>
      <c r="Z142" s="151"/>
      <c r="AA142" s="151"/>
      <c r="AB142" s="151"/>
      <c r="AC142" s="151"/>
      <c r="AD142" s="151"/>
    </row>
    <row r="143" spans="1:23" ht="30" customHeight="1">
      <c r="A143" s="39">
        <v>94</v>
      </c>
      <c r="B143" s="270" t="s">
        <v>9</v>
      </c>
      <c r="C143" s="29"/>
      <c r="D143" s="29"/>
      <c r="E143" s="29"/>
      <c r="F143" s="29"/>
      <c r="G143" s="161" t="s">
        <v>110</v>
      </c>
      <c r="H143" s="29"/>
      <c r="J143" s="3">
        <v>1</v>
      </c>
      <c r="L143" s="42">
        <f>IF(J143=1,$Z$4,"")</f>
        <v>0</v>
      </c>
      <c r="M143" s="42">
        <f>IF(J143=2,$AA$4,"")</f>
      </c>
      <c r="N143" s="42">
        <f>IF(J143=3,$AB$4,"")</f>
      </c>
      <c r="O143" s="42">
        <f>IF(J143=4,$AC$4,"")</f>
      </c>
      <c r="P143" s="42">
        <f>SUM(L143:O143)</f>
        <v>0</v>
      </c>
      <c r="Q143" s="47">
        <f>1/4</f>
        <v>0.25</v>
      </c>
      <c r="R143" s="47">
        <f>Q143*P143</f>
        <v>0</v>
      </c>
      <c r="S143" s="47"/>
      <c r="T143" s="47"/>
      <c r="U143" s="52"/>
      <c r="V143" s="52"/>
      <c r="W143" s="52"/>
    </row>
    <row r="144" spans="1:23" ht="30" customHeight="1">
      <c r="A144" s="39">
        <v>95</v>
      </c>
      <c r="B144" s="269" t="s">
        <v>50</v>
      </c>
      <c r="C144" s="29"/>
      <c r="D144" s="29"/>
      <c r="E144" s="29"/>
      <c r="F144" s="29"/>
      <c r="G144" s="161" t="s">
        <v>131</v>
      </c>
      <c r="H144" s="29"/>
      <c r="J144" s="3">
        <v>1</v>
      </c>
      <c r="L144" s="42">
        <f>IF(J144=1,$Z$4,"")</f>
        <v>0</v>
      </c>
      <c r="M144" s="42">
        <f>IF(J144=2,$AA$4,"")</f>
      </c>
      <c r="N144" s="42">
        <f>IF(J144=3,$AB$4,"")</f>
      </c>
      <c r="O144" s="42">
        <f>IF(J144=4,$AC$4,"")</f>
      </c>
      <c r="P144" s="42">
        <f>SUM(L144:O144)</f>
        <v>0</v>
      </c>
      <c r="Q144" s="47">
        <f>1/4</f>
        <v>0.25</v>
      </c>
      <c r="R144" s="47">
        <f>Q144*P144</f>
        <v>0</v>
      </c>
      <c r="S144" s="47"/>
      <c r="T144" s="47"/>
      <c r="U144" s="52"/>
      <c r="V144" s="52"/>
      <c r="W144" s="52"/>
    </row>
    <row r="145" spans="1:30" s="152" customFormat="1" ht="29.25" customHeight="1">
      <c r="A145" s="241" t="s">
        <v>56</v>
      </c>
      <c r="B145" s="241"/>
      <c r="C145" s="241"/>
      <c r="D145" s="241"/>
      <c r="E145" s="241"/>
      <c r="F145" s="241"/>
      <c r="G145" s="241"/>
      <c r="H145" s="241"/>
      <c r="I145" s="171"/>
      <c r="J145" s="169"/>
      <c r="K145" s="172"/>
      <c r="L145" s="170"/>
      <c r="M145" s="170"/>
      <c r="N145" s="170"/>
      <c r="O145" s="170"/>
      <c r="P145" s="170"/>
      <c r="Q145" s="34">
        <f>SUM(Q147:Q151)</f>
        <v>1</v>
      </c>
      <c r="R145" s="34">
        <f>SUM(R147:R151)</f>
        <v>0</v>
      </c>
      <c r="S145" s="34">
        <f>1/3</f>
        <v>0.3333333333333333</v>
      </c>
      <c r="T145" s="34">
        <f>S145*R145</f>
        <v>0</v>
      </c>
      <c r="U145" s="51"/>
      <c r="V145" s="51"/>
      <c r="W145" s="51"/>
      <c r="X145" s="151"/>
      <c r="Y145" s="151"/>
      <c r="Z145" s="151"/>
      <c r="AA145" s="151"/>
      <c r="AB145" s="151"/>
      <c r="AC145" s="151"/>
      <c r="AD145" s="151"/>
    </row>
    <row r="146" spans="1:30" s="152" customFormat="1" ht="29.25" customHeight="1" thickBot="1">
      <c r="A146" s="236" t="s">
        <v>24</v>
      </c>
      <c r="B146" s="236"/>
      <c r="C146" s="30" t="s">
        <v>150</v>
      </c>
      <c r="D146" s="30" t="s">
        <v>151</v>
      </c>
      <c r="E146" s="30" t="s">
        <v>152</v>
      </c>
      <c r="F146" s="30" t="s">
        <v>153</v>
      </c>
      <c r="G146" s="125" t="s">
        <v>16</v>
      </c>
      <c r="H146" s="27" t="s">
        <v>72</v>
      </c>
      <c r="J146" s="160"/>
      <c r="K146" s="154"/>
      <c r="L146" s="242">
        <f>IF(J146=1,#REF!,"")</f>
      </c>
      <c r="M146" s="243"/>
      <c r="N146" s="243"/>
      <c r="O146" s="243"/>
      <c r="P146" s="243"/>
      <c r="Q146" s="243"/>
      <c r="R146" s="244"/>
      <c r="S146" s="155"/>
      <c r="T146" s="155"/>
      <c r="U146" s="151"/>
      <c r="V146" s="151"/>
      <c r="W146" s="151"/>
      <c r="X146" s="151"/>
      <c r="Y146" s="151"/>
      <c r="Z146" s="151"/>
      <c r="AA146" s="151"/>
      <c r="AB146" s="151"/>
      <c r="AC146" s="151"/>
      <c r="AD146" s="151"/>
    </row>
    <row r="147" spans="1:23" ht="30" customHeight="1">
      <c r="A147" s="39">
        <v>96</v>
      </c>
      <c r="B147" s="269" t="s">
        <v>132</v>
      </c>
      <c r="C147" s="29"/>
      <c r="D147" s="29"/>
      <c r="E147" s="29"/>
      <c r="F147" s="29"/>
      <c r="G147" s="161" t="s">
        <v>137</v>
      </c>
      <c r="H147" s="29"/>
      <c r="J147" s="3">
        <v>1</v>
      </c>
      <c r="L147" s="42">
        <f>IF(J147=1,$Z$4,"")</f>
        <v>0</v>
      </c>
      <c r="M147" s="42">
        <f>IF(J147=2,$AA$4,"")</f>
      </c>
      <c r="N147" s="42">
        <f>IF(J147=3,$AB$4,"")</f>
      </c>
      <c r="O147" s="42">
        <f>IF(J147=4,$AC$4,"")</f>
      </c>
      <c r="P147" s="42">
        <f>SUM(L147:O147)</f>
        <v>0</v>
      </c>
      <c r="Q147" s="47">
        <f>1/5</f>
        <v>0.2</v>
      </c>
      <c r="R147" s="47">
        <f>Q147*P147</f>
        <v>0</v>
      </c>
      <c r="S147" s="47"/>
      <c r="T147" s="47"/>
      <c r="U147" s="52"/>
      <c r="V147" s="52"/>
      <c r="W147" s="52"/>
    </row>
    <row r="148" spans="1:23" ht="30" customHeight="1">
      <c r="A148" s="39">
        <f>A147+1</f>
        <v>97</v>
      </c>
      <c r="B148" s="269" t="s">
        <v>133</v>
      </c>
      <c r="C148" s="29"/>
      <c r="D148" s="29"/>
      <c r="E148" s="29"/>
      <c r="F148" s="29"/>
      <c r="G148" s="161" t="s">
        <v>138</v>
      </c>
      <c r="H148" s="29"/>
      <c r="J148" s="3">
        <v>1</v>
      </c>
      <c r="L148" s="42">
        <f>IF(J148=1,$Z$4,"")</f>
        <v>0</v>
      </c>
      <c r="M148" s="42">
        <f>IF(J148=2,$AA$4,"")</f>
      </c>
      <c r="N148" s="42">
        <f>IF(J148=3,$AB$4,"")</f>
      </c>
      <c r="O148" s="42">
        <f>IF(J148=4,$AC$4,"")</f>
      </c>
      <c r="P148" s="42">
        <f>SUM(L148:O148)</f>
        <v>0</v>
      </c>
      <c r="Q148" s="47">
        <f>1/5</f>
        <v>0.2</v>
      </c>
      <c r="R148" s="47">
        <f>Q148*P148</f>
        <v>0</v>
      </c>
      <c r="S148" s="47"/>
      <c r="T148" s="47"/>
      <c r="U148" s="52"/>
      <c r="V148" s="52"/>
      <c r="W148" s="52"/>
    </row>
    <row r="149" spans="1:23" ht="30" customHeight="1">
      <c r="A149" s="39">
        <f>A148+1</f>
        <v>98</v>
      </c>
      <c r="B149" s="269" t="s">
        <v>134</v>
      </c>
      <c r="C149" s="29"/>
      <c r="D149" s="29"/>
      <c r="E149" s="29"/>
      <c r="F149" s="29"/>
      <c r="G149" s="173" t="s">
        <v>139</v>
      </c>
      <c r="H149" s="29"/>
      <c r="J149" s="3">
        <v>1</v>
      </c>
      <c r="L149" s="42">
        <f>IF(J149=1,$Z$4,"")</f>
        <v>0</v>
      </c>
      <c r="M149" s="42">
        <f>IF(J149=2,$AA$4,"")</f>
      </c>
      <c r="N149" s="42">
        <f>IF(J149=3,$AB$4,"")</f>
      </c>
      <c r="O149" s="42">
        <f>IF(J149=4,$AC$4,"")</f>
      </c>
      <c r="P149" s="42">
        <f>SUM(L149:O149)</f>
        <v>0</v>
      </c>
      <c r="Q149" s="47">
        <f>1/5</f>
        <v>0.2</v>
      </c>
      <c r="R149" s="47">
        <f>Q149*P149</f>
        <v>0</v>
      </c>
      <c r="S149" s="47"/>
      <c r="T149" s="47"/>
      <c r="U149" s="52"/>
      <c r="V149" s="52"/>
      <c r="W149" s="52"/>
    </row>
    <row r="150" spans="1:23" ht="30" customHeight="1">
      <c r="A150" s="39">
        <f>A149+1</f>
        <v>99</v>
      </c>
      <c r="B150" s="269" t="s">
        <v>135</v>
      </c>
      <c r="C150" s="29"/>
      <c r="D150" s="29"/>
      <c r="E150" s="29"/>
      <c r="F150" s="29"/>
      <c r="G150" s="161" t="s">
        <v>130</v>
      </c>
      <c r="H150" s="29"/>
      <c r="J150" s="3">
        <v>1</v>
      </c>
      <c r="L150" s="42">
        <f>IF(J150=1,$Z$4,"")</f>
        <v>0</v>
      </c>
      <c r="M150" s="42">
        <f>IF(J150=2,$AA$4,"")</f>
      </c>
      <c r="N150" s="42">
        <f>IF(J150=3,$AB$4,"")</f>
      </c>
      <c r="O150" s="42">
        <f>IF(J150=4,$AC$4,"")</f>
      </c>
      <c r="P150" s="42">
        <f>SUM(L150:O150)</f>
        <v>0</v>
      </c>
      <c r="Q150" s="47">
        <f>1/5</f>
        <v>0.2</v>
      </c>
      <c r="R150" s="47">
        <f>Q150*P150</f>
        <v>0</v>
      </c>
      <c r="S150" s="47"/>
      <c r="T150" s="47"/>
      <c r="U150" s="52"/>
      <c r="V150" s="52"/>
      <c r="W150" s="52"/>
    </row>
    <row r="151" spans="1:23" ht="30" customHeight="1">
      <c r="A151" s="39">
        <f>A150+1</f>
        <v>100</v>
      </c>
      <c r="B151" s="269" t="s">
        <v>136</v>
      </c>
      <c r="C151" s="29"/>
      <c r="D151" s="29"/>
      <c r="E151" s="29"/>
      <c r="F151" s="29"/>
      <c r="G151" s="22" t="s">
        <v>140</v>
      </c>
      <c r="H151" s="29"/>
      <c r="J151" s="3">
        <v>1</v>
      </c>
      <c r="L151" s="42">
        <f>IF(J151=1,$Z$4,"")</f>
        <v>0</v>
      </c>
      <c r="M151" s="42">
        <f>IF(J151=2,$AA$4,"")</f>
      </c>
      <c r="N151" s="42">
        <f>IF(J151=3,$AB$4,"")</f>
      </c>
      <c r="O151" s="42">
        <f>IF(J151=4,$AC$4,"")</f>
      </c>
      <c r="P151" s="42">
        <f>SUM(L151:O151)</f>
        <v>0</v>
      </c>
      <c r="Q151" s="47">
        <f>1/5</f>
        <v>0.2</v>
      </c>
      <c r="R151" s="47">
        <f>Q151*P151</f>
        <v>0</v>
      </c>
      <c r="S151" s="47"/>
      <c r="T151" s="47"/>
      <c r="U151" s="52"/>
      <c r="V151" s="52"/>
      <c r="W151" s="52"/>
    </row>
    <row r="152" spans="1:23" ht="30" customHeight="1">
      <c r="A152" s="214" t="s">
        <v>223</v>
      </c>
      <c r="B152" s="277"/>
      <c r="C152" s="215"/>
      <c r="D152" s="215"/>
      <c r="E152" s="215"/>
      <c r="F152" s="215"/>
      <c r="G152" s="216"/>
      <c r="H152" s="217"/>
      <c r="J152" s="181"/>
      <c r="L152" s="182"/>
      <c r="M152" s="182"/>
      <c r="N152" s="182"/>
      <c r="O152" s="182"/>
      <c r="P152" s="182"/>
      <c r="Q152" s="183"/>
      <c r="R152" s="184"/>
      <c r="S152" s="185"/>
      <c r="T152" s="185"/>
      <c r="U152" s="52"/>
      <c r="V152" s="52"/>
      <c r="W152" s="52"/>
    </row>
    <row r="153" spans="1:23" s="147" customFormat="1" ht="30" customHeight="1">
      <c r="A153" s="213"/>
      <c r="B153" s="272" t="s">
        <v>271</v>
      </c>
      <c r="C153" s="193"/>
      <c r="D153" s="193"/>
      <c r="E153" s="193"/>
      <c r="F153" s="193"/>
      <c r="G153" s="212"/>
      <c r="H153" s="198"/>
      <c r="J153" s="195"/>
      <c r="L153" s="196"/>
      <c r="M153" s="196"/>
      <c r="N153" s="196"/>
      <c r="O153" s="196"/>
      <c r="P153" s="196"/>
      <c r="Q153" s="197"/>
      <c r="R153" s="197"/>
      <c r="S153" s="197"/>
      <c r="T153" s="197"/>
      <c r="U153" s="52"/>
      <c r="V153" s="52"/>
      <c r="W153" s="52"/>
    </row>
    <row r="154" spans="1:23" s="147" customFormat="1" ht="30" customHeight="1">
      <c r="A154" s="213"/>
      <c r="B154" s="272" t="s">
        <v>272</v>
      </c>
      <c r="C154" s="193"/>
      <c r="D154" s="193"/>
      <c r="E154" s="193"/>
      <c r="F154" s="193"/>
      <c r="G154" s="212"/>
      <c r="H154" s="198"/>
      <c r="J154" s="195"/>
      <c r="L154" s="196"/>
      <c r="M154" s="196"/>
      <c r="N154" s="196"/>
      <c r="O154" s="196"/>
      <c r="P154" s="196"/>
      <c r="Q154" s="197"/>
      <c r="R154" s="197"/>
      <c r="S154" s="197"/>
      <c r="T154" s="197"/>
      <c r="U154" s="52"/>
      <c r="V154" s="52"/>
      <c r="W154" s="52"/>
    </row>
    <row r="155" spans="1:23" s="147" customFormat="1" ht="30" customHeight="1">
      <c r="A155" s="213"/>
      <c r="B155" s="272" t="s">
        <v>273</v>
      </c>
      <c r="C155" s="193"/>
      <c r="D155" s="193"/>
      <c r="E155" s="193"/>
      <c r="F155" s="193"/>
      <c r="G155" s="212"/>
      <c r="H155" s="198"/>
      <c r="J155" s="195"/>
      <c r="L155" s="196"/>
      <c r="M155" s="196"/>
      <c r="N155" s="196"/>
      <c r="O155" s="196"/>
      <c r="P155" s="196"/>
      <c r="Q155" s="197"/>
      <c r="R155" s="197"/>
      <c r="S155" s="197"/>
      <c r="T155" s="197"/>
      <c r="U155" s="52"/>
      <c r="V155" s="52"/>
      <c r="W155" s="52"/>
    </row>
    <row r="156" spans="1:23" s="147" customFormat="1" ht="30" customHeight="1">
      <c r="A156" s="213"/>
      <c r="B156" s="272" t="s">
        <v>253</v>
      </c>
      <c r="C156" s="193"/>
      <c r="D156" s="193"/>
      <c r="E156" s="193"/>
      <c r="F156" s="193"/>
      <c r="G156" s="212"/>
      <c r="H156" s="198"/>
      <c r="J156" s="195"/>
      <c r="L156" s="196"/>
      <c r="M156" s="196"/>
      <c r="N156" s="196"/>
      <c r="O156" s="196"/>
      <c r="P156" s="196"/>
      <c r="Q156" s="197"/>
      <c r="R156" s="197"/>
      <c r="S156" s="197"/>
      <c r="T156" s="197"/>
      <c r="U156" s="52"/>
      <c r="V156" s="52"/>
      <c r="W156" s="52"/>
    </row>
    <row r="157" spans="1:23" s="147" customFormat="1" ht="30" customHeight="1">
      <c r="A157" s="213"/>
      <c r="B157" s="272" t="s">
        <v>254</v>
      </c>
      <c r="C157" s="193"/>
      <c r="D157" s="193"/>
      <c r="E157" s="193"/>
      <c r="F157" s="193"/>
      <c r="G157" s="212"/>
      <c r="H157" s="198"/>
      <c r="J157" s="195"/>
      <c r="L157" s="196"/>
      <c r="M157" s="196"/>
      <c r="N157" s="196"/>
      <c r="O157" s="196"/>
      <c r="P157" s="196"/>
      <c r="Q157" s="197"/>
      <c r="R157" s="197"/>
      <c r="S157" s="197"/>
      <c r="T157" s="197"/>
      <c r="U157" s="52"/>
      <c r="V157" s="52"/>
      <c r="W157" s="52"/>
    </row>
    <row r="158" spans="1:23" ht="30" customHeight="1">
      <c r="A158" s="210"/>
      <c r="B158" s="273"/>
      <c r="C158" s="186"/>
      <c r="D158" s="186"/>
      <c r="E158" s="186"/>
      <c r="F158" s="186"/>
      <c r="G158" s="211"/>
      <c r="H158" s="199"/>
      <c r="J158" s="188"/>
      <c r="L158" s="189"/>
      <c r="M158" s="189"/>
      <c r="N158" s="189"/>
      <c r="O158" s="189"/>
      <c r="P158" s="189"/>
      <c r="Q158" s="190"/>
      <c r="R158" s="191"/>
      <c r="S158" s="192"/>
      <c r="T158" s="192"/>
      <c r="U158" s="52"/>
      <c r="V158" s="52"/>
      <c r="W158" s="52"/>
    </row>
    <row r="159" spans="1:23" s="10" customFormat="1" ht="33" customHeight="1">
      <c r="A159" s="43" t="s">
        <v>29</v>
      </c>
      <c r="B159" s="278"/>
      <c r="C159" s="44"/>
      <c r="D159" s="44"/>
      <c r="E159" s="44"/>
      <c r="F159" s="44"/>
      <c r="G159" s="44"/>
      <c r="H159" s="44"/>
      <c r="I159" s="44"/>
      <c r="J159" s="44"/>
      <c r="K159" s="44"/>
      <c r="L159" s="44"/>
      <c r="M159" s="44"/>
      <c r="N159" s="44"/>
      <c r="O159" s="44"/>
      <c r="P159" s="44"/>
      <c r="Q159" s="45">
        <f>SUM(Q161:Q177)</f>
        <v>1</v>
      </c>
      <c r="R159" s="46">
        <f>SUM(R161:R177)</f>
        <v>0</v>
      </c>
      <c r="S159" s="49">
        <f>1/1</f>
        <v>1</v>
      </c>
      <c r="T159" s="49">
        <f>S159*R159</f>
        <v>0</v>
      </c>
      <c r="U159" s="59">
        <f>T159</f>
        <v>0</v>
      </c>
      <c r="V159" s="59">
        <f>1/4</f>
        <v>0.25</v>
      </c>
      <c r="W159" s="59">
        <f>V159*U159</f>
        <v>0</v>
      </c>
    </row>
    <row r="160" spans="1:30" s="152" customFormat="1" ht="29.25" customHeight="1" thickBot="1">
      <c r="A160" s="236" t="s">
        <v>141</v>
      </c>
      <c r="B160" s="236"/>
      <c r="C160" s="30" t="s">
        <v>150</v>
      </c>
      <c r="D160" s="30" t="s">
        <v>151</v>
      </c>
      <c r="E160" s="30" t="s">
        <v>152</v>
      </c>
      <c r="F160" s="30" t="s">
        <v>153</v>
      </c>
      <c r="G160" s="125" t="s">
        <v>16</v>
      </c>
      <c r="H160" s="27" t="s">
        <v>72</v>
      </c>
      <c r="J160" s="153"/>
      <c r="K160" s="154"/>
      <c r="L160" s="242">
        <f>IF(J160=1,#REF!,"")</f>
      </c>
      <c r="M160" s="243"/>
      <c r="N160" s="243"/>
      <c r="O160" s="243"/>
      <c r="P160" s="243"/>
      <c r="Q160" s="243"/>
      <c r="R160" s="244"/>
      <c r="S160" s="155"/>
      <c r="T160" s="155"/>
      <c r="U160" s="151"/>
      <c r="V160" s="151"/>
      <c r="W160" s="151"/>
      <c r="X160" s="151"/>
      <c r="Y160" s="151"/>
      <c r="Z160" s="151"/>
      <c r="AA160" s="151"/>
      <c r="AB160" s="151"/>
      <c r="AC160" s="151"/>
      <c r="AD160" s="151"/>
    </row>
    <row r="161" spans="1:23" ht="30" customHeight="1">
      <c r="A161" s="39">
        <v>101</v>
      </c>
      <c r="B161" s="269" t="s">
        <v>142</v>
      </c>
      <c r="C161" s="29"/>
      <c r="D161" s="29"/>
      <c r="E161" s="29"/>
      <c r="F161" s="29"/>
      <c r="G161" s="22" t="s">
        <v>195</v>
      </c>
      <c r="H161" s="29"/>
      <c r="J161" s="3">
        <v>1</v>
      </c>
      <c r="L161" s="42">
        <f>IF(J161=1,$Z$4,"")</f>
        <v>0</v>
      </c>
      <c r="M161" s="42">
        <f>IF(J161=2,$AA$4,"")</f>
      </c>
      <c r="N161" s="42">
        <f>IF(J161=3,$AB$4,"")</f>
      </c>
      <c r="O161" s="42">
        <f>IF(J161=4,$AC$4,"")</f>
      </c>
      <c r="P161" s="42">
        <f>SUM(L161:O161)</f>
        <v>0</v>
      </c>
      <c r="Q161" s="47">
        <f>1/17</f>
        <v>0.058823529411764705</v>
      </c>
      <c r="R161" s="47">
        <f>Q161*P161</f>
        <v>0</v>
      </c>
      <c r="S161" s="47"/>
      <c r="T161" s="47"/>
      <c r="U161" s="52"/>
      <c r="V161" s="52"/>
      <c r="W161" s="52"/>
    </row>
    <row r="162" spans="1:23" ht="30" customHeight="1">
      <c r="A162" s="39">
        <f>A161+1</f>
        <v>102</v>
      </c>
      <c r="B162" s="269" t="s">
        <v>143</v>
      </c>
      <c r="C162" s="29"/>
      <c r="D162" s="29"/>
      <c r="E162" s="29"/>
      <c r="F162" s="29"/>
      <c r="G162" s="22" t="s">
        <v>110</v>
      </c>
      <c r="H162" s="29"/>
      <c r="J162" s="3">
        <v>1</v>
      </c>
      <c r="L162" s="42">
        <f aca="true" t="shared" si="59" ref="L162:L177">IF(J162=1,$Z$4,"")</f>
        <v>0</v>
      </c>
      <c r="M162" s="42">
        <f aca="true" t="shared" si="60" ref="M162:M177">IF(J162=2,$AA$4,"")</f>
      </c>
      <c r="N162" s="42">
        <f aca="true" t="shared" si="61" ref="N162:N177">IF(J162=3,$AB$4,"")</f>
      </c>
      <c r="O162" s="42">
        <f aca="true" t="shared" si="62" ref="O162:O177">IF(J162=4,$AC$4,"")</f>
      </c>
      <c r="P162" s="42">
        <f aca="true" t="shared" si="63" ref="P162:P177">SUM(L162:O162)</f>
        <v>0</v>
      </c>
      <c r="Q162" s="47">
        <f aca="true" t="shared" si="64" ref="Q162:Q177">1/17</f>
        <v>0.058823529411764705</v>
      </c>
      <c r="R162" s="47">
        <f aca="true" t="shared" si="65" ref="R162:R177">Q162*P162</f>
        <v>0</v>
      </c>
      <c r="S162" s="47"/>
      <c r="T162" s="47"/>
      <c r="U162" s="52"/>
      <c r="V162" s="52"/>
      <c r="W162" s="52"/>
    </row>
    <row r="163" spans="1:23" ht="30" customHeight="1">
      <c r="A163" s="39">
        <f aca="true" t="shared" si="66" ref="A163:A177">A162+1</f>
        <v>103</v>
      </c>
      <c r="B163" s="269" t="s">
        <v>144</v>
      </c>
      <c r="C163" s="29"/>
      <c r="D163" s="29"/>
      <c r="E163" s="29"/>
      <c r="F163" s="29"/>
      <c r="G163" s="22" t="s">
        <v>131</v>
      </c>
      <c r="H163" s="29"/>
      <c r="J163" s="3">
        <v>1</v>
      </c>
      <c r="L163" s="42">
        <f t="shared" si="59"/>
        <v>0</v>
      </c>
      <c r="M163" s="42">
        <f t="shared" si="60"/>
      </c>
      <c r="N163" s="42">
        <f t="shared" si="61"/>
      </c>
      <c r="O163" s="42">
        <f t="shared" si="62"/>
      </c>
      <c r="P163" s="42">
        <f t="shared" si="63"/>
        <v>0</v>
      </c>
      <c r="Q163" s="47">
        <f t="shared" si="64"/>
        <v>0.058823529411764705</v>
      </c>
      <c r="R163" s="47">
        <f t="shared" si="65"/>
        <v>0</v>
      </c>
      <c r="S163" s="47"/>
      <c r="T163" s="47"/>
      <c r="U163" s="52"/>
      <c r="V163" s="52"/>
      <c r="W163" s="52"/>
    </row>
    <row r="164" spans="1:23" ht="30" customHeight="1">
      <c r="A164" s="39">
        <f t="shared" si="66"/>
        <v>104</v>
      </c>
      <c r="B164" s="270" t="s">
        <v>10</v>
      </c>
      <c r="C164" s="29"/>
      <c r="D164" s="29"/>
      <c r="E164" s="29"/>
      <c r="F164" s="29"/>
      <c r="G164" s="22" t="s">
        <v>195</v>
      </c>
      <c r="H164" s="29"/>
      <c r="J164" s="3">
        <v>1</v>
      </c>
      <c r="L164" s="42">
        <f t="shared" si="59"/>
        <v>0</v>
      </c>
      <c r="M164" s="42">
        <f t="shared" si="60"/>
      </c>
      <c r="N164" s="42">
        <f t="shared" si="61"/>
      </c>
      <c r="O164" s="42">
        <f t="shared" si="62"/>
      </c>
      <c r="P164" s="42">
        <f t="shared" si="63"/>
        <v>0</v>
      </c>
      <c r="Q164" s="47">
        <f t="shared" si="64"/>
        <v>0.058823529411764705</v>
      </c>
      <c r="R164" s="47">
        <f t="shared" si="65"/>
        <v>0</v>
      </c>
      <c r="S164" s="47"/>
      <c r="T164" s="47"/>
      <c r="U164" s="52"/>
      <c r="V164" s="52"/>
      <c r="W164" s="52"/>
    </row>
    <row r="165" spans="1:23" ht="30" customHeight="1">
      <c r="A165" s="39">
        <f t="shared" si="66"/>
        <v>105</v>
      </c>
      <c r="B165" s="269" t="s">
        <v>145</v>
      </c>
      <c r="C165" s="29"/>
      <c r="D165" s="29"/>
      <c r="E165" s="29"/>
      <c r="F165" s="29"/>
      <c r="G165" s="22" t="s">
        <v>240</v>
      </c>
      <c r="H165" s="29"/>
      <c r="J165" s="3">
        <v>1</v>
      </c>
      <c r="L165" s="42">
        <f t="shared" si="59"/>
        <v>0</v>
      </c>
      <c r="M165" s="42">
        <f t="shared" si="60"/>
      </c>
      <c r="N165" s="42">
        <f t="shared" si="61"/>
      </c>
      <c r="O165" s="42">
        <f t="shared" si="62"/>
      </c>
      <c r="P165" s="42">
        <f t="shared" si="63"/>
        <v>0</v>
      </c>
      <c r="Q165" s="47">
        <f t="shared" si="64"/>
        <v>0.058823529411764705</v>
      </c>
      <c r="R165" s="47">
        <f t="shared" si="65"/>
        <v>0</v>
      </c>
      <c r="S165" s="47"/>
      <c r="T165" s="47"/>
      <c r="U165" s="52"/>
      <c r="V165" s="52"/>
      <c r="W165" s="52"/>
    </row>
    <row r="166" spans="1:23" ht="27.75" customHeight="1">
      <c r="A166" s="39">
        <f t="shared" si="66"/>
        <v>106</v>
      </c>
      <c r="B166" s="269" t="s">
        <v>146</v>
      </c>
      <c r="C166" s="29"/>
      <c r="D166" s="29"/>
      <c r="E166" s="29"/>
      <c r="F166" s="29"/>
      <c r="G166" s="22" t="s">
        <v>160</v>
      </c>
      <c r="H166" s="29"/>
      <c r="J166" s="3">
        <v>1</v>
      </c>
      <c r="L166" s="42">
        <f t="shared" si="59"/>
        <v>0</v>
      </c>
      <c r="M166" s="42">
        <f t="shared" si="60"/>
      </c>
      <c r="N166" s="42">
        <f t="shared" si="61"/>
      </c>
      <c r="O166" s="42">
        <f t="shared" si="62"/>
      </c>
      <c r="P166" s="42">
        <f t="shared" si="63"/>
        <v>0</v>
      </c>
      <c r="Q166" s="47">
        <f t="shared" si="64"/>
        <v>0.058823529411764705</v>
      </c>
      <c r="R166" s="47">
        <f t="shared" si="65"/>
        <v>0</v>
      </c>
      <c r="S166" s="47"/>
      <c r="T166" s="47"/>
      <c r="U166" s="52"/>
      <c r="V166" s="52"/>
      <c r="W166" s="52"/>
    </row>
    <row r="167" spans="1:23" ht="27.75" customHeight="1">
      <c r="A167" s="39">
        <f t="shared" si="66"/>
        <v>107</v>
      </c>
      <c r="B167" s="270" t="s">
        <v>274</v>
      </c>
      <c r="C167" s="29"/>
      <c r="D167" s="29"/>
      <c r="E167" s="29"/>
      <c r="F167" s="29"/>
      <c r="G167" s="22" t="s">
        <v>161</v>
      </c>
      <c r="H167" s="133"/>
      <c r="J167" s="3">
        <v>1</v>
      </c>
      <c r="L167" s="42">
        <f t="shared" si="59"/>
        <v>0</v>
      </c>
      <c r="M167" s="42">
        <f t="shared" si="60"/>
      </c>
      <c r="N167" s="42">
        <f t="shared" si="61"/>
      </c>
      <c r="O167" s="42">
        <f t="shared" si="62"/>
      </c>
      <c r="P167" s="42">
        <f t="shared" si="63"/>
        <v>0</v>
      </c>
      <c r="Q167" s="47">
        <f t="shared" si="64"/>
        <v>0.058823529411764705</v>
      </c>
      <c r="R167" s="47">
        <f t="shared" si="65"/>
        <v>0</v>
      </c>
      <c r="S167" s="47"/>
      <c r="T167" s="47"/>
      <c r="U167" s="52"/>
      <c r="V167" s="52"/>
      <c r="W167" s="52"/>
    </row>
    <row r="168" spans="1:23" ht="30" customHeight="1">
      <c r="A168" s="39">
        <f t="shared" si="66"/>
        <v>108</v>
      </c>
      <c r="B168" s="269" t="s">
        <v>147</v>
      </c>
      <c r="C168" s="29"/>
      <c r="D168" s="29"/>
      <c r="E168" s="29"/>
      <c r="F168" s="29"/>
      <c r="G168" s="22" t="s">
        <v>162</v>
      </c>
      <c r="H168" s="29"/>
      <c r="J168" s="3">
        <v>1</v>
      </c>
      <c r="L168" s="42">
        <f t="shared" si="59"/>
        <v>0</v>
      </c>
      <c r="M168" s="42">
        <f t="shared" si="60"/>
      </c>
      <c r="N168" s="42">
        <f t="shared" si="61"/>
      </c>
      <c r="O168" s="42">
        <f t="shared" si="62"/>
      </c>
      <c r="P168" s="42">
        <f t="shared" si="63"/>
        <v>0</v>
      </c>
      <c r="Q168" s="47">
        <f t="shared" si="64"/>
        <v>0.058823529411764705</v>
      </c>
      <c r="R168" s="47">
        <f t="shared" si="65"/>
        <v>0</v>
      </c>
      <c r="S168" s="47"/>
      <c r="T168" s="47"/>
      <c r="U168" s="52"/>
      <c r="V168" s="52"/>
      <c r="W168" s="52"/>
    </row>
    <row r="169" spans="1:23" ht="30" customHeight="1">
      <c r="A169" s="39">
        <f t="shared" si="66"/>
        <v>109</v>
      </c>
      <c r="B169" s="269" t="s">
        <v>63</v>
      </c>
      <c r="C169" s="29"/>
      <c r="D169" s="29"/>
      <c r="E169" s="29"/>
      <c r="F169" s="29"/>
      <c r="G169" s="22" t="s">
        <v>179</v>
      </c>
      <c r="H169" s="29"/>
      <c r="J169" s="3">
        <v>1</v>
      </c>
      <c r="L169" s="42">
        <f t="shared" si="59"/>
        <v>0</v>
      </c>
      <c r="M169" s="42">
        <f t="shared" si="60"/>
      </c>
      <c r="N169" s="42">
        <f t="shared" si="61"/>
      </c>
      <c r="O169" s="42">
        <f t="shared" si="62"/>
      </c>
      <c r="P169" s="42">
        <f t="shared" si="63"/>
        <v>0</v>
      </c>
      <c r="Q169" s="47">
        <f t="shared" si="64"/>
        <v>0.058823529411764705</v>
      </c>
      <c r="R169" s="47">
        <f t="shared" si="65"/>
        <v>0</v>
      </c>
      <c r="S169" s="47"/>
      <c r="T169" s="47"/>
      <c r="U169" s="52"/>
      <c r="V169" s="52"/>
      <c r="W169" s="52"/>
    </row>
    <row r="170" spans="1:23" ht="30" customHeight="1">
      <c r="A170" s="39">
        <f t="shared" si="66"/>
        <v>110</v>
      </c>
      <c r="B170" s="269" t="s">
        <v>64</v>
      </c>
      <c r="C170" s="29"/>
      <c r="D170" s="29"/>
      <c r="E170" s="29"/>
      <c r="F170" s="29"/>
      <c r="G170" s="22" t="s">
        <v>163</v>
      </c>
      <c r="H170" s="29"/>
      <c r="J170" s="3">
        <v>1</v>
      </c>
      <c r="L170" s="42">
        <f t="shared" si="59"/>
        <v>0</v>
      </c>
      <c r="M170" s="42">
        <f t="shared" si="60"/>
      </c>
      <c r="N170" s="42">
        <f t="shared" si="61"/>
      </c>
      <c r="O170" s="42">
        <f t="shared" si="62"/>
      </c>
      <c r="P170" s="42">
        <f t="shared" si="63"/>
        <v>0</v>
      </c>
      <c r="Q170" s="47">
        <f t="shared" si="64"/>
        <v>0.058823529411764705</v>
      </c>
      <c r="R170" s="47">
        <f t="shared" si="65"/>
        <v>0</v>
      </c>
      <c r="S170" s="47"/>
      <c r="T170" s="47"/>
      <c r="U170" s="52"/>
      <c r="V170" s="52"/>
      <c r="W170" s="52"/>
    </row>
    <row r="171" spans="1:23" ht="30" customHeight="1">
      <c r="A171" s="39">
        <f t="shared" si="66"/>
        <v>111</v>
      </c>
      <c r="B171" s="270" t="s">
        <v>68</v>
      </c>
      <c r="C171" s="29"/>
      <c r="D171" s="29"/>
      <c r="E171" s="29"/>
      <c r="F171" s="29"/>
      <c r="G171" s="22" t="s">
        <v>164</v>
      </c>
      <c r="H171" s="29"/>
      <c r="J171" s="3">
        <v>1</v>
      </c>
      <c r="L171" s="42">
        <f t="shared" si="59"/>
        <v>0</v>
      </c>
      <c r="M171" s="42">
        <f t="shared" si="60"/>
      </c>
      <c r="N171" s="42">
        <f t="shared" si="61"/>
      </c>
      <c r="O171" s="42">
        <f t="shared" si="62"/>
      </c>
      <c r="P171" s="42">
        <f t="shared" si="63"/>
        <v>0</v>
      </c>
      <c r="Q171" s="47">
        <f t="shared" si="64"/>
        <v>0.058823529411764705</v>
      </c>
      <c r="R171" s="47">
        <f t="shared" si="65"/>
        <v>0</v>
      </c>
      <c r="S171" s="47"/>
      <c r="T171" s="47"/>
      <c r="U171" s="52"/>
      <c r="V171" s="52"/>
      <c r="W171" s="52"/>
    </row>
    <row r="172" spans="1:23" ht="30" customHeight="1">
      <c r="A172" s="39">
        <f t="shared" si="66"/>
        <v>112</v>
      </c>
      <c r="B172" s="269" t="s">
        <v>65</v>
      </c>
      <c r="C172" s="29"/>
      <c r="D172" s="29"/>
      <c r="E172" s="29"/>
      <c r="F172" s="29"/>
      <c r="G172" s="22" t="s">
        <v>164</v>
      </c>
      <c r="H172" s="29"/>
      <c r="J172" s="3">
        <v>1</v>
      </c>
      <c r="L172" s="42">
        <f t="shared" si="59"/>
        <v>0</v>
      </c>
      <c r="M172" s="42">
        <f t="shared" si="60"/>
      </c>
      <c r="N172" s="42">
        <f t="shared" si="61"/>
      </c>
      <c r="O172" s="42">
        <f t="shared" si="62"/>
      </c>
      <c r="P172" s="42">
        <f t="shared" si="63"/>
        <v>0</v>
      </c>
      <c r="Q172" s="47">
        <f t="shared" si="64"/>
        <v>0.058823529411764705</v>
      </c>
      <c r="R172" s="47">
        <f t="shared" si="65"/>
        <v>0</v>
      </c>
      <c r="S172" s="47"/>
      <c r="T172" s="47"/>
      <c r="U172" s="52"/>
      <c r="V172" s="52"/>
      <c r="W172" s="52"/>
    </row>
    <row r="173" spans="1:23" ht="30" customHeight="1">
      <c r="A173" s="39">
        <f t="shared" si="66"/>
        <v>113</v>
      </c>
      <c r="B173" s="269" t="s">
        <v>66</v>
      </c>
      <c r="C173" s="29"/>
      <c r="D173" s="29"/>
      <c r="E173" s="29"/>
      <c r="F173" s="29"/>
      <c r="G173" s="22" t="s">
        <v>240</v>
      </c>
      <c r="H173" s="29"/>
      <c r="J173" s="3">
        <v>1</v>
      </c>
      <c r="L173" s="42">
        <f t="shared" si="59"/>
        <v>0</v>
      </c>
      <c r="M173" s="42">
        <f t="shared" si="60"/>
      </c>
      <c r="N173" s="42">
        <f t="shared" si="61"/>
      </c>
      <c r="O173" s="42">
        <f t="shared" si="62"/>
      </c>
      <c r="P173" s="42">
        <f t="shared" si="63"/>
        <v>0</v>
      </c>
      <c r="Q173" s="47">
        <f t="shared" si="64"/>
        <v>0.058823529411764705</v>
      </c>
      <c r="R173" s="47">
        <f t="shared" si="65"/>
        <v>0</v>
      </c>
      <c r="S173" s="47"/>
      <c r="T173" s="47"/>
      <c r="U173" s="52"/>
      <c r="V173" s="52"/>
      <c r="W173" s="52"/>
    </row>
    <row r="174" spans="1:23" ht="30" customHeight="1">
      <c r="A174" s="39">
        <f t="shared" si="66"/>
        <v>114</v>
      </c>
      <c r="B174" s="270" t="s">
        <v>52</v>
      </c>
      <c r="C174" s="29"/>
      <c r="D174" s="29"/>
      <c r="E174" s="29"/>
      <c r="F174" s="29"/>
      <c r="G174" s="22" t="s">
        <v>70</v>
      </c>
      <c r="H174" s="29"/>
      <c r="J174" s="3">
        <v>1</v>
      </c>
      <c r="L174" s="42">
        <f t="shared" si="59"/>
        <v>0</v>
      </c>
      <c r="M174" s="42">
        <f t="shared" si="60"/>
      </c>
      <c r="N174" s="42">
        <f t="shared" si="61"/>
      </c>
      <c r="O174" s="42">
        <f t="shared" si="62"/>
      </c>
      <c r="P174" s="42">
        <f t="shared" si="63"/>
        <v>0</v>
      </c>
      <c r="Q174" s="47">
        <f t="shared" si="64"/>
        <v>0.058823529411764705</v>
      </c>
      <c r="R174" s="47">
        <f t="shared" si="65"/>
        <v>0</v>
      </c>
      <c r="S174" s="47"/>
      <c r="T174" s="47"/>
      <c r="U174" s="52"/>
      <c r="V174" s="52"/>
      <c r="W174" s="52"/>
    </row>
    <row r="175" spans="1:23" ht="30" customHeight="1">
      <c r="A175" s="39">
        <f t="shared" si="66"/>
        <v>115</v>
      </c>
      <c r="B175" s="270" t="s">
        <v>69</v>
      </c>
      <c r="C175" s="29"/>
      <c r="D175" s="29"/>
      <c r="E175" s="29"/>
      <c r="F175" s="29"/>
      <c r="G175" s="22" t="s">
        <v>71</v>
      </c>
      <c r="H175" s="29"/>
      <c r="J175" s="3">
        <v>1</v>
      </c>
      <c r="L175" s="42">
        <f t="shared" si="59"/>
        <v>0</v>
      </c>
      <c r="M175" s="42">
        <f t="shared" si="60"/>
      </c>
      <c r="N175" s="42">
        <f t="shared" si="61"/>
      </c>
      <c r="O175" s="42">
        <f t="shared" si="62"/>
      </c>
      <c r="P175" s="42">
        <f t="shared" si="63"/>
        <v>0</v>
      </c>
      <c r="Q175" s="47">
        <f t="shared" si="64"/>
        <v>0.058823529411764705</v>
      </c>
      <c r="R175" s="47">
        <f t="shared" si="65"/>
        <v>0</v>
      </c>
      <c r="S175" s="47"/>
      <c r="T175" s="47"/>
      <c r="U175" s="52"/>
      <c r="V175" s="52"/>
      <c r="W175" s="52"/>
    </row>
    <row r="176" spans="1:23" ht="30" customHeight="1">
      <c r="A176" s="39">
        <f t="shared" si="66"/>
        <v>116</v>
      </c>
      <c r="B176" s="269" t="s">
        <v>67</v>
      </c>
      <c r="C176" s="29"/>
      <c r="D176" s="29"/>
      <c r="E176" s="29"/>
      <c r="F176" s="29"/>
      <c r="G176" s="22" t="s">
        <v>138</v>
      </c>
      <c r="H176" s="29"/>
      <c r="J176" s="3">
        <v>1</v>
      </c>
      <c r="L176" s="42">
        <f t="shared" si="59"/>
        <v>0</v>
      </c>
      <c r="M176" s="42">
        <f t="shared" si="60"/>
      </c>
      <c r="N176" s="42">
        <f t="shared" si="61"/>
      </c>
      <c r="O176" s="42">
        <f t="shared" si="62"/>
      </c>
      <c r="P176" s="42">
        <f t="shared" si="63"/>
        <v>0</v>
      </c>
      <c r="Q176" s="47">
        <f t="shared" si="64"/>
        <v>0.058823529411764705</v>
      </c>
      <c r="R176" s="47">
        <f t="shared" si="65"/>
        <v>0</v>
      </c>
      <c r="S176" s="47"/>
      <c r="T176" s="47"/>
      <c r="U176" s="52"/>
      <c r="V176" s="52"/>
      <c r="W176" s="52"/>
    </row>
    <row r="177" spans="1:23" ht="30" customHeight="1">
      <c r="A177" s="39">
        <f t="shared" si="66"/>
        <v>117</v>
      </c>
      <c r="B177" s="269" t="s">
        <v>159</v>
      </c>
      <c r="C177" s="29"/>
      <c r="D177" s="29"/>
      <c r="E177" s="29"/>
      <c r="F177" s="29"/>
      <c r="G177" s="22" t="s">
        <v>195</v>
      </c>
      <c r="H177" s="29"/>
      <c r="J177" s="3">
        <v>1</v>
      </c>
      <c r="L177" s="42">
        <f t="shared" si="59"/>
        <v>0</v>
      </c>
      <c r="M177" s="42">
        <f t="shared" si="60"/>
      </c>
      <c r="N177" s="42">
        <f t="shared" si="61"/>
      </c>
      <c r="O177" s="42">
        <f t="shared" si="62"/>
      </c>
      <c r="P177" s="42">
        <f t="shared" si="63"/>
        <v>0</v>
      </c>
      <c r="Q177" s="47">
        <f t="shared" si="64"/>
        <v>0.058823529411764705</v>
      </c>
      <c r="R177" s="47">
        <f t="shared" si="65"/>
        <v>0</v>
      </c>
      <c r="S177" s="47"/>
      <c r="T177" s="47"/>
      <c r="U177" s="52"/>
      <c r="V177" s="52"/>
      <c r="W177" s="52"/>
    </row>
    <row r="178" spans="1:23" ht="30" customHeight="1">
      <c r="A178" s="247" t="s">
        <v>224</v>
      </c>
      <c r="B178" s="248"/>
      <c r="C178" s="219"/>
      <c r="D178" s="219"/>
      <c r="E178" s="219"/>
      <c r="F178" s="219"/>
      <c r="G178" s="219"/>
      <c r="H178" s="219"/>
      <c r="J178" s="218"/>
      <c r="L178" s="55"/>
      <c r="M178" s="55"/>
      <c r="N178" s="55"/>
      <c r="O178" s="55"/>
      <c r="P178" s="55"/>
      <c r="Q178" s="52"/>
      <c r="R178" s="52"/>
      <c r="S178" s="52"/>
      <c r="T178" s="52"/>
      <c r="U178" s="52"/>
      <c r="V178" s="52"/>
      <c r="W178" s="52"/>
    </row>
    <row r="179" spans="1:8" ht="21" customHeight="1">
      <c r="A179" s="174"/>
      <c r="B179" s="279" t="s">
        <v>275</v>
      </c>
      <c r="C179" s="147"/>
      <c r="D179" s="147"/>
      <c r="E179" s="147"/>
      <c r="F179" s="147"/>
      <c r="G179" s="175"/>
      <c r="H179" s="176"/>
    </row>
    <row r="180" spans="1:8" ht="21" customHeight="1">
      <c r="A180" s="174"/>
      <c r="B180" s="279" t="s">
        <v>276</v>
      </c>
      <c r="C180" s="147"/>
      <c r="D180" s="147"/>
      <c r="E180" s="147"/>
      <c r="F180" s="147"/>
      <c r="G180" s="175"/>
      <c r="H180" s="176"/>
    </row>
    <row r="181" spans="1:8" ht="21" customHeight="1">
      <c r="A181" s="174"/>
      <c r="B181" s="279" t="s">
        <v>277</v>
      </c>
      <c r="C181" s="147"/>
      <c r="D181" s="147"/>
      <c r="E181" s="147"/>
      <c r="F181" s="147"/>
      <c r="G181" s="175"/>
      <c r="H181" s="176"/>
    </row>
    <row r="182" spans="1:8" ht="21" customHeight="1">
      <c r="A182" s="174"/>
      <c r="B182" s="279" t="s">
        <v>278</v>
      </c>
      <c r="C182" s="147"/>
      <c r="D182" s="147"/>
      <c r="E182" s="147"/>
      <c r="F182" s="147"/>
      <c r="G182" s="175"/>
      <c r="H182" s="176"/>
    </row>
    <row r="183" spans="1:8" ht="21" customHeight="1">
      <c r="A183" s="174"/>
      <c r="B183" s="279" t="s">
        <v>279</v>
      </c>
      <c r="C183" s="147"/>
      <c r="D183" s="147"/>
      <c r="E183" s="147"/>
      <c r="F183" s="147"/>
      <c r="G183" s="175"/>
      <c r="H183" s="176"/>
    </row>
    <row r="184" spans="1:8" ht="21" customHeight="1">
      <c r="A184" s="174"/>
      <c r="B184" s="279" t="s">
        <v>253</v>
      </c>
      <c r="C184" s="147"/>
      <c r="D184" s="147"/>
      <c r="E184" s="147"/>
      <c r="F184" s="147"/>
      <c r="G184" s="175"/>
      <c r="H184" s="176"/>
    </row>
    <row r="185" spans="1:8" ht="21" customHeight="1">
      <c r="A185" s="177"/>
      <c r="B185" s="280"/>
      <c r="C185" s="178"/>
      <c r="D185" s="178"/>
      <c r="E185" s="178"/>
      <c r="F185" s="178"/>
      <c r="G185" s="179"/>
      <c r="H185" s="180"/>
    </row>
    <row r="186" spans="1:8" ht="30" customHeight="1">
      <c r="A186" s="40"/>
      <c r="B186" s="281"/>
      <c r="C186" s="13"/>
      <c r="D186" s="13"/>
      <c r="E186" s="13"/>
      <c r="F186" s="13"/>
      <c r="G186" s="20"/>
      <c r="H186" s="13"/>
    </row>
    <row r="187" spans="1:8" ht="30" customHeight="1">
      <c r="A187" s="40"/>
      <c r="B187" s="281"/>
      <c r="C187" s="13"/>
      <c r="D187" s="13"/>
      <c r="E187" s="13"/>
      <c r="F187" s="13"/>
      <c r="G187" s="20"/>
      <c r="H187" s="13"/>
    </row>
    <row r="188" spans="1:8" ht="30" customHeight="1">
      <c r="A188" s="40"/>
      <c r="B188" s="281"/>
      <c r="C188" s="13"/>
      <c r="D188" s="13"/>
      <c r="E188" s="13"/>
      <c r="F188" s="13"/>
      <c r="G188" s="20"/>
      <c r="H188" s="13"/>
    </row>
    <row r="189" spans="1:8" ht="30" customHeight="1">
      <c r="A189" s="40"/>
      <c r="B189" s="281"/>
      <c r="C189" s="13"/>
      <c r="D189" s="13"/>
      <c r="E189" s="13"/>
      <c r="F189" s="13"/>
      <c r="G189" s="20"/>
      <c r="H189" s="13"/>
    </row>
    <row r="190" spans="1:8" ht="30" customHeight="1">
      <c r="A190" s="40"/>
      <c r="B190" s="281"/>
      <c r="C190" s="13"/>
      <c r="D190" s="13"/>
      <c r="E190" s="13"/>
      <c r="F190" s="13"/>
      <c r="G190" s="20"/>
      <c r="H190" s="13"/>
    </row>
    <row r="191" spans="1:8" ht="30" customHeight="1">
      <c r="A191" s="40"/>
      <c r="B191" s="281"/>
      <c r="C191" s="13"/>
      <c r="D191" s="13"/>
      <c r="E191" s="13"/>
      <c r="F191" s="13"/>
      <c r="G191" s="20"/>
      <c r="H191" s="13"/>
    </row>
    <row r="192" spans="1:8" ht="30" customHeight="1">
      <c r="A192" s="40"/>
      <c r="B192" s="281"/>
      <c r="C192" s="13"/>
      <c r="D192" s="13"/>
      <c r="E192" s="13"/>
      <c r="F192" s="13"/>
      <c r="G192" s="20"/>
      <c r="H192" s="13"/>
    </row>
    <row r="193" spans="1:8" ht="30" customHeight="1">
      <c r="A193" s="40"/>
      <c r="B193" s="281"/>
      <c r="C193" s="13"/>
      <c r="D193" s="13"/>
      <c r="E193" s="13"/>
      <c r="F193" s="13"/>
      <c r="G193" s="20"/>
      <c r="H193" s="13"/>
    </row>
    <row r="194" spans="1:8" ht="30" customHeight="1">
      <c r="A194" s="40"/>
      <c r="B194" s="281"/>
      <c r="C194" s="13"/>
      <c r="D194" s="13"/>
      <c r="E194" s="13"/>
      <c r="F194" s="13"/>
      <c r="G194" s="20"/>
      <c r="H194" s="13"/>
    </row>
    <row r="195" spans="1:8" ht="30" customHeight="1">
      <c r="A195" s="40"/>
      <c r="B195" s="281"/>
      <c r="C195" s="13"/>
      <c r="D195" s="13"/>
      <c r="E195" s="13"/>
      <c r="F195" s="13"/>
      <c r="G195" s="20"/>
      <c r="H195" s="13"/>
    </row>
    <row r="196" spans="1:8" ht="30" customHeight="1">
      <c r="A196" s="40"/>
      <c r="B196" s="281"/>
      <c r="C196" s="13"/>
      <c r="D196" s="13"/>
      <c r="E196" s="13"/>
      <c r="F196" s="13"/>
      <c r="G196" s="20"/>
      <c r="H196" s="13"/>
    </row>
    <row r="197" spans="1:8" ht="30" customHeight="1">
      <c r="A197" s="40"/>
      <c r="B197" s="281"/>
      <c r="C197" s="13"/>
      <c r="D197" s="13"/>
      <c r="E197" s="13"/>
      <c r="F197" s="13"/>
      <c r="G197" s="20"/>
      <c r="H197" s="13"/>
    </row>
    <row r="198" spans="1:8" ht="30" customHeight="1">
      <c r="A198" s="40"/>
      <c r="B198" s="281"/>
      <c r="C198" s="13"/>
      <c r="D198" s="13"/>
      <c r="E198" s="13"/>
      <c r="F198" s="13"/>
      <c r="G198" s="20"/>
      <c r="H198" s="13"/>
    </row>
    <row r="199" spans="1:8" ht="30" customHeight="1">
      <c r="A199" s="40"/>
      <c r="B199" s="281"/>
      <c r="C199" s="13"/>
      <c r="D199" s="13"/>
      <c r="E199" s="13"/>
      <c r="F199" s="13"/>
      <c r="G199" s="20"/>
      <c r="H199" s="13"/>
    </row>
    <row r="200" spans="1:8" ht="30" customHeight="1">
      <c r="A200" s="40"/>
      <c r="B200" s="281"/>
      <c r="C200" s="13"/>
      <c r="D200" s="13"/>
      <c r="E200" s="13"/>
      <c r="F200" s="13"/>
      <c r="G200" s="20"/>
      <c r="H200" s="13"/>
    </row>
    <row r="201" spans="1:8" ht="30" customHeight="1">
      <c r="A201" s="40"/>
      <c r="B201" s="281"/>
      <c r="C201" s="13"/>
      <c r="D201" s="13"/>
      <c r="E201" s="13"/>
      <c r="F201" s="13"/>
      <c r="G201" s="20"/>
      <c r="H201" s="13"/>
    </row>
    <row r="202" spans="1:8" ht="30" customHeight="1">
      <c r="A202" s="40"/>
      <c r="B202" s="281"/>
      <c r="C202" s="13"/>
      <c r="D202" s="13"/>
      <c r="E202" s="13"/>
      <c r="F202" s="13"/>
      <c r="G202" s="20"/>
      <c r="H202" s="13"/>
    </row>
    <row r="203" spans="1:8" ht="30" customHeight="1">
      <c r="A203" s="40"/>
      <c r="B203" s="281"/>
      <c r="C203" s="13"/>
      <c r="D203" s="13"/>
      <c r="E203" s="13"/>
      <c r="F203" s="13"/>
      <c r="G203" s="20"/>
      <c r="H203" s="13"/>
    </row>
    <row r="204" spans="1:8" ht="30" customHeight="1">
      <c r="A204" s="40"/>
      <c r="B204" s="281"/>
      <c r="C204" s="13"/>
      <c r="D204" s="13"/>
      <c r="E204" s="13"/>
      <c r="F204" s="13"/>
      <c r="G204" s="20"/>
      <c r="H204" s="13"/>
    </row>
    <row r="205" spans="1:8" ht="30" customHeight="1">
      <c r="A205" s="40"/>
      <c r="B205" s="281"/>
      <c r="C205" s="13"/>
      <c r="D205" s="13"/>
      <c r="E205" s="13"/>
      <c r="F205" s="13"/>
      <c r="G205" s="20"/>
      <c r="H205" s="13"/>
    </row>
    <row r="206" spans="1:8" ht="30" customHeight="1">
      <c r="A206" s="40"/>
      <c r="B206" s="281"/>
      <c r="C206" s="13"/>
      <c r="D206" s="13"/>
      <c r="E206" s="13"/>
      <c r="F206" s="13"/>
      <c r="G206" s="20"/>
      <c r="H206" s="13"/>
    </row>
    <row r="207" spans="1:8" ht="30" customHeight="1">
      <c r="A207" s="40"/>
      <c r="B207" s="281"/>
      <c r="C207" s="13"/>
      <c r="D207" s="13"/>
      <c r="E207" s="13"/>
      <c r="F207" s="13"/>
      <c r="G207" s="20"/>
      <c r="H207" s="13"/>
    </row>
    <row r="208" spans="1:8" ht="30" customHeight="1">
      <c r="A208" s="40"/>
      <c r="B208" s="281"/>
      <c r="C208" s="13"/>
      <c r="D208" s="13"/>
      <c r="E208" s="13"/>
      <c r="F208" s="13"/>
      <c r="G208" s="20"/>
      <c r="H208" s="13"/>
    </row>
    <row r="209" spans="1:8" ht="30" customHeight="1">
      <c r="A209" s="40"/>
      <c r="B209" s="281"/>
      <c r="C209" s="13"/>
      <c r="D209" s="13"/>
      <c r="E209" s="13"/>
      <c r="F209" s="13"/>
      <c r="G209" s="20"/>
      <c r="H209" s="13"/>
    </row>
    <row r="210" spans="1:8" ht="30" customHeight="1">
      <c r="A210" s="40"/>
      <c r="B210" s="281"/>
      <c r="C210" s="13"/>
      <c r="D210" s="13"/>
      <c r="E210" s="13"/>
      <c r="F210" s="13"/>
      <c r="G210" s="20"/>
      <c r="H210" s="13"/>
    </row>
    <row r="211" spans="1:8" ht="30" customHeight="1">
      <c r="A211" s="40"/>
      <c r="B211" s="281"/>
      <c r="C211" s="13"/>
      <c r="D211" s="13"/>
      <c r="E211" s="13"/>
      <c r="F211" s="13"/>
      <c r="G211" s="20"/>
      <c r="H211" s="13"/>
    </row>
    <row r="212" spans="1:8" ht="30" customHeight="1">
      <c r="A212" s="40"/>
      <c r="B212" s="281"/>
      <c r="C212" s="13"/>
      <c r="D212" s="13"/>
      <c r="E212" s="13"/>
      <c r="F212" s="13"/>
      <c r="G212" s="20"/>
      <c r="H212" s="13"/>
    </row>
    <row r="213" spans="1:8" ht="30" customHeight="1">
      <c r="A213" s="40"/>
      <c r="B213" s="281"/>
      <c r="C213" s="13"/>
      <c r="D213" s="13"/>
      <c r="E213" s="13"/>
      <c r="F213" s="13"/>
      <c r="G213" s="20"/>
      <c r="H213" s="13"/>
    </row>
    <row r="214" spans="1:8" ht="30" customHeight="1">
      <c r="A214" s="40"/>
      <c r="B214" s="281"/>
      <c r="C214" s="13"/>
      <c r="D214" s="13"/>
      <c r="E214" s="13"/>
      <c r="F214" s="13"/>
      <c r="G214" s="20"/>
      <c r="H214" s="13"/>
    </row>
    <row r="215" spans="1:8" ht="30" customHeight="1">
      <c r="A215" s="40"/>
      <c r="B215" s="281"/>
      <c r="C215" s="13"/>
      <c r="D215" s="13"/>
      <c r="E215" s="13"/>
      <c r="F215" s="13"/>
      <c r="G215" s="20"/>
      <c r="H215" s="13"/>
    </row>
    <row r="216" spans="1:8" ht="30" customHeight="1">
      <c r="A216" s="40"/>
      <c r="B216" s="281"/>
      <c r="C216" s="13"/>
      <c r="D216" s="13"/>
      <c r="E216" s="13"/>
      <c r="F216" s="13"/>
      <c r="G216" s="20"/>
      <c r="H216" s="13"/>
    </row>
    <row r="217" spans="1:8" ht="30" customHeight="1">
      <c r="A217" s="40"/>
      <c r="B217" s="281"/>
      <c r="C217" s="13"/>
      <c r="D217" s="13"/>
      <c r="E217" s="13"/>
      <c r="F217" s="13"/>
      <c r="G217" s="20"/>
      <c r="H217" s="13"/>
    </row>
    <row r="218" spans="1:8" ht="30" customHeight="1">
      <c r="A218" s="40"/>
      <c r="B218" s="281"/>
      <c r="C218" s="13"/>
      <c r="D218" s="13"/>
      <c r="E218" s="13"/>
      <c r="F218" s="13"/>
      <c r="G218" s="20"/>
      <c r="H218" s="13"/>
    </row>
    <row r="219" spans="1:8" ht="30" customHeight="1">
      <c r="A219" s="40"/>
      <c r="B219" s="281"/>
      <c r="C219" s="13"/>
      <c r="D219" s="13"/>
      <c r="E219" s="13"/>
      <c r="F219" s="13"/>
      <c r="G219" s="20"/>
      <c r="H219" s="13"/>
    </row>
    <row r="220" spans="1:8" ht="30" customHeight="1">
      <c r="A220" s="40"/>
      <c r="B220" s="281"/>
      <c r="C220" s="13"/>
      <c r="D220" s="13"/>
      <c r="E220" s="13"/>
      <c r="F220" s="13"/>
      <c r="G220" s="20"/>
      <c r="H220" s="13"/>
    </row>
    <row r="221" spans="1:8" ht="30" customHeight="1">
      <c r="A221" s="40"/>
      <c r="B221" s="281"/>
      <c r="C221" s="13"/>
      <c r="D221" s="13"/>
      <c r="E221" s="13"/>
      <c r="F221" s="13"/>
      <c r="G221" s="20"/>
      <c r="H221" s="13"/>
    </row>
    <row r="222" spans="1:8" ht="30" customHeight="1">
      <c r="A222" s="40"/>
      <c r="B222" s="281"/>
      <c r="C222" s="13"/>
      <c r="D222" s="13"/>
      <c r="E222" s="13"/>
      <c r="F222" s="13"/>
      <c r="G222" s="20"/>
      <c r="H222" s="13"/>
    </row>
    <row r="223" spans="1:8" ht="30" customHeight="1">
      <c r="A223" s="40"/>
      <c r="B223" s="281"/>
      <c r="C223" s="13"/>
      <c r="D223" s="13"/>
      <c r="E223" s="13"/>
      <c r="F223" s="13"/>
      <c r="G223" s="20"/>
      <c r="H223" s="13"/>
    </row>
    <row r="224" spans="1:8" ht="30" customHeight="1">
      <c r="A224" s="40"/>
      <c r="B224" s="281"/>
      <c r="C224" s="13"/>
      <c r="D224" s="13"/>
      <c r="E224" s="13"/>
      <c r="F224" s="13"/>
      <c r="G224" s="20"/>
      <c r="H224" s="13"/>
    </row>
    <row r="225" spans="1:8" ht="30" customHeight="1">
      <c r="A225" s="40"/>
      <c r="B225" s="281"/>
      <c r="C225" s="13"/>
      <c r="D225" s="13"/>
      <c r="E225" s="13"/>
      <c r="F225" s="13"/>
      <c r="G225" s="20"/>
      <c r="H225" s="13"/>
    </row>
    <row r="226" spans="1:8" ht="30" customHeight="1">
      <c r="A226" s="40"/>
      <c r="B226" s="281"/>
      <c r="C226" s="13"/>
      <c r="D226" s="13"/>
      <c r="E226" s="13"/>
      <c r="F226" s="13"/>
      <c r="G226" s="20"/>
      <c r="H226" s="13"/>
    </row>
    <row r="227" spans="1:8" ht="30" customHeight="1">
      <c r="A227" s="40"/>
      <c r="B227" s="281"/>
      <c r="C227" s="13"/>
      <c r="D227" s="13"/>
      <c r="E227" s="13"/>
      <c r="F227" s="13"/>
      <c r="G227" s="20"/>
      <c r="H227" s="13"/>
    </row>
    <row r="228" spans="1:8" ht="30" customHeight="1">
      <c r="A228" s="40"/>
      <c r="B228" s="281"/>
      <c r="C228" s="13"/>
      <c r="D228" s="13"/>
      <c r="E228" s="13"/>
      <c r="F228" s="13"/>
      <c r="G228" s="20"/>
      <c r="H228" s="13"/>
    </row>
    <row r="229" spans="1:8" ht="30" customHeight="1">
      <c r="A229" s="40"/>
      <c r="B229" s="281"/>
      <c r="C229" s="13"/>
      <c r="D229" s="13"/>
      <c r="E229" s="13"/>
      <c r="F229" s="13"/>
      <c r="G229" s="20"/>
      <c r="H229" s="13"/>
    </row>
    <row r="230" spans="1:8" ht="30" customHeight="1">
      <c r="A230" s="40"/>
      <c r="B230" s="281"/>
      <c r="C230" s="13"/>
      <c r="D230" s="13"/>
      <c r="E230" s="13"/>
      <c r="F230" s="13"/>
      <c r="G230" s="20"/>
      <c r="H230" s="13"/>
    </row>
    <row r="231" spans="1:8" ht="30" customHeight="1">
      <c r="A231" s="40"/>
      <c r="B231" s="281"/>
      <c r="C231" s="13"/>
      <c r="D231" s="13"/>
      <c r="E231" s="13"/>
      <c r="F231" s="13"/>
      <c r="G231" s="20"/>
      <c r="H231" s="13"/>
    </row>
    <row r="232" spans="1:8" ht="30" customHeight="1">
      <c r="A232" s="40"/>
      <c r="B232" s="281"/>
      <c r="C232" s="13"/>
      <c r="D232" s="13"/>
      <c r="E232" s="13"/>
      <c r="F232" s="13"/>
      <c r="G232" s="20"/>
      <c r="H232" s="13"/>
    </row>
    <row r="233" spans="1:8" ht="30" customHeight="1">
      <c r="A233" s="40"/>
      <c r="B233" s="281"/>
      <c r="C233" s="13"/>
      <c r="D233" s="13"/>
      <c r="E233" s="13"/>
      <c r="F233" s="13"/>
      <c r="G233" s="20"/>
      <c r="H233" s="13"/>
    </row>
    <row r="234" spans="1:8" ht="30" customHeight="1">
      <c r="A234" s="40"/>
      <c r="B234" s="281"/>
      <c r="C234" s="13"/>
      <c r="D234" s="13"/>
      <c r="E234" s="13"/>
      <c r="F234" s="13"/>
      <c r="G234" s="20"/>
      <c r="H234" s="13"/>
    </row>
    <row r="235" spans="1:8" ht="30" customHeight="1">
      <c r="A235" s="40"/>
      <c r="B235" s="281"/>
      <c r="C235" s="13"/>
      <c r="D235" s="13"/>
      <c r="E235" s="13"/>
      <c r="F235" s="13"/>
      <c r="G235" s="20"/>
      <c r="H235" s="13"/>
    </row>
    <row r="236" spans="1:8" ht="30" customHeight="1">
      <c r="A236" s="40"/>
      <c r="B236" s="281"/>
      <c r="C236" s="13"/>
      <c r="D236" s="13"/>
      <c r="E236" s="13"/>
      <c r="F236" s="13"/>
      <c r="G236" s="20"/>
      <c r="H236" s="13"/>
    </row>
    <row r="237" spans="1:8" ht="30" customHeight="1">
      <c r="A237" s="40"/>
      <c r="B237" s="281"/>
      <c r="C237" s="13"/>
      <c r="D237" s="13"/>
      <c r="E237" s="13"/>
      <c r="F237" s="13"/>
      <c r="G237" s="20"/>
      <c r="H237" s="13"/>
    </row>
    <row r="238" spans="1:8" ht="30" customHeight="1">
      <c r="A238" s="40"/>
      <c r="B238" s="281"/>
      <c r="C238" s="13"/>
      <c r="D238" s="13"/>
      <c r="E238" s="13"/>
      <c r="F238" s="13"/>
      <c r="G238" s="20"/>
      <c r="H238" s="13"/>
    </row>
    <row r="239" spans="1:8" ht="30" customHeight="1">
      <c r="A239" s="40"/>
      <c r="B239" s="281"/>
      <c r="C239" s="13"/>
      <c r="D239" s="13"/>
      <c r="E239" s="13"/>
      <c r="F239" s="13"/>
      <c r="G239" s="20"/>
      <c r="H239" s="13"/>
    </row>
    <row r="240" spans="1:8" ht="30" customHeight="1">
      <c r="A240" s="40"/>
      <c r="B240" s="281"/>
      <c r="C240" s="13"/>
      <c r="D240" s="13"/>
      <c r="E240" s="13"/>
      <c r="F240" s="13"/>
      <c r="G240" s="20"/>
      <c r="H240" s="13"/>
    </row>
    <row r="241" spans="1:8" ht="30" customHeight="1">
      <c r="A241" s="40"/>
      <c r="B241" s="281"/>
      <c r="C241" s="13"/>
      <c r="D241" s="13"/>
      <c r="E241" s="13"/>
      <c r="F241" s="13"/>
      <c r="G241" s="20"/>
      <c r="H241" s="13"/>
    </row>
    <row r="242" spans="1:8" ht="30" customHeight="1">
      <c r="A242" s="40"/>
      <c r="B242" s="281"/>
      <c r="C242" s="13"/>
      <c r="D242" s="13"/>
      <c r="E242" s="13"/>
      <c r="F242" s="13"/>
      <c r="G242" s="20"/>
      <c r="H242" s="13"/>
    </row>
    <row r="243" spans="1:8" ht="30" customHeight="1">
      <c r="A243" s="40"/>
      <c r="B243" s="281"/>
      <c r="C243" s="13"/>
      <c r="D243" s="13"/>
      <c r="E243" s="13"/>
      <c r="F243" s="13"/>
      <c r="G243" s="20"/>
      <c r="H243" s="13"/>
    </row>
    <row r="244" spans="1:8" ht="30" customHeight="1">
      <c r="A244" s="40"/>
      <c r="B244" s="281"/>
      <c r="C244" s="13"/>
      <c r="D244" s="13"/>
      <c r="E244" s="13"/>
      <c r="F244" s="13"/>
      <c r="G244" s="20"/>
      <c r="H244" s="13"/>
    </row>
    <row r="245" spans="1:8" ht="30" customHeight="1">
      <c r="A245" s="40"/>
      <c r="B245" s="281"/>
      <c r="C245" s="13"/>
      <c r="D245" s="13"/>
      <c r="E245" s="13"/>
      <c r="F245" s="13"/>
      <c r="G245" s="20"/>
      <c r="H245" s="13"/>
    </row>
    <row r="246" spans="1:8" ht="30" customHeight="1">
      <c r="A246" s="40"/>
      <c r="B246" s="281"/>
      <c r="C246" s="13"/>
      <c r="D246" s="13"/>
      <c r="E246" s="13"/>
      <c r="F246" s="13"/>
      <c r="G246" s="20"/>
      <c r="H246" s="13"/>
    </row>
    <row r="247" spans="1:8" ht="30" customHeight="1">
      <c r="A247" s="40"/>
      <c r="B247" s="281"/>
      <c r="C247" s="13"/>
      <c r="D247" s="13"/>
      <c r="E247" s="13"/>
      <c r="F247" s="13"/>
      <c r="G247" s="20"/>
      <c r="H247" s="13"/>
    </row>
    <row r="248" spans="1:8" ht="30" customHeight="1">
      <c r="A248" s="40"/>
      <c r="B248" s="281"/>
      <c r="C248" s="13"/>
      <c r="D248" s="13"/>
      <c r="E248" s="13"/>
      <c r="F248" s="13"/>
      <c r="G248" s="20"/>
      <c r="H248" s="13"/>
    </row>
    <row r="249" spans="1:8" ht="30" customHeight="1">
      <c r="A249" s="40"/>
      <c r="B249" s="281"/>
      <c r="C249" s="13"/>
      <c r="D249" s="13"/>
      <c r="E249" s="13"/>
      <c r="F249" s="13"/>
      <c r="G249" s="20"/>
      <c r="H249" s="13"/>
    </row>
    <row r="250" spans="1:8" ht="30" customHeight="1">
      <c r="A250" s="40"/>
      <c r="B250" s="281"/>
      <c r="C250" s="13"/>
      <c r="D250" s="13"/>
      <c r="E250" s="13"/>
      <c r="F250" s="13"/>
      <c r="G250" s="20"/>
      <c r="H250" s="13"/>
    </row>
    <row r="251" spans="1:8" ht="30" customHeight="1">
      <c r="A251" s="40"/>
      <c r="B251" s="281"/>
      <c r="C251" s="13"/>
      <c r="D251" s="13"/>
      <c r="E251" s="13"/>
      <c r="F251" s="13"/>
      <c r="G251" s="20"/>
      <c r="H251" s="13"/>
    </row>
    <row r="252" spans="1:8" ht="30" customHeight="1">
      <c r="A252" s="40"/>
      <c r="B252" s="281"/>
      <c r="C252" s="13"/>
      <c r="D252" s="13"/>
      <c r="E252" s="13"/>
      <c r="F252" s="13"/>
      <c r="G252" s="20"/>
      <c r="H252" s="13"/>
    </row>
    <row r="253" spans="1:8" ht="30" customHeight="1">
      <c r="A253" s="40"/>
      <c r="B253" s="281"/>
      <c r="C253" s="13"/>
      <c r="D253" s="13"/>
      <c r="E253" s="13"/>
      <c r="F253" s="13"/>
      <c r="G253" s="20"/>
      <c r="H253" s="13"/>
    </row>
    <row r="254" spans="1:8" ht="30" customHeight="1">
      <c r="A254" s="40"/>
      <c r="B254" s="281"/>
      <c r="C254" s="13"/>
      <c r="D254" s="13"/>
      <c r="E254" s="13"/>
      <c r="F254" s="13"/>
      <c r="G254" s="20"/>
      <c r="H254" s="13"/>
    </row>
    <row r="255" spans="1:8" ht="30" customHeight="1">
      <c r="A255" s="40"/>
      <c r="B255" s="281"/>
      <c r="C255" s="13"/>
      <c r="D255" s="13"/>
      <c r="E255" s="13"/>
      <c r="F255" s="13"/>
      <c r="G255" s="20"/>
      <c r="H255" s="13"/>
    </row>
    <row r="256" spans="1:8" ht="30" customHeight="1">
      <c r="A256" s="40"/>
      <c r="B256" s="281"/>
      <c r="C256" s="13"/>
      <c r="D256" s="13"/>
      <c r="E256" s="13"/>
      <c r="F256" s="13"/>
      <c r="G256" s="20"/>
      <c r="H256" s="13"/>
    </row>
    <row r="257" spans="1:8" ht="30" customHeight="1">
      <c r="A257" s="40"/>
      <c r="B257" s="281"/>
      <c r="C257" s="13"/>
      <c r="D257" s="13"/>
      <c r="E257" s="13"/>
      <c r="F257" s="13"/>
      <c r="G257" s="20"/>
      <c r="H257" s="13"/>
    </row>
    <row r="258" spans="1:8" ht="30" customHeight="1">
      <c r="A258" s="40"/>
      <c r="B258" s="281"/>
      <c r="C258" s="13"/>
      <c r="D258" s="13"/>
      <c r="E258" s="13"/>
      <c r="F258" s="13"/>
      <c r="G258" s="20"/>
      <c r="H258" s="13"/>
    </row>
    <row r="259" spans="1:8" ht="30" customHeight="1">
      <c r="A259" s="40"/>
      <c r="B259" s="281"/>
      <c r="C259" s="13"/>
      <c r="D259" s="13"/>
      <c r="E259" s="13"/>
      <c r="F259" s="13"/>
      <c r="G259" s="20"/>
      <c r="H259" s="13"/>
    </row>
    <row r="260" spans="1:8" ht="30" customHeight="1">
      <c r="A260" s="40"/>
      <c r="B260" s="281"/>
      <c r="C260" s="13"/>
      <c r="D260" s="13"/>
      <c r="E260" s="13"/>
      <c r="F260" s="13"/>
      <c r="G260" s="20"/>
      <c r="H260" s="13"/>
    </row>
    <row r="261" spans="1:8" ht="30" customHeight="1">
      <c r="A261" s="40"/>
      <c r="B261" s="281"/>
      <c r="C261" s="13"/>
      <c r="D261" s="13"/>
      <c r="E261" s="13"/>
      <c r="F261" s="13"/>
      <c r="G261" s="20"/>
      <c r="H261" s="13"/>
    </row>
    <row r="262" spans="1:8" ht="30" customHeight="1">
      <c r="A262" s="40"/>
      <c r="B262" s="281"/>
      <c r="C262" s="13"/>
      <c r="D262" s="13"/>
      <c r="E262" s="13"/>
      <c r="F262" s="13"/>
      <c r="G262" s="20"/>
      <c r="H262" s="13"/>
    </row>
    <row r="263" spans="1:8" ht="30" customHeight="1">
      <c r="A263" s="40"/>
      <c r="B263" s="281"/>
      <c r="C263" s="13"/>
      <c r="D263" s="13"/>
      <c r="E263" s="13"/>
      <c r="F263" s="13"/>
      <c r="G263" s="20"/>
      <c r="H263" s="13"/>
    </row>
    <row r="264" spans="1:8" ht="30" customHeight="1">
      <c r="A264" s="40"/>
      <c r="B264" s="281"/>
      <c r="C264" s="13"/>
      <c r="D264" s="13"/>
      <c r="E264" s="13"/>
      <c r="F264" s="13"/>
      <c r="G264" s="20"/>
      <c r="H264" s="13"/>
    </row>
    <row r="265" spans="1:8" ht="30" customHeight="1">
      <c r="A265" s="40"/>
      <c r="B265" s="281"/>
      <c r="C265" s="13"/>
      <c r="D265" s="13"/>
      <c r="E265" s="13"/>
      <c r="F265" s="13"/>
      <c r="G265" s="20"/>
      <c r="H265" s="13"/>
    </row>
    <row r="266" spans="1:8" ht="30" customHeight="1">
      <c r="A266" s="40"/>
      <c r="B266" s="281"/>
      <c r="C266" s="13"/>
      <c r="D266" s="13"/>
      <c r="E266" s="13"/>
      <c r="F266" s="13"/>
      <c r="G266" s="20"/>
      <c r="H266" s="13"/>
    </row>
    <row r="267" spans="1:8" ht="30" customHeight="1">
      <c r="A267" s="40"/>
      <c r="B267" s="281"/>
      <c r="C267" s="13"/>
      <c r="D267" s="13"/>
      <c r="E267" s="13"/>
      <c r="F267" s="13"/>
      <c r="G267" s="20"/>
      <c r="H267" s="13"/>
    </row>
    <row r="268" spans="1:8" ht="30" customHeight="1">
      <c r="A268" s="40"/>
      <c r="B268" s="281"/>
      <c r="C268" s="13"/>
      <c r="D268" s="13"/>
      <c r="E268" s="13"/>
      <c r="F268" s="13"/>
      <c r="G268" s="20"/>
      <c r="H268" s="13"/>
    </row>
    <row r="269" spans="1:8" ht="30" customHeight="1">
      <c r="A269" s="40"/>
      <c r="B269" s="281"/>
      <c r="C269" s="13"/>
      <c r="D269" s="13"/>
      <c r="E269" s="13"/>
      <c r="F269" s="13"/>
      <c r="G269" s="20"/>
      <c r="H269" s="13"/>
    </row>
    <row r="270" spans="1:8" ht="30" customHeight="1">
      <c r="A270" s="40"/>
      <c r="B270" s="281"/>
      <c r="C270" s="13"/>
      <c r="D270" s="13"/>
      <c r="E270" s="13"/>
      <c r="F270" s="13"/>
      <c r="G270" s="20"/>
      <c r="H270" s="13"/>
    </row>
    <row r="271" spans="1:8" ht="30" customHeight="1">
      <c r="A271" s="40"/>
      <c r="B271" s="281"/>
      <c r="C271" s="13"/>
      <c r="D271" s="13"/>
      <c r="E271" s="13"/>
      <c r="F271" s="13"/>
      <c r="G271" s="20"/>
      <c r="H271" s="13"/>
    </row>
    <row r="272" spans="1:8" ht="30" customHeight="1">
      <c r="A272" s="40"/>
      <c r="B272" s="281"/>
      <c r="C272" s="13"/>
      <c r="D272" s="13"/>
      <c r="E272" s="13"/>
      <c r="F272" s="13"/>
      <c r="G272" s="20"/>
      <c r="H272" s="13"/>
    </row>
    <row r="273" spans="1:8" ht="30" customHeight="1">
      <c r="A273" s="40"/>
      <c r="B273" s="281"/>
      <c r="C273" s="13"/>
      <c r="D273" s="13"/>
      <c r="E273" s="13"/>
      <c r="F273" s="13"/>
      <c r="G273" s="20"/>
      <c r="H273" s="13"/>
    </row>
    <row r="274" spans="1:8" ht="30" customHeight="1">
      <c r="A274" s="40"/>
      <c r="B274" s="281"/>
      <c r="C274" s="13"/>
      <c r="D274" s="13"/>
      <c r="E274" s="13"/>
      <c r="F274" s="13"/>
      <c r="G274" s="20"/>
      <c r="H274" s="13"/>
    </row>
    <row r="275" spans="1:8" ht="30" customHeight="1">
      <c r="A275" s="40"/>
      <c r="B275" s="281"/>
      <c r="C275" s="13"/>
      <c r="D275" s="13"/>
      <c r="E275" s="13"/>
      <c r="F275" s="13"/>
      <c r="G275" s="20"/>
      <c r="H275" s="13"/>
    </row>
    <row r="276" spans="1:8" ht="30" customHeight="1">
      <c r="A276" s="40"/>
      <c r="B276" s="281"/>
      <c r="C276" s="13"/>
      <c r="D276" s="13"/>
      <c r="E276" s="13"/>
      <c r="F276" s="13"/>
      <c r="G276" s="20"/>
      <c r="H276" s="13"/>
    </row>
    <row r="277" spans="1:8" ht="30" customHeight="1">
      <c r="A277" s="40"/>
      <c r="B277" s="281"/>
      <c r="C277" s="13"/>
      <c r="D277" s="13"/>
      <c r="E277" s="13"/>
      <c r="F277" s="13"/>
      <c r="G277" s="20"/>
      <c r="H277" s="13"/>
    </row>
    <row r="278" spans="1:8" ht="30" customHeight="1">
      <c r="A278" s="40"/>
      <c r="B278" s="281"/>
      <c r="C278" s="13"/>
      <c r="D278" s="13"/>
      <c r="E278" s="13"/>
      <c r="F278" s="13"/>
      <c r="G278" s="20"/>
      <c r="H278" s="13"/>
    </row>
    <row r="279" spans="1:8" ht="30" customHeight="1">
      <c r="A279" s="40"/>
      <c r="B279" s="281"/>
      <c r="C279" s="13"/>
      <c r="D279" s="13"/>
      <c r="E279" s="13"/>
      <c r="F279" s="13"/>
      <c r="G279" s="20"/>
      <c r="H279" s="13"/>
    </row>
    <row r="280" spans="1:8" ht="30" customHeight="1">
      <c r="A280" s="40"/>
      <c r="B280" s="281"/>
      <c r="C280" s="13"/>
      <c r="D280" s="13"/>
      <c r="E280" s="13"/>
      <c r="F280" s="13"/>
      <c r="G280" s="20"/>
      <c r="H280" s="13"/>
    </row>
    <row r="281" spans="1:8" ht="30" customHeight="1">
      <c r="A281" s="40"/>
      <c r="B281" s="281"/>
      <c r="C281" s="13"/>
      <c r="D281" s="13"/>
      <c r="E281" s="13"/>
      <c r="F281" s="13"/>
      <c r="G281" s="20"/>
      <c r="H281" s="13"/>
    </row>
    <row r="282" spans="1:8" ht="30" customHeight="1">
      <c r="A282" s="40"/>
      <c r="B282" s="281"/>
      <c r="C282" s="13"/>
      <c r="D282" s="13"/>
      <c r="E282" s="13"/>
      <c r="F282" s="13"/>
      <c r="G282" s="20"/>
      <c r="H282" s="13"/>
    </row>
    <row r="283" spans="1:8" ht="30" customHeight="1">
      <c r="A283" s="40"/>
      <c r="B283" s="281"/>
      <c r="C283" s="13"/>
      <c r="D283" s="13"/>
      <c r="E283" s="13"/>
      <c r="F283" s="13"/>
      <c r="G283" s="20"/>
      <c r="H283" s="13"/>
    </row>
    <row r="284" spans="1:8" ht="30" customHeight="1">
      <c r="A284" s="40"/>
      <c r="B284" s="281"/>
      <c r="C284" s="13"/>
      <c r="D284" s="13"/>
      <c r="E284" s="13"/>
      <c r="F284" s="13"/>
      <c r="G284" s="20"/>
      <c r="H284" s="13"/>
    </row>
    <row r="285" spans="1:8" ht="30" customHeight="1">
      <c r="A285" s="40"/>
      <c r="B285" s="281"/>
      <c r="C285" s="13"/>
      <c r="D285" s="13"/>
      <c r="E285" s="13"/>
      <c r="F285" s="13"/>
      <c r="G285" s="20"/>
      <c r="H285" s="13"/>
    </row>
    <row r="286" spans="1:8" ht="30" customHeight="1">
      <c r="A286" s="40"/>
      <c r="B286" s="281"/>
      <c r="C286" s="13"/>
      <c r="D286" s="13"/>
      <c r="E286" s="13"/>
      <c r="F286" s="13"/>
      <c r="G286" s="20"/>
      <c r="H286" s="13"/>
    </row>
    <row r="287" spans="1:8" ht="30" customHeight="1">
      <c r="A287" s="40"/>
      <c r="B287" s="281"/>
      <c r="C287" s="13"/>
      <c r="D287" s="13"/>
      <c r="E287" s="13"/>
      <c r="F287" s="13"/>
      <c r="G287" s="20"/>
      <c r="H287" s="13"/>
    </row>
    <row r="288" spans="1:8" ht="30" customHeight="1">
      <c r="A288" s="40"/>
      <c r="B288" s="281"/>
      <c r="C288" s="13"/>
      <c r="D288" s="13"/>
      <c r="E288" s="13"/>
      <c r="F288" s="13"/>
      <c r="G288" s="20"/>
      <c r="H288" s="13"/>
    </row>
    <row r="289" spans="1:8" ht="30" customHeight="1">
      <c r="A289" s="40"/>
      <c r="B289" s="281"/>
      <c r="C289" s="13"/>
      <c r="D289" s="13"/>
      <c r="E289" s="13"/>
      <c r="F289" s="13"/>
      <c r="G289" s="20"/>
      <c r="H289" s="13"/>
    </row>
    <row r="290" spans="1:8" ht="30" customHeight="1">
      <c r="A290" s="40"/>
      <c r="B290" s="281"/>
      <c r="C290" s="13"/>
      <c r="D290" s="13"/>
      <c r="E290" s="13"/>
      <c r="F290" s="13"/>
      <c r="G290" s="20"/>
      <c r="H290" s="13"/>
    </row>
    <row r="291" spans="1:8" ht="30" customHeight="1">
      <c r="A291" s="40"/>
      <c r="B291" s="281"/>
      <c r="C291" s="13"/>
      <c r="D291" s="13"/>
      <c r="E291" s="13"/>
      <c r="F291" s="13"/>
      <c r="G291" s="20"/>
      <c r="H291" s="13"/>
    </row>
    <row r="292" spans="1:8" ht="30" customHeight="1">
      <c r="A292" s="40"/>
      <c r="B292" s="281"/>
      <c r="C292" s="13"/>
      <c r="D292" s="13"/>
      <c r="E292" s="13"/>
      <c r="F292" s="13"/>
      <c r="G292" s="20"/>
      <c r="H292" s="13"/>
    </row>
    <row r="293" spans="1:8" ht="30" customHeight="1">
      <c r="A293" s="40"/>
      <c r="B293" s="281"/>
      <c r="C293" s="13"/>
      <c r="D293" s="13"/>
      <c r="E293" s="13"/>
      <c r="F293" s="13"/>
      <c r="G293" s="20"/>
      <c r="H293" s="13"/>
    </row>
    <row r="294" spans="1:8" ht="30" customHeight="1">
      <c r="A294" s="40"/>
      <c r="B294" s="281"/>
      <c r="C294" s="13"/>
      <c r="D294" s="13"/>
      <c r="E294" s="13"/>
      <c r="F294" s="13"/>
      <c r="G294" s="20"/>
      <c r="H294" s="13"/>
    </row>
    <row r="295" spans="1:8" ht="30" customHeight="1">
      <c r="A295" s="40"/>
      <c r="B295" s="281"/>
      <c r="C295" s="13"/>
      <c r="D295" s="13"/>
      <c r="E295" s="13"/>
      <c r="F295" s="13"/>
      <c r="G295" s="20"/>
      <c r="H295" s="13"/>
    </row>
    <row r="296" spans="1:8" ht="30" customHeight="1">
      <c r="A296" s="40"/>
      <c r="B296" s="281"/>
      <c r="C296" s="13"/>
      <c r="D296" s="13"/>
      <c r="E296" s="13"/>
      <c r="F296" s="13"/>
      <c r="G296" s="20"/>
      <c r="H296" s="13"/>
    </row>
    <row r="297" spans="1:8" ht="30" customHeight="1">
      <c r="A297" s="40"/>
      <c r="B297" s="281"/>
      <c r="C297" s="13"/>
      <c r="D297" s="13"/>
      <c r="E297" s="13"/>
      <c r="F297" s="13"/>
      <c r="G297" s="20"/>
      <c r="H297" s="13"/>
    </row>
    <row r="298" spans="1:8" ht="30" customHeight="1">
      <c r="A298" s="40"/>
      <c r="B298" s="281"/>
      <c r="C298" s="13"/>
      <c r="D298" s="13"/>
      <c r="E298" s="13"/>
      <c r="F298" s="13"/>
      <c r="G298" s="20"/>
      <c r="H298" s="13"/>
    </row>
    <row r="299" spans="1:8" ht="30" customHeight="1">
      <c r="A299" s="40"/>
      <c r="B299" s="281"/>
      <c r="C299" s="13"/>
      <c r="D299" s="13"/>
      <c r="E299" s="13"/>
      <c r="F299" s="13"/>
      <c r="G299" s="20"/>
      <c r="H299" s="13"/>
    </row>
    <row r="300" spans="1:8" ht="30" customHeight="1">
      <c r="A300" s="40"/>
      <c r="B300" s="281"/>
      <c r="C300" s="13"/>
      <c r="D300" s="13"/>
      <c r="E300" s="13"/>
      <c r="F300" s="13"/>
      <c r="G300" s="20"/>
      <c r="H300" s="13"/>
    </row>
    <row r="301" spans="1:8" ht="30" customHeight="1">
      <c r="A301" s="40"/>
      <c r="B301" s="281"/>
      <c r="C301" s="13"/>
      <c r="D301" s="13"/>
      <c r="E301" s="13"/>
      <c r="F301" s="13"/>
      <c r="G301" s="20"/>
      <c r="H301" s="13"/>
    </row>
    <row r="302" spans="1:8" ht="30" customHeight="1">
      <c r="A302" s="40"/>
      <c r="B302" s="281"/>
      <c r="C302" s="13"/>
      <c r="D302" s="13"/>
      <c r="E302" s="13"/>
      <c r="F302" s="13"/>
      <c r="G302" s="20"/>
      <c r="H302" s="13"/>
    </row>
    <row r="303" spans="1:8" ht="30" customHeight="1">
      <c r="A303" s="40"/>
      <c r="B303" s="281"/>
      <c r="C303" s="13"/>
      <c r="D303" s="13"/>
      <c r="E303" s="13"/>
      <c r="F303" s="13"/>
      <c r="G303" s="20"/>
      <c r="H303" s="13"/>
    </row>
    <row r="304" spans="1:8" ht="30" customHeight="1">
      <c r="A304" s="40"/>
      <c r="B304" s="281"/>
      <c r="C304" s="13"/>
      <c r="D304" s="13"/>
      <c r="E304" s="13"/>
      <c r="F304" s="13"/>
      <c r="G304" s="20"/>
      <c r="H304" s="13"/>
    </row>
    <row r="305" spans="1:8" ht="30" customHeight="1">
      <c r="A305" s="40"/>
      <c r="B305" s="281"/>
      <c r="C305" s="13"/>
      <c r="D305" s="13"/>
      <c r="E305" s="13"/>
      <c r="F305" s="13"/>
      <c r="G305" s="20"/>
      <c r="H305" s="13"/>
    </row>
    <row r="306" spans="1:8" ht="30" customHeight="1">
      <c r="A306" s="40"/>
      <c r="B306" s="281"/>
      <c r="C306" s="13"/>
      <c r="D306" s="13"/>
      <c r="E306" s="13"/>
      <c r="F306" s="13"/>
      <c r="G306" s="20"/>
      <c r="H306" s="13"/>
    </row>
    <row r="307" spans="1:8" ht="30" customHeight="1">
      <c r="A307" s="40"/>
      <c r="B307" s="281"/>
      <c r="C307" s="13"/>
      <c r="D307" s="13"/>
      <c r="E307" s="13"/>
      <c r="F307" s="13"/>
      <c r="G307" s="20"/>
      <c r="H307" s="13"/>
    </row>
    <row r="308" spans="1:8" ht="30" customHeight="1">
      <c r="A308" s="40"/>
      <c r="B308" s="281"/>
      <c r="C308" s="13"/>
      <c r="D308" s="13"/>
      <c r="E308" s="13"/>
      <c r="F308" s="13"/>
      <c r="G308" s="20"/>
      <c r="H308" s="13"/>
    </row>
    <row r="309" spans="1:8" ht="15">
      <c r="A309" s="40"/>
      <c r="B309" s="281"/>
      <c r="C309" s="13"/>
      <c r="D309" s="13"/>
      <c r="E309" s="13"/>
      <c r="F309" s="13"/>
      <c r="G309" s="20"/>
      <c r="H309" s="13"/>
    </row>
    <row r="310" spans="1:8" ht="15">
      <c r="A310" s="40"/>
      <c r="B310" s="281"/>
      <c r="C310" s="13"/>
      <c r="D310" s="13"/>
      <c r="E310" s="13"/>
      <c r="F310" s="13"/>
      <c r="G310" s="20"/>
      <c r="H310" s="13"/>
    </row>
    <row r="311" spans="1:8" ht="15">
      <c r="A311" s="40"/>
      <c r="B311" s="281"/>
      <c r="C311" s="13"/>
      <c r="D311" s="13"/>
      <c r="E311" s="13"/>
      <c r="F311" s="13"/>
      <c r="G311" s="20"/>
      <c r="H311" s="13"/>
    </row>
    <row r="312" spans="1:8" ht="15">
      <c r="A312" s="40"/>
      <c r="B312" s="281"/>
      <c r="C312" s="13"/>
      <c r="D312" s="13"/>
      <c r="E312" s="13"/>
      <c r="F312" s="13"/>
      <c r="G312" s="20"/>
      <c r="H312" s="13"/>
    </row>
    <row r="313" spans="1:8" ht="15">
      <c r="A313" s="40"/>
      <c r="B313" s="281"/>
      <c r="C313" s="13"/>
      <c r="D313" s="13"/>
      <c r="E313" s="13"/>
      <c r="F313" s="13"/>
      <c r="G313" s="20"/>
      <c r="H313" s="13"/>
    </row>
    <row r="314" spans="1:8" ht="15">
      <c r="A314" s="40"/>
      <c r="B314" s="281"/>
      <c r="C314" s="13"/>
      <c r="D314" s="13"/>
      <c r="E314" s="13"/>
      <c r="F314" s="13"/>
      <c r="G314" s="20"/>
      <c r="H314" s="13"/>
    </row>
    <row r="315" spans="1:8" ht="15">
      <c r="A315" s="40"/>
      <c r="B315" s="281"/>
      <c r="C315" s="13"/>
      <c r="D315" s="13"/>
      <c r="E315" s="13"/>
      <c r="F315" s="13"/>
      <c r="G315" s="20"/>
      <c r="H315" s="13"/>
    </row>
    <row r="316" spans="1:8" ht="15">
      <c r="A316" s="40"/>
      <c r="B316" s="281"/>
      <c r="C316" s="13"/>
      <c r="D316" s="13"/>
      <c r="E316" s="13"/>
      <c r="F316" s="13"/>
      <c r="G316" s="20"/>
      <c r="H316" s="13"/>
    </row>
    <row r="317" spans="1:8" ht="15">
      <c r="A317" s="40"/>
      <c r="B317" s="281"/>
      <c r="C317" s="13"/>
      <c r="D317" s="13"/>
      <c r="E317" s="13"/>
      <c r="F317" s="13"/>
      <c r="G317" s="20"/>
      <c r="H317" s="13"/>
    </row>
    <row r="318" spans="1:8" ht="15">
      <c r="A318" s="40"/>
      <c r="B318" s="281"/>
      <c r="C318" s="13"/>
      <c r="D318" s="13"/>
      <c r="E318" s="13"/>
      <c r="F318" s="13"/>
      <c r="G318" s="20"/>
      <c r="H318" s="13"/>
    </row>
    <row r="319" spans="1:8" ht="15">
      <c r="A319" s="40"/>
      <c r="B319" s="281"/>
      <c r="C319" s="13"/>
      <c r="D319" s="13"/>
      <c r="E319" s="13"/>
      <c r="F319" s="13"/>
      <c r="G319" s="20"/>
      <c r="H319" s="13"/>
    </row>
    <row r="320" spans="1:8" ht="15">
      <c r="A320" s="40"/>
      <c r="B320" s="281"/>
      <c r="C320" s="13"/>
      <c r="D320" s="13"/>
      <c r="E320" s="13"/>
      <c r="F320" s="13"/>
      <c r="G320" s="20"/>
      <c r="H320" s="13"/>
    </row>
    <row r="321" spans="1:8" ht="15">
      <c r="A321" s="40"/>
      <c r="B321" s="281"/>
      <c r="C321" s="13"/>
      <c r="D321" s="13"/>
      <c r="E321" s="13"/>
      <c r="F321" s="13"/>
      <c r="G321" s="20"/>
      <c r="H321" s="13"/>
    </row>
    <row r="322" spans="1:8" ht="15">
      <c r="A322" s="40"/>
      <c r="B322" s="281"/>
      <c r="C322" s="13"/>
      <c r="D322" s="13"/>
      <c r="E322" s="13"/>
      <c r="F322" s="13"/>
      <c r="G322" s="20"/>
      <c r="H322" s="13"/>
    </row>
    <row r="323" spans="1:8" ht="15">
      <c r="A323" s="40"/>
      <c r="B323" s="281"/>
      <c r="C323" s="13"/>
      <c r="D323" s="13"/>
      <c r="E323" s="13"/>
      <c r="F323" s="13"/>
      <c r="G323" s="20"/>
      <c r="H323" s="13"/>
    </row>
    <row r="324" spans="1:8" ht="15">
      <c r="A324" s="40"/>
      <c r="B324" s="281"/>
      <c r="C324" s="13"/>
      <c r="D324" s="13"/>
      <c r="E324" s="13"/>
      <c r="F324" s="13"/>
      <c r="G324" s="20"/>
      <c r="H324" s="13"/>
    </row>
    <row r="325" spans="1:8" ht="15">
      <c r="A325" s="40"/>
      <c r="B325" s="281"/>
      <c r="C325" s="13"/>
      <c r="D325" s="13"/>
      <c r="E325" s="13"/>
      <c r="F325" s="13"/>
      <c r="G325" s="20"/>
      <c r="H325" s="13"/>
    </row>
    <row r="326" spans="1:8" ht="15">
      <c r="A326" s="40"/>
      <c r="B326" s="281"/>
      <c r="C326" s="13"/>
      <c r="D326" s="13"/>
      <c r="E326" s="13"/>
      <c r="F326" s="13"/>
      <c r="G326" s="20"/>
      <c r="H326" s="13"/>
    </row>
    <row r="327" spans="1:8" ht="15">
      <c r="A327" s="40"/>
      <c r="B327" s="281"/>
      <c r="C327" s="13"/>
      <c r="D327" s="13"/>
      <c r="E327" s="13"/>
      <c r="F327" s="13"/>
      <c r="G327" s="20"/>
      <c r="H327" s="13"/>
    </row>
    <row r="328" spans="1:8" ht="15">
      <c r="A328" s="40"/>
      <c r="B328" s="281"/>
      <c r="C328" s="13"/>
      <c r="D328" s="13"/>
      <c r="E328" s="13"/>
      <c r="F328" s="13"/>
      <c r="G328" s="20"/>
      <c r="H328" s="13"/>
    </row>
    <row r="329" spans="1:8" ht="15">
      <c r="A329" s="40"/>
      <c r="B329" s="281"/>
      <c r="C329" s="13"/>
      <c r="D329" s="13"/>
      <c r="E329" s="13"/>
      <c r="F329" s="13"/>
      <c r="G329" s="20"/>
      <c r="H329" s="13"/>
    </row>
    <row r="330" spans="1:8" ht="15">
      <c r="A330" s="40"/>
      <c r="B330" s="281"/>
      <c r="C330" s="13"/>
      <c r="D330" s="13"/>
      <c r="E330" s="13"/>
      <c r="F330" s="13"/>
      <c r="G330" s="20"/>
      <c r="H330" s="13"/>
    </row>
    <row r="331" spans="1:8" ht="15">
      <c r="A331" s="40"/>
      <c r="B331" s="281"/>
      <c r="C331" s="13"/>
      <c r="D331" s="13"/>
      <c r="E331" s="13"/>
      <c r="F331" s="13"/>
      <c r="G331" s="20"/>
      <c r="H331" s="13"/>
    </row>
    <row r="332" spans="1:8" ht="15">
      <c r="A332" s="40"/>
      <c r="B332" s="281"/>
      <c r="C332" s="13"/>
      <c r="D332" s="13"/>
      <c r="E332" s="13"/>
      <c r="F332" s="13"/>
      <c r="G332" s="20"/>
      <c r="H332" s="13"/>
    </row>
    <row r="333" spans="1:8" ht="15">
      <c r="A333" s="40"/>
      <c r="B333" s="281"/>
      <c r="C333" s="13"/>
      <c r="D333" s="13"/>
      <c r="E333" s="13"/>
      <c r="F333" s="13"/>
      <c r="G333" s="20"/>
      <c r="H333" s="13"/>
    </row>
    <row r="334" spans="1:8" ht="15">
      <c r="A334" s="40"/>
      <c r="B334" s="281"/>
      <c r="C334" s="13"/>
      <c r="D334" s="13"/>
      <c r="E334" s="13"/>
      <c r="F334" s="13"/>
      <c r="G334" s="20"/>
      <c r="H334" s="13"/>
    </row>
    <row r="335" spans="1:8" ht="15">
      <c r="A335" s="40"/>
      <c r="B335" s="281"/>
      <c r="C335" s="13"/>
      <c r="D335" s="13"/>
      <c r="E335" s="13"/>
      <c r="F335" s="13"/>
      <c r="G335" s="20"/>
      <c r="H335" s="13"/>
    </row>
    <row r="336" spans="1:8" ht="15">
      <c r="A336" s="40"/>
      <c r="B336" s="281"/>
      <c r="C336" s="13"/>
      <c r="D336" s="13"/>
      <c r="E336" s="13"/>
      <c r="F336" s="13"/>
      <c r="G336" s="20"/>
      <c r="H336" s="13"/>
    </row>
    <row r="337" spans="1:8" ht="15">
      <c r="A337" s="40"/>
      <c r="B337" s="281"/>
      <c r="C337" s="13"/>
      <c r="D337" s="13"/>
      <c r="E337" s="13"/>
      <c r="F337" s="13"/>
      <c r="G337" s="20"/>
      <c r="H337" s="13"/>
    </row>
    <row r="338" spans="1:8" ht="15">
      <c r="A338" s="40"/>
      <c r="B338" s="281"/>
      <c r="C338" s="13"/>
      <c r="D338" s="13"/>
      <c r="E338" s="13"/>
      <c r="F338" s="13"/>
      <c r="G338" s="20"/>
      <c r="H338" s="13"/>
    </row>
    <row r="339" spans="1:8" ht="15">
      <c r="A339" s="40"/>
      <c r="B339" s="281"/>
      <c r="C339" s="13"/>
      <c r="D339" s="13"/>
      <c r="E339" s="13"/>
      <c r="F339" s="13"/>
      <c r="G339" s="20"/>
      <c r="H339" s="13"/>
    </row>
    <row r="340" spans="1:8" ht="15">
      <c r="A340" s="40"/>
      <c r="B340" s="281"/>
      <c r="C340" s="13"/>
      <c r="D340" s="13"/>
      <c r="E340" s="13"/>
      <c r="F340" s="13"/>
      <c r="G340" s="20"/>
      <c r="H340" s="13"/>
    </row>
    <row r="341" spans="1:8" ht="15">
      <c r="A341" s="40"/>
      <c r="B341" s="281"/>
      <c r="C341" s="13"/>
      <c r="D341" s="13"/>
      <c r="E341" s="13"/>
      <c r="F341" s="13"/>
      <c r="G341" s="20"/>
      <c r="H341" s="13"/>
    </row>
    <row r="342" spans="1:8" ht="15">
      <c r="A342" s="40"/>
      <c r="B342" s="281"/>
      <c r="C342" s="13"/>
      <c r="D342" s="13"/>
      <c r="E342" s="13"/>
      <c r="F342" s="13"/>
      <c r="G342" s="20"/>
      <c r="H342" s="13"/>
    </row>
    <row r="343" spans="1:8" ht="15">
      <c r="A343" s="40"/>
      <c r="B343" s="281"/>
      <c r="C343" s="13"/>
      <c r="D343" s="13"/>
      <c r="E343" s="13"/>
      <c r="F343" s="13"/>
      <c r="G343" s="20"/>
      <c r="H343" s="13"/>
    </row>
    <row r="344" spans="1:8" ht="15">
      <c r="A344" s="40"/>
      <c r="B344" s="281"/>
      <c r="C344" s="13"/>
      <c r="D344" s="13"/>
      <c r="E344" s="13"/>
      <c r="F344" s="13"/>
      <c r="G344" s="20"/>
      <c r="H344" s="13"/>
    </row>
    <row r="345" spans="1:8" ht="15">
      <c r="A345" s="40"/>
      <c r="B345" s="281"/>
      <c r="C345" s="13"/>
      <c r="D345" s="13"/>
      <c r="E345" s="13"/>
      <c r="F345" s="13"/>
      <c r="G345" s="20"/>
      <c r="H345" s="13"/>
    </row>
    <row r="346" spans="1:8" ht="15">
      <c r="A346" s="40"/>
      <c r="B346" s="281"/>
      <c r="C346" s="13"/>
      <c r="D346" s="13"/>
      <c r="E346" s="13"/>
      <c r="F346" s="13"/>
      <c r="G346" s="20"/>
      <c r="H346" s="13"/>
    </row>
    <row r="347" spans="1:8" ht="15">
      <c r="A347" s="40"/>
      <c r="B347" s="281"/>
      <c r="C347" s="13"/>
      <c r="D347" s="13"/>
      <c r="E347" s="13"/>
      <c r="F347" s="13"/>
      <c r="G347" s="20"/>
      <c r="H347" s="13"/>
    </row>
    <row r="348" spans="1:8" ht="15">
      <c r="A348" s="40"/>
      <c r="B348" s="281"/>
      <c r="C348" s="13"/>
      <c r="D348" s="13"/>
      <c r="E348" s="13"/>
      <c r="F348" s="13"/>
      <c r="G348" s="20"/>
      <c r="H348" s="13"/>
    </row>
    <row r="349" spans="1:8" ht="15">
      <c r="A349" s="40"/>
      <c r="B349" s="281"/>
      <c r="C349" s="13"/>
      <c r="D349" s="13"/>
      <c r="E349" s="13"/>
      <c r="F349" s="13"/>
      <c r="G349" s="20"/>
      <c r="H349" s="13"/>
    </row>
    <row r="350" spans="1:8" ht="15">
      <c r="A350" s="40"/>
      <c r="B350" s="281"/>
      <c r="C350" s="13"/>
      <c r="D350" s="13"/>
      <c r="E350" s="13"/>
      <c r="F350" s="13"/>
      <c r="G350" s="20"/>
      <c r="H350" s="13"/>
    </row>
    <row r="351" spans="1:8" ht="15">
      <c r="A351" s="40"/>
      <c r="B351" s="281"/>
      <c r="C351" s="13"/>
      <c r="D351" s="13"/>
      <c r="E351" s="13"/>
      <c r="F351" s="13"/>
      <c r="G351" s="20"/>
      <c r="H351" s="13"/>
    </row>
    <row r="352" spans="1:8" ht="15">
      <c r="A352" s="40"/>
      <c r="B352" s="281"/>
      <c r="C352" s="13"/>
      <c r="D352" s="13"/>
      <c r="E352" s="13"/>
      <c r="F352" s="13"/>
      <c r="G352" s="20"/>
      <c r="H352" s="13"/>
    </row>
  </sheetData>
  <sheetProtection selectLockedCells="1" selectUnlockedCells="1"/>
  <mergeCells count="42">
    <mergeCell ref="A1:H1"/>
    <mergeCell ref="A178:B178"/>
    <mergeCell ref="A66:H66"/>
    <mergeCell ref="A67:B67"/>
    <mergeCell ref="A74:H74"/>
    <mergeCell ref="A75:B75"/>
    <mergeCell ref="A36:B36"/>
    <mergeCell ref="A45:H45"/>
    <mergeCell ref="A142:B142"/>
    <mergeCell ref="A85:H85"/>
    <mergeCell ref="L67:R67"/>
    <mergeCell ref="L75:R75"/>
    <mergeCell ref="A160:B160"/>
    <mergeCell ref="A127:B127"/>
    <mergeCell ref="A138:H138"/>
    <mergeCell ref="L160:R160"/>
    <mergeCell ref="A145:H145"/>
    <mergeCell ref="A146:B146"/>
    <mergeCell ref="L142:R142"/>
    <mergeCell ref="L146:R146"/>
    <mergeCell ref="A105:B105"/>
    <mergeCell ref="A126:H126"/>
    <mergeCell ref="L99:R99"/>
    <mergeCell ref="A139:B139"/>
    <mergeCell ref="L139:R139"/>
    <mergeCell ref="L105:R105"/>
    <mergeCell ref="L127:R127"/>
    <mergeCell ref="L86:R86"/>
    <mergeCell ref="A104:H104"/>
    <mergeCell ref="A46:B46"/>
    <mergeCell ref="A6:B6"/>
    <mergeCell ref="A13:H13"/>
    <mergeCell ref="A25:B25"/>
    <mergeCell ref="A35:H35"/>
    <mergeCell ref="A14:B14"/>
    <mergeCell ref="A24:H24"/>
    <mergeCell ref="A86:B86"/>
    <mergeCell ref="A98:H98"/>
    <mergeCell ref="A2:H2"/>
    <mergeCell ref="A5:H5"/>
    <mergeCell ref="A3:B3"/>
    <mergeCell ref="A99:B99"/>
  </mergeCells>
  <printOptions/>
  <pageMargins left="0.10999999999999999" right="0.10999999999999999" top="0.16" bottom="0.16" header="0.1" footer="0.1"/>
  <pageSetup horizontalDpi="600" verticalDpi="600" orientation="landscape" paperSize="9" scale="65" r:id="rId2"/>
  <rowBreaks count="8" manualBreakCount="8">
    <brk id="23" max="16383" man="1"/>
    <brk id="44" max="16383" man="1"/>
    <brk id="64" max="16383" man="1"/>
    <brk id="84" max="16383" man="1"/>
    <brk id="103" max="16383" man="1"/>
    <brk id="124" max="16383" man="1"/>
    <brk id="144" max="16383" man="1"/>
    <brk id="158" max="16383" man="1"/>
  </rowBreaks>
  <legacyDrawing r:id="rId1"/>
</worksheet>
</file>

<file path=xl/worksheets/sheet4.xml><?xml version="1.0" encoding="utf-8"?>
<worksheet xmlns="http://schemas.openxmlformats.org/spreadsheetml/2006/main" xmlns:r="http://schemas.openxmlformats.org/officeDocument/2006/relationships">
  <dimension ref="A5:P31"/>
  <sheetViews>
    <sheetView zoomScale="125" zoomScaleNormal="125" zoomScalePageLayoutView="0" workbookViewId="0" topLeftCell="A1">
      <selection activeCell="E9" sqref="E9:F29"/>
    </sheetView>
  </sheetViews>
  <sheetFormatPr defaultColWidth="11.421875" defaultRowHeight="15"/>
  <cols>
    <col min="1" max="1" width="94.7109375" style="1" customWidth="1"/>
    <col min="2" max="2" width="13.140625" style="32" customWidth="1"/>
    <col min="3" max="3" width="6.421875" style="1" customWidth="1"/>
    <col min="4" max="4" width="13.00390625" style="1" customWidth="1"/>
    <col min="5" max="5" width="12.7109375" style="1" bestFit="1" customWidth="1"/>
    <col min="6" max="15" width="11.421875" style="1" customWidth="1"/>
    <col min="16" max="16" width="14.00390625" style="1" customWidth="1"/>
    <col min="17" max="16384" width="11.421875" style="1" customWidth="1"/>
  </cols>
  <sheetData>
    <row r="3" ht="9.75" customHeight="1"/>
    <row r="5" spans="2:16" s="63" customFormat="1" ht="16.5" customHeight="1">
      <c r="B5" s="64"/>
      <c r="E5" s="251" t="s">
        <v>97</v>
      </c>
      <c r="F5" s="252"/>
      <c r="G5" s="252"/>
      <c r="H5" s="252"/>
      <c r="I5" s="252"/>
      <c r="J5" s="252"/>
      <c r="K5" s="252"/>
      <c r="L5" s="253"/>
      <c r="M5" s="254" t="s">
        <v>98</v>
      </c>
      <c r="N5" s="255"/>
      <c r="O5" s="255"/>
      <c r="P5" s="256"/>
    </row>
    <row r="6" spans="2:16" s="63" customFormat="1" ht="16.5" customHeight="1">
      <c r="B6" s="64"/>
      <c r="D6" s="115" t="s">
        <v>95</v>
      </c>
      <c r="E6" s="116">
        <v>1</v>
      </c>
      <c r="F6" s="116">
        <v>2</v>
      </c>
      <c r="G6" s="116">
        <v>3</v>
      </c>
      <c r="H6" s="116">
        <v>4</v>
      </c>
      <c r="I6" s="116">
        <v>5</v>
      </c>
      <c r="J6" s="116">
        <v>6</v>
      </c>
      <c r="K6" s="116">
        <v>7</v>
      </c>
      <c r="L6" s="116">
        <v>8</v>
      </c>
      <c r="M6" s="112"/>
      <c r="N6" s="113"/>
      <c r="O6" s="113"/>
      <c r="P6" s="114"/>
    </row>
    <row r="7" spans="1:16" s="63" customFormat="1" ht="12" customHeight="1" thickBot="1">
      <c r="A7" s="65" t="s">
        <v>82</v>
      </c>
      <c r="B7" s="64"/>
      <c r="C7" s="257" t="s">
        <v>91</v>
      </c>
      <c r="D7" s="258"/>
      <c r="E7" s="117" t="s">
        <v>32</v>
      </c>
      <c r="F7" s="117" t="s">
        <v>33</v>
      </c>
      <c r="G7" s="117" t="s">
        <v>34</v>
      </c>
      <c r="H7" s="117" t="s">
        <v>35</v>
      </c>
      <c r="I7" s="117" t="s">
        <v>36</v>
      </c>
      <c r="J7" s="117" t="s">
        <v>37</v>
      </c>
      <c r="K7" s="117" t="s">
        <v>38</v>
      </c>
      <c r="L7" s="117" t="s">
        <v>39</v>
      </c>
      <c r="M7" s="66" t="s">
        <v>86</v>
      </c>
      <c r="N7" s="66" t="s">
        <v>87</v>
      </c>
      <c r="O7" s="66" t="s">
        <v>88</v>
      </c>
      <c r="P7" s="66" t="s">
        <v>89</v>
      </c>
    </row>
    <row r="8" spans="1:16" s="63" customFormat="1" ht="12.75" customHeight="1">
      <c r="A8" s="67" t="s">
        <v>83</v>
      </c>
      <c r="B8" s="118" t="s">
        <v>84</v>
      </c>
      <c r="C8" s="259" t="s">
        <v>92</v>
      </c>
      <c r="D8" s="260"/>
      <c r="E8" s="124"/>
      <c r="F8" s="124"/>
      <c r="G8" s="124"/>
      <c r="H8" s="124"/>
      <c r="I8" s="124"/>
      <c r="J8" s="124"/>
      <c r="K8" s="124"/>
      <c r="L8" s="124"/>
      <c r="M8" s="68"/>
      <c r="N8" s="69" t="s">
        <v>90</v>
      </c>
      <c r="O8" s="68"/>
      <c r="P8" s="68"/>
    </row>
    <row r="9" spans="1:16" s="63" customFormat="1" ht="12.75" customHeight="1">
      <c r="A9" s="122" t="str">
        <f>'grille d''autodiagnostic'!A4:R4</f>
        <v>ETAPE A :  AVANT LA SIGNATURE DU CONTRAT</v>
      </c>
      <c r="B9" s="70">
        <f>'grille d''autodiagnostic'!U4</f>
        <v>0</v>
      </c>
      <c r="C9" s="261" t="s">
        <v>96</v>
      </c>
      <c r="D9" s="262"/>
      <c r="E9" s="71"/>
      <c r="F9" s="71"/>
      <c r="G9" s="71"/>
      <c r="H9" s="71"/>
      <c r="I9" s="71"/>
      <c r="J9" s="71"/>
      <c r="K9" s="71"/>
      <c r="L9" s="71"/>
      <c r="M9" s="72" t="e">
        <f>AVERAGE(E9:L9)</f>
        <v>#DIV/0!</v>
      </c>
      <c r="N9" s="73" t="e">
        <f>STDEV(E9:L9)</f>
        <v>#DIV/0!</v>
      </c>
      <c r="O9" s="72" t="e">
        <f>M9+N9</f>
        <v>#DIV/0!</v>
      </c>
      <c r="P9" s="72" t="e">
        <f>M9-N9</f>
        <v>#DIV/0!</v>
      </c>
    </row>
    <row r="10" spans="1:16" s="63" customFormat="1" ht="12.75" customHeight="1">
      <c r="A10" s="74" t="str">
        <f>'grille d''autodiagnostic'!A65</f>
        <v>ETAPE B : PENDANT LA REALISATION DE L'EXPERTISE</v>
      </c>
      <c r="B10" s="75">
        <f>'grille d''autodiagnostic'!U65</f>
        <v>0</v>
      </c>
      <c r="C10" s="263"/>
      <c r="D10" s="262"/>
      <c r="E10" s="71"/>
      <c r="F10" s="71"/>
      <c r="G10" s="71"/>
      <c r="H10" s="71"/>
      <c r="I10" s="71"/>
      <c r="J10" s="71"/>
      <c r="K10" s="71"/>
      <c r="L10" s="71"/>
      <c r="M10" s="72" t="e">
        <f>AVERAGE(E10:L10)</f>
        <v>#DIV/0!</v>
      </c>
      <c r="N10" s="73" t="e">
        <f>STDEV(E10:L10)</f>
        <v>#DIV/0!</v>
      </c>
      <c r="O10" s="72" t="e">
        <f>M10+N10</f>
        <v>#DIV/0!</v>
      </c>
      <c r="P10" s="72" t="e">
        <f>M10-N10</f>
        <v>#DIV/0!</v>
      </c>
    </row>
    <row r="11" spans="1:16" s="63" customFormat="1" ht="12.75" customHeight="1">
      <c r="A11" s="76" t="str">
        <f>'grille d''autodiagnostic'!A125</f>
        <v>ETAPE C : APRES LA LIVRAISON DU PRODUIT</v>
      </c>
      <c r="B11" s="77">
        <f>'grille d''autodiagnostic'!U125</f>
        <v>0</v>
      </c>
      <c r="C11" s="263"/>
      <c r="D11" s="262"/>
      <c r="E11" s="71"/>
      <c r="F11" s="71"/>
      <c r="G11" s="71"/>
      <c r="H11" s="71"/>
      <c r="I11" s="71"/>
      <c r="J11" s="71"/>
      <c r="K11" s="71"/>
      <c r="L11" s="71"/>
      <c r="M11" s="72" t="e">
        <f>AVERAGE(E11:L11)</f>
        <v>#DIV/0!</v>
      </c>
      <c r="N11" s="73" t="e">
        <f>STDEV(E11:L11)</f>
        <v>#DIV/0!</v>
      </c>
      <c r="O11" s="72" t="e">
        <f>M11+N11</f>
        <v>#DIV/0!</v>
      </c>
      <c r="P11" s="72" t="e">
        <f>M11-N11</f>
        <v>#DIV/0!</v>
      </c>
    </row>
    <row r="12" spans="1:16" s="63" customFormat="1" ht="12.75" customHeight="1" thickBot="1">
      <c r="A12" s="78" t="str">
        <f>'grille d''autodiagnostic'!A159</f>
        <v>ETAPE D : TOUT AU LONG DE L'EXPERTISE</v>
      </c>
      <c r="B12" s="79">
        <f>'grille d''autodiagnostic'!U159</f>
        <v>0</v>
      </c>
      <c r="C12" s="263"/>
      <c r="D12" s="262"/>
      <c r="E12" s="80"/>
      <c r="F12" s="80"/>
      <c r="G12" s="80"/>
      <c r="H12" s="80"/>
      <c r="I12" s="80"/>
      <c r="J12" s="80"/>
      <c r="K12" s="80"/>
      <c r="L12" s="80"/>
      <c r="M12" s="72" t="e">
        <f>AVERAGE(E12:L12)</f>
        <v>#DIV/0!</v>
      </c>
      <c r="N12" s="73" t="e">
        <f>STDEV(E12:L12)</f>
        <v>#DIV/0!</v>
      </c>
      <c r="O12" s="72" t="e">
        <f>M12+N12</f>
        <v>#DIV/0!</v>
      </c>
      <c r="P12" s="72" t="e">
        <f>M12-N12</f>
        <v>#DIV/0!</v>
      </c>
    </row>
    <row r="13" spans="1:2" s="63" customFormat="1" ht="6" customHeight="1">
      <c r="A13" s="81"/>
      <c r="B13" s="82"/>
    </row>
    <row r="14" spans="1:2" s="63" customFormat="1" ht="12.75" customHeight="1">
      <c r="A14" s="81" t="s">
        <v>85</v>
      </c>
      <c r="B14" s="81"/>
    </row>
    <row r="15" spans="1:2" s="63" customFormat="1" ht="6.75" customHeight="1">
      <c r="A15" s="64"/>
      <c r="B15" s="64"/>
    </row>
    <row r="16" spans="1:16" s="63" customFormat="1" ht="12.75" customHeight="1">
      <c r="A16" s="83" t="str">
        <f>'grille d''autodiagnostic'!A5</f>
        <v> A.1) DEFINIR L'ORGANISME D'EXPERTISE</v>
      </c>
      <c r="B16" s="84">
        <f>'grille d''autodiagnostic'!R5</f>
        <v>0</v>
      </c>
      <c r="C16" s="249" t="s">
        <v>96</v>
      </c>
      <c r="D16" s="250"/>
      <c r="E16" s="71"/>
      <c r="F16" s="71"/>
      <c r="G16" s="71"/>
      <c r="H16" s="71"/>
      <c r="I16" s="71"/>
      <c r="J16" s="71"/>
      <c r="K16" s="71"/>
      <c r="L16" s="71"/>
      <c r="M16" s="72" t="e">
        <f aca="true" t="shared" si="0" ref="M16:M29">AVERAGE(E16:L16)</f>
        <v>#DIV/0!</v>
      </c>
      <c r="N16" s="73" t="e">
        <f aca="true" t="shared" si="1" ref="N16:N29">STDEV(E16:L16)</f>
        <v>#DIV/0!</v>
      </c>
      <c r="O16" s="72" t="e">
        <f aca="true" t="shared" si="2" ref="O16:O29">M16+N16</f>
        <v>#DIV/0!</v>
      </c>
      <c r="P16" s="72" t="e">
        <f aca="true" t="shared" si="3" ref="P16:P29">M16-N16</f>
        <v>#DIV/0!</v>
      </c>
    </row>
    <row r="17" spans="1:16" s="63" customFormat="1" ht="12.75" customHeight="1">
      <c r="A17" s="83" t="str">
        <f>'grille d''autodiagnostic'!A13</f>
        <v> A.2) DEFINIR LES ACTEURS</v>
      </c>
      <c r="B17" s="84">
        <f>'grille d''autodiagnostic'!R13</f>
        <v>0</v>
      </c>
      <c r="C17" s="249"/>
      <c r="D17" s="250"/>
      <c r="E17" s="71"/>
      <c r="F17" s="71"/>
      <c r="G17" s="71"/>
      <c r="H17" s="71"/>
      <c r="I17" s="71"/>
      <c r="J17" s="71"/>
      <c r="K17" s="71"/>
      <c r="L17" s="71"/>
      <c r="M17" s="72" t="e">
        <f t="shared" si="0"/>
        <v>#DIV/0!</v>
      </c>
      <c r="N17" s="73" t="e">
        <f t="shared" si="1"/>
        <v>#DIV/0!</v>
      </c>
      <c r="O17" s="72" t="e">
        <f t="shared" si="2"/>
        <v>#DIV/0!</v>
      </c>
      <c r="P17" s="72" t="e">
        <f t="shared" si="3"/>
        <v>#DIV/0!</v>
      </c>
    </row>
    <row r="18" spans="1:16" s="63" customFormat="1" ht="12.75" customHeight="1">
      <c r="A18" s="83" t="str">
        <f>'grille d''autodiagnostic'!A24</f>
        <v> A.3) ORGANISER LES RESSOURCES</v>
      </c>
      <c r="B18" s="84">
        <f>'grille d''autodiagnostic'!R24</f>
        <v>0</v>
      </c>
      <c r="C18" s="249"/>
      <c r="D18" s="250"/>
      <c r="E18" s="71"/>
      <c r="F18" s="71"/>
      <c r="G18" s="71"/>
      <c r="H18" s="71"/>
      <c r="I18" s="71"/>
      <c r="J18" s="71"/>
      <c r="K18" s="71"/>
      <c r="L18" s="71"/>
      <c r="M18" s="72" t="e">
        <f t="shared" si="0"/>
        <v>#DIV/0!</v>
      </c>
      <c r="N18" s="73" t="e">
        <f t="shared" si="1"/>
        <v>#DIV/0!</v>
      </c>
      <c r="O18" s="72" t="e">
        <f t="shared" si="2"/>
        <v>#DIV/0!</v>
      </c>
      <c r="P18" s="72" t="e">
        <f t="shared" si="3"/>
        <v>#DIV/0!</v>
      </c>
    </row>
    <row r="19" spans="1:16" s="63" customFormat="1" ht="12.75" customHeight="1">
      <c r="A19" s="85" t="str">
        <f>'grille d''autodiagnostic'!A35</f>
        <v> A.4) GERER LA DOCUMENTATION</v>
      </c>
      <c r="B19" s="86">
        <f>'grille d''autodiagnostic'!R35</f>
        <v>0</v>
      </c>
      <c r="C19" s="249"/>
      <c r="D19" s="250"/>
      <c r="E19" s="80"/>
      <c r="F19" s="80"/>
      <c r="G19" s="80"/>
      <c r="H19" s="80"/>
      <c r="I19" s="80"/>
      <c r="J19" s="80"/>
      <c r="K19" s="80"/>
      <c r="L19" s="80"/>
      <c r="M19" s="72" t="e">
        <f t="shared" si="0"/>
        <v>#DIV/0!</v>
      </c>
      <c r="N19" s="73" t="e">
        <f t="shared" si="1"/>
        <v>#DIV/0!</v>
      </c>
      <c r="O19" s="72" t="e">
        <f t="shared" si="2"/>
        <v>#DIV/0!</v>
      </c>
      <c r="P19" s="72" t="e">
        <f t="shared" si="3"/>
        <v>#DIV/0!</v>
      </c>
    </row>
    <row r="20" spans="1:16" s="63" customFormat="1" ht="12.75" customHeight="1" thickBot="1">
      <c r="A20" s="88" t="str">
        <f>'grille d''autodiagnostic'!A45</f>
        <v> A.5) PREPARER LE CONTRAT</v>
      </c>
      <c r="B20" s="89">
        <f>'grille d''autodiagnostic'!R45</f>
        <v>0</v>
      </c>
      <c r="C20" s="249"/>
      <c r="D20" s="250"/>
      <c r="E20" s="71"/>
      <c r="F20" s="71"/>
      <c r="G20" s="71"/>
      <c r="H20" s="71"/>
      <c r="I20" s="71"/>
      <c r="J20" s="71"/>
      <c r="K20" s="71"/>
      <c r="L20" s="71"/>
      <c r="M20" s="72" t="e">
        <f t="shared" si="0"/>
        <v>#DIV/0!</v>
      </c>
      <c r="N20" s="73" t="e">
        <f t="shared" si="1"/>
        <v>#DIV/0!</v>
      </c>
      <c r="O20" s="72" t="e">
        <f t="shared" si="2"/>
        <v>#DIV/0!</v>
      </c>
      <c r="P20" s="72" t="e">
        <f t="shared" si="3"/>
        <v>#DIV/0!</v>
      </c>
    </row>
    <row r="21" spans="1:16" s="63" customFormat="1" ht="12.75" customHeight="1">
      <c r="A21" s="90" t="str">
        <f>'grille d''autodiagnostic'!A66</f>
        <v> B.1) ORGANISER L'EXPERTISE</v>
      </c>
      <c r="B21" s="91">
        <f>'grille d''autodiagnostic'!R66</f>
        <v>0</v>
      </c>
      <c r="C21" s="249"/>
      <c r="D21" s="250"/>
      <c r="E21" s="71"/>
      <c r="F21" s="71"/>
      <c r="G21" s="71"/>
      <c r="H21" s="71"/>
      <c r="I21" s="71"/>
      <c r="J21" s="71"/>
      <c r="K21" s="71"/>
      <c r="L21" s="71"/>
      <c r="M21" s="72" t="e">
        <f t="shared" si="0"/>
        <v>#DIV/0!</v>
      </c>
      <c r="N21" s="73" t="e">
        <f t="shared" si="1"/>
        <v>#DIV/0!</v>
      </c>
      <c r="O21" s="72" t="e">
        <f t="shared" si="2"/>
        <v>#DIV/0!</v>
      </c>
      <c r="P21" s="72" t="e">
        <f t="shared" si="3"/>
        <v>#DIV/0!</v>
      </c>
    </row>
    <row r="22" spans="1:16" s="63" customFormat="1" ht="12.75" customHeight="1">
      <c r="A22" s="90" t="str">
        <f>'grille d''autodiagnostic'!A74</f>
        <v> B.2) REPONDRE AUX EXIGENCES ET A LA METHODE</v>
      </c>
      <c r="B22" s="91">
        <f>'grille d''autodiagnostic'!R74</f>
        <v>0</v>
      </c>
      <c r="C22" s="249"/>
      <c r="D22" s="250"/>
      <c r="E22" s="71"/>
      <c r="F22" s="71"/>
      <c r="G22" s="71"/>
      <c r="H22" s="71"/>
      <c r="I22" s="71"/>
      <c r="J22" s="71"/>
      <c r="K22" s="71"/>
      <c r="L22" s="71"/>
      <c r="M22" s="72" t="e">
        <f t="shared" si="0"/>
        <v>#DIV/0!</v>
      </c>
      <c r="N22" s="73" t="e">
        <f t="shared" si="1"/>
        <v>#DIV/0!</v>
      </c>
      <c r="O22" s="72" t="e">
        <f t="shared" si="2"/>
        <v>#DIV/0!</v>
      </c>
      <c r="P22" s="72" t="e">
        <f t="shared" si="3"/>
        <v>#DIV/0!</v>
      </c>
    </row>
    <row r="23" spans="1:16" s="63" customFormat="1" ht="12.75" customHeight="1">
      <c r="A23" s="90" t="str">
        <f>'grille d''autodiagnostic'!A85</f>
        <v> B.3) VALIDER LES ETAPES</v>
      </c>
      <c r="B23" s="91">
        <f>'grille d''autodiagnostic'!R85</f>
        <v>0</v>
      </c>
      <c r="C23" s="249"/>
      <c r="D23" s="250"/>
      <c r="E23" s="71"/>
      <c r="F23" s="71"/>
      <c r="G23" s="71"/>
      <c r="H23" s="71"/>
      <c r="I23" s="71"/>
      <c r="J23" s="71"/>
      <c r="K23" s="71"/>
      <c r="L23" s="71"/>
      <c r="M23" s="72" t="e">
        <f t="shared" si="0"/>
        <v>#DIV/0!</v>
      </c>
      <c r="N23" s="73" t="e">
        <f t="shared" si="1"/>
        <v>#DIV/0!</v>
      </c>
      <c r="O23" s="72" t="e">
        <f t="shared" si="2"/>
        <v>#DIV/0!</v>
      </c>
      <c r="P23" s="72" t="e">
        <f t="shared" si="3"/>
        <v>#DIV/0!</v>
      </c>
    </row>
    <row r="24" spans="1:16" s="63" customFormat="1" ht="12.75" customHeight="1">
      <c r="A24" s="92" t="str">
        <f>'grille d''autodiagnostic'!A98</f>
        <v> B.4) FAVORISER LA COMMUNICATION</v>
      </c>
      <c r="B24" s="91">
        <f>'grille d''autodiagnostic'!R98</f>
        <v>0</v>
      </c>
      <c r="C24" s="249"/>
      <c r="D24" s="250"/>
      <c r="E24" s="80"/>
      <c r="F24" s="80"/>
      <c r="G24" s="80"/>
      <c r="H24" s="80"/>
      <c r="I24" s="80"/>
      <c r="J24" s="80"/>
      <c r="K24" s="80"/>
      <c r="L24" s="80"/>
      <c r="M24" s="72" t="e">
        <f t="shared" si="0"/>
        <v>#DIV/0!</v>
      </c>
      <c r="N24" s="73" t="e">
        <f t="shared" si="1"/>
        <v>#DIV/0!</v>
      </c>
      <c r="O24" s="72" t="e">
        <f t="shared" si="2"/>
        <v>#DIV/0!</v>
      </c>
      <c r="P24" s="72" t="e">
        <f t="shared" si="3"/>
        <v>#DIV/0!</v>
      </c>
    </row>
    <row r="25" spans="1:16" s="63" customFormat="1" ht="12.75" customHeight="1" thickBot="1">
      <c r="A25" s="93" t="str">
        <f>'grille d''autodiagnostic'!A104</f>
        <v> B.5) GERER L'ORGANISME</v>
      </c>
      <c r="B25" s="94">
        <f>'grille d''autodiagnostic'!R104</f>
        <v>0</v>
      </c>
      <c r="C25" s="249"/>
      <c r="D25" s="250"/>
      <c r="E25" s="71"/>
      <c r="F25" s="71"/>
      <c r="G25" s="71"/>
      <c r="H25" s="71"/>
      <c r="I25" s="71"/>
      <c r="J25" s="71"/>
      <c r="K25" s="71"/>
      <c r="L25" s="71"/>
      <c r="M25" s="72" t="e">
        <f t="shared" si="0"/>
        <v>#DIV/0!</v>
      </c>
      <c r="N25" s="73" t="e">
        <f t="shared" si="1"/>
        <v>#DIV/0!</v>
      </c>
      <c r="O25" s="72" t="e">
        <f t="shared" si="2"/>
        <v>#DIV/0!</v>
      </c>
      <c r="P25" s="72" t="e">
        <f t="shared" si="3"/>
        <v>#DIV/0!</v>
      </c>
    </row>
    <row r="26" spans="1:16" s="63" customFormat="1" ht="12.75" customHeight="1">
      <c r="A26" s="95" t="str">
        <f>'grille d''autodiagnostic'!A126</f>
        <v> C.1) STRUCTURER LE RAPPORT</v>
      </c>
      <c r="B26" s="96">
        <f>'grille d''autodiagnostic'!R126</f>
        <v>0</v>
      </c>
      <c r="C26" s="249"/>
      <c r="D26" s="250"/>
      <c r="E26" s="71"/>
      <c r="F26" s="71"/>
      <c r="G26" s="71"/>
      <c r="H26" s="71"/>
      <c r="I26" s="71"/>
      <c r="J26" s="71"/>
      <c r="K26" s="71"/>
      <c r="L26" s="71"/>
      <c r="M26" s="72" t="e">
        <f t="shared" si="0"/>
        <v>#DIV/0!</v>
      </c>
      <c r="N26" s="73" t="e">
        <f t="shared" si="1"/>
        <v>#DIV/0!</v>
      </c>
      <c r="O26" s="72" t="e">
        <f t="shared" si="2"/>
        <v>#DIV/0!</v>
      </c>
      <c r="P26" s="72" t="e">
        <f t="shared" si="3"/>
        <v>#DIV/0!</v>
      </c>
    </row>
    <row r="27" spans="1:16" s="63" customFormat="1" ht="12.75" customHeight="1">
      <c r="A27" s="95" t="str">
        <f>'grille d''autodiagnostic'!A138</f>
        <v> C.2) LIVRER ET AMELIORER LE PRODUIT</v>
      </c>
      <c r="B27" s="96">
        <f>'grille d''autodiagnostic'!R138</f>
        <v>0</v>
      </c>
      <c r="C27" s="249"/>
      <c r="D27" s="250"/>
      <c r="E27" s="71"/>
      <c r="F27" s="71"/>
      <c r="G27" s="71"/>
      <c r="H27" s="71"/>
      <c r="I27" s="71"/>
      <c r="J27" s="71"/>
      <c r="K27" s="71"/>
      <c r="L27" s="71"/>
      <c r="M27" s="72" t="e">
        <f t="shared" si="0"/>
        <v>#DIV/0!</v>
      </c>
      <c r="N27" s="73" t="e">
        <f t="shared" si="1"/>
        <v>#DIV/0!</v>
      </c>
      <c r="O27" s="72" t="e">
        <f t="shared" si="2"/>
        <v>#DIV/0!</v>
      </c>
      <c r="P27" s="72" t="e">
        <f t="shared" si="3"/>
        <v>#DIV/0!</v>
      </c>
    </row>
    <row r="28" spans="1:16" s="63" customFormat="1" ht="12.75" customHeight="1" thickBot="1">
      <c r="A28" s="97" t="str">
        <f>'grille d''autodiagnostic'!A145</f>
        <v> C.3) GERER LES ENREGISTREMENTS</v>
      </c>
      <c r="B28" s="98">
        <f>'grille d''autodiagnostic'!R145</f>
        <v>0</v>
      </c>
      <c r="C28" s="249"/>
      <c r="D28" s="250"/>
      <c r="E28" s="71"/>
      <c r="F28" s="71"/>
      <c r="G28" s="71"/>
      <c r="H28" s="71"/>
      <c r="I28" s="71"/>
      <c r="J28" s="71"/>
      <c r="K28" s="71"/>
      <c r="L28" s="71"/>
      <c r="M28" s="72" t="e">
        <f t="shared" si="0"/>
        <v>#DIV/0!</v>
      </c>
      <c r="N28" s="73" t="e">
        <f t="shared" si="1"/>
        <v>#DIV/0!</v>
      </c>
      <c r="O28" s="72" t="e">
        <f t="shared" si="2"/>
        <v>#DIV/0!</v>
      </c>
      <c r="P28" s="72" t="e">
        <f t="shared" si="3"/>
        <v>#DIV/0!</v>
      </c>
    </row>
    <row r="29" spans="1:16" s="63" customFormat="1" ht="12.75" customHeight="1" thickBot="1">
      <c r="A29" s="99" t="str">
        <f>'grille d''autodiagnostic'!A159</f>
        <v>ETAPE D : TOUT AU LONG DE L'EXPERTISE</v>
      </c>
      <c r="B29" s="79">
        <f>'grille d''autodiagnostic'!R159</f>
        <v>0</v>
      </c>
      <c r="C29" s="249"/>
      <c r="D29" s="250"/>
      <c r="E29" s="71"/>
      <c r="F29" s="71"/>
      <c r="G29" s="71"/>
      <c r="H29" s="71"/>
      <c r="I29" s="71"/>
      <c r="J29" s="71"/>
      <c r="K29" s="71"/>
      <c r="L29" s="71"/>
      <c r="M29" s="72" t="e">
        <f t="shared" si="0"/>
        <v>#DIV/0!</v>
      </c>
      <c r="N29" s="73" t="e">
        <f t="shared" si="1"/>
        <v>#DIV/0!</v>
      </c>
      <c r="O29" s="72" t="e">
        <f t="shared" si="2"/>
        <v>#DIV/0!</v>
      </c>
      <c r="P29" s="72" t="e">
        <f t="shared" si="3"/>
        <v>#DIV/0!</v>
      </c>
    </row>
    <row r="30" spans="1:4" s="63" customFormat="1" ht="12.75" customHeight="1">
      <c r="A30" s="87"/>
      <c r="B30" s="100"/>
      <c r="C30" s="87"/>
      <c r="D30" s="87"/>
    </row>
    <row r="31" spans="1:3" ht="12.75" customHeight="1">
      <c r="A31" s="9"/>
      <c r="B31" s="60"/>
      <c r="C31" s="9"/>
    </row>
    <row r="32" ht="12.75" customHeight="1"/>
  </sheetData>
  <sheetProtection/>
  <mergeCells count="6">
    <mergeCell ref="C16:D29"/>
    <mergeCell ref="E5:L5"/>
    <mergeCell ref="M5:P5"/>
    <mergeCell ref="C7:D7"/>
    <mergeCell ref="C8:D8"/>
    <mergeCell ref="C9:D12"/>
  </mergeCells>
  <printOptions/>
  <pageMargins left="0.7" right="0.7" top="0.75" bottom="0.75"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20:S65"/>
  <sheetViews>
    <sheetView zoomScalePageLayoutView="0" workbookViewId="0" topLeftCell="A1">
      <selection activeCell="J19" sqref="J19"/>
    </sheetView>
  </sheetViews>
  <sheetFormatPr defaultColWidth="11.421875" defaultRowHeight="15"/>
  <cols>
    <col min="1" max="16384" width="11.421875" style="4" customWidth="1"/>
  </cols>
  <sheetData>
    <row r="1" s="1" customFormat="1" ht="15"/>
    <row r="2" s="1" customFormat="1" ht="15"/>
    <row r="3" s="1" customFormat="1" ht="15"/>
    <row r="4" s="1" customFormat="1" ht="15"/>
    <row r="5" s="1" customFormat="1" ht="15"/>
    <row r="20" ht="15">
      <c r="M20" s="119"/>
    </row>
    <row r="21" ht="15">
      <c r="J21" s="123"/>
    </row>
    <row r="28" spans="12:19" ht="15">
      <c r="L28" s="264" t="s">
        <v>101</v>
      </c>
      <c r="M28" s="264"/>
      <c r="N28" s="264"/>
      <c r="O28" s="264"/>
      <c r="P28" s="264"/>
      <c r="Q28" s="264"/>
      <c r="R28" s="264"/>
      <c r="S28" s="264"/>
    </row>
    <row r="29" spans="12:19" ht="15">
      <c r="L29" s="264"/>
      <c r="M29" s="264"/>
      <c r="N29" s="264"/>
      <c r="O29" s="264"/>
      <c r="P29" s="264"/>
      <c r="Q29" s="264"/>
      <c r="R29" s="264"/>
      <c r="S29" s="264"/>
    </row>
    <row r="30" spans="12:19" ht="15">
      <c r="L30" s="264"/>
      <c r="M30" s="264"/>
      <c r="N30" s="264"/>
      <c r="O30" s="264"/>
      <c r="P30" s="264"/>
      <c r="Q30" s="264"/>
      <c r="R30" s="264"/>
      <c r="S30" s="264"/>
    </row>
    <row r="31" spans="12:19" ht="15">
      <c r="L31" s="264"/>
      <c r="M31" s="264"/>
      <c r="N31" s="264"/>
      <c r="O31" s="264"/>
      <c r="P31" s="264"/>
      <c r="Q31" s="264"/>
      <c r="R31" s="264"/>
      <c r="S31" s="264"/>
    </row>
    <row r="32" spans="12:19" ht="15">
      <c r="L32" s="264"/>
      <c r="M32" s="264"/>
      <c r="N32" s="264"/>
      <c r="O32" s="264"/>
      <c r="P32" s="264"/>
      <c r="Q32" s="264"/>
      <c r="R32" s="264"/>
      <c r="S32" s="264"/>
    </row>
    <row r="33" spans="1:19" ht="15">
      <c r="A33" s="4" t="s">
        <v>93</v>
      </c>
      <c r="L33" s="264"/>
      <c r="M33" s="264"/>
      <c r="N33" s="264"/>
      <c r="O33" s="264"/>
      <c r="P33" s="264"/>
      <c r="Q33" s="264"/>
      <c r="R33" s="264"/>
      <c r="S33" s="264"/>
    </row>
    <row r="34" spans="12:19" ht="15">
      <c r="L34" s="264"/>
      <c r="M34" s="264"/>
      <c r="N34" s="264"/>
      <c r="O34" s="264"/>
      <c r="P34" s="264"/>
      <c r="Q34" s="264"/>
      <c r="R34" s="264"/>
      <c r="S34" s="264"/>
    </row>
    <row r="35" spans="12:19" ht="15">
      <c r="L35" s="264"/>
      <c r="M35" s="264"/>
      <c r="N35" s="264"/>
      <c r="O35" s="264"/>
      <c r="P35" s="264"/>
      <c r="Q35" s="264"/>
      <c r="R35" s="264"/>
      <c r="S35" s="264"/>
    </row>
    <row r="36" spans="12:19" ht="15">
      <c r="L36" s="264"/>
      <c r="M36" s="264"/>
      <c r="N36" s="264"/>
      <c r="O36" s="264"/>
      <c r="P36" s="264"/>
      <c r="Q36" s="264"/>
      <c r="R36" s="264"/>
      <c r="S36" s="264"/>
    </row>
    <row r="37" spans="12:19" ht="15">
      <c r="L37" s="264"/>
      <c r="M37" s="264"/>
      <c r="N37" s="264"/>
      <c r="O37" s="264"/>
      <c r="P37" s="264"/>
      <c r="Q37" s="264"/>
      <c r="R37" s="264"/>
      <c r="S37" s="264"/>
    </row>
    <row r="38" spans="12:19" ht="15">
      <c r="L38" s="264"/>
      <c r="M38" s="264"/>
      <c r="N38" s="264"/>
      <c r="O38" s="264"/>
      <c r="P38" s="264"/>
      <c r="Q38" s="264"/>
      <c r="R38" s="264"/>
      <c r="S38" s="264"/>
    </row>
    <row r="39" spans="12:19" ht="15">
      <c r="L39" s="264"/>
      <c r="M39" s="264"/>
      <c r="N39" s="264"/>
      <c r="O39" s="264"/>
      <c r="P39" s="264"/>
      <c r="Q39" s="264"/>
      <c r="R39" s="264"/>
      <c r="S39" s="264"/>
    </row>
    <row r="40" spans="12:19" ht="15">
      <c r="L40" s="264"/>
      <c r="M40" s="264"/>
      <c r="N40" s="264"/>
      <c r="O40" s="264"/>
      <c r="P40" s="264"/>
      <c r="Q40" s="264"/>
      <c r="R40" s="264"/>
      <c r="S40" s="264"/>
    </row>
    <row r="41" spans="12:19" ht="15">
      <c r="L41" s="264"/>
      <c r="M41" s="264"/>
      <c r="N41" s="264"/>
      <c r="O41" s="264"/>
      <c r="P41" s="264"/>
      <c r="Q41" s="264"/>
      <c r="R41" s="264"/>
      <c r="S41" s="264"/>
    </row>
    <row r="42" spans="12:19" ht="15">
      <c r="L42" s="264"/>
      <c r="M42" s="264"/>
      <c r="N42" s="264"/>
      <c r="O42" s="264"/>
      <c r="P42" s="264"/>
      <c r="Q42" s="264"/>
      <c r="R42" s="264"/>
      <c r="S42" s="264"/>
    </row>
    <row r="43" spans="12:19" ht="15">
      <c r="L43" s="264"/>
      <c r="M43" s="264"/>
      <c r="N43" s="264"/>
      <c r="O43" s="264"/>
      <c r="P43" s="264"/>
      <c r="Q43" s="264"/>
      <c r="R43" s="264"/>
      <c r="S43" s="264"/>
    </row>
    <row r="44" spans="12:19" ht="15">
      <c r="L44" s="264"/>
      <c r="M44" s="264"/>
      <c r="N44" s="264"/>
      <c r="O44" s="264"/>
      <c r="P44" s="264"/>
      <c r="Q44" s="264"/>
      <c r="R44" s="264"/>
      <c r="S44" s="264"/>
    </row>
    <row r="45" spans="12:19" ht="15">
      <c r="L45" s="264"/>
      <c r="M45" s="264"/>
      <c r="N45" s="264"/>
      <c r="O45" s="264"/>
      <c r="P45" s="264"/>
      <c r="Q45" s="264"/>
      <c r="R45" s="264"/>
      <c r="S45" s="264"/>
    </row>
    <row r="46" spans="12:19" ht="15">
      <c r="L46" s="264"/>
      <c r="M46" s="264"/>
      <c r="N46" s="264"/>
      <c r="O46" s="264"/>
      <c r="P46" s="264"/>
      <c r="Q46" s="264"/>
      <c r="R46" s="264"/>
      <c r="S46" s="264"/>
    </row>
    <row r="47" spans="12:19" ht="15">
      <c r="L47" s="264"/>
      <c r="M47" s="264"/>
      <c r="N47" s="264"/>
      <c r="O47" s="264"/>
      <c r="P47" s="264"/>
      <c r="Q47" s="264"/>
      <c r="R47" s="264"/>
      <c r="S47" s="264"/>
    </row>
    <row r="48" spans="12:19" ht="15">
      <c r="L48" s="264"/>
      <c r="M48" s="264"/>
      <c r="N48" s="264"/>
      <c r="O48" s="264"/>
      <c r="P48" s="264"/>
      <c r="Q48" s="264"/>
      <c r="R48" s="264"/>
      <c r="S48" s="264"/>
    </row>
    <row r="49" spans="12:19" ht="15">
      <c r="L49" s="264"/>
      <c r="M49" s="264"/>
      <c r="N49" s="264"/>
      <c r="O49" s="264"/>
      <c r="P49" s="264"/>
      <c r="Q49" s="264"/>
      <c r="R49" s="264"/>
      <c r="S49" s="264"/>
    </row>
    <row r="50" spans="12:19" ht="15">
      <c r="L50" s="264"/>
      <c r="M50" s="264"/>
      <c r="N50" s="264"/>
      <c r="O50" s="264"/>
      <c r="P50" s="264"/>
      <c r="Q50" s="264"/>
      <c r="R50" s="264"/>
      <c r="S50" s="264"/>
    </row>
    <row r="51" spans="12:19" ht="15">
      <c r="L51" s="264"/>
      <c r="M51" s="264"/>
      <c r="N51" s="264"/>
      <c r="O51" s="264"/>
      <c r="P51" s="264"/>
      <c r="Q51" s="264"/>
      <c r="R51" s="264"/>
      <c r="S51" s="264"/>
    </row>
    <row r="52" spans="12:19" ht="15">
      <c r="L52" s="264"/>
      <c r="M52" s="264"/>
      <c r="N52" s="264"/>
      <c r="O52" s="264"/>
      <c r="P52" s="264"/>
      <c r="Q52" s="264"/>
      <c r="R52" s="264"/>
      <c r="S52" s="264"/>
    </row>
    <row r="53" spans="12:19" ht="15">
      <c r="L53" s="264"/>
      <c r="M53" s="264"/>
      <c r="N53" s="264"/>
      <c r="O53" s="264"/>
      <c r="P53" s="264"/>
      <c r="Q53" s="264"/>
      <c r="R53" s="264"/>
      <c r="S53" s="264"/>
    </row>
    <row r="54" spans="12:19" ht="15">
      <c r="L54" s="264"/>
      <c r="M54" s="264"/>
      <c r="N54" s="264"/>
      <c r="O54" s="264"/>
      <c r="P54" s="264"/>
      <c r="Q54" s="264"/>
      <c r="R54" s="264"/>
      <c r="S54" s="264"/>
    </row>
    <row r="55" spans="12:19" ht="15">
      <c r="L55" s="264"/>
      <c r="M55" s="264"/>
      <c r="N55" s="264"/>
      <c r="O55" s="264"/>
      <c r="P55" s="264"/>
      <c r="Q55" s="264"/>
      <c r="R55" s="264"/>
      <c r="S55" s="264"/>
    </row>
    <row r="56" spans="12:19" ht="15">
      <c r="L56" s="264"/>
      <c r="M56" s="264"/>
      <c r="N56" s="264"/>
      <c r="O56" s="264"/>
      <c r="P56" s="264"/>
      <c r="Q56" s="264"/>
      <c r="R56" s="264"/>
      <c r="S56" s="264"/>
    </row>
    <row r="57" spans="12:19" ht="15">
      <c r="L57" s="264"/>
      <c r="M57" s="264"/>
      <c r="N57" s="264"/>
      <c r="O57" s="264"/>
      <c r="P57" s="264"/>
      <c r="Q57" s="264"/>
      <c r="R57" s="264"/>
      <c r="S57" s="264"/>
    </row>
    <row r="58" spans="12:19" ht="15">
      <c r="L58" s="264"/>
      <c r="M58" s="264"/>
      <c r="N58" s="264"/>
      <c r="O58" s="264"/>
      <c r="P58" s="264"/>
      <c r="Q58" s="264"/>
      <c r="R58" s="264"/>
      <c r="S58" s="264"/>
    </row>
    <row r="59" spans="12:19" ht="15">
      <c r="L59" s="264"/>
      <c r="M59" s="264"/>
      <c r="N59" s="264"/>
      <c r="O59" s="264"/>
      <c r="P59" s="264"/>
      <c r="Q59" s="264"/>
      <c r="R59" s="264"/>
      <c r="S59" s="264"/>
    </row>
    <row r="60" spans="12:19" ht="15">
      <c r="L60" s="264"/>
      <c r="M60" s="264"/>
      <c r="N60" s="264"/>
      <c r="O60" s="264"/>
      <c r="P60" s="264"/>
      <c r="Q60" s="264"/>
      <c r="R60" s="264"/>
      <c r="S60" s="264"/>
    </row>
    <row r="61" spans="12:19" ht="15">
      <c r="L61" s="264"/>
      <c r="M61" s="264"/>
      <c r="N61" s="264"/>
      <c r="O61" s="264"/>
      <c r="P61" s="264"/>
      <c r="Q61" s="264"/>
      <c r="R61" s="264"/>
      <c r="S61" s="264"/>
    </row>
    <row r="62" spans="12:19" ht="15">
      <c r="L62" s="264"/>
      <c r="M62" s="264"/>
      <c r="N62" s="264"/>
      <c r="O62" s="264"/>
      <c r="P62" s="264"/>
      <c r="Q62" s="264"/>
      <c r="R62" s="264"/>
      <c r="S62" s="264"/>
    </row>
    <row r="63" spans="12:19" ht="15">
      <c r="L63" s="264"/>
      <c r="M63" s="264"/>
      <c r="N63" s="264"/>
      <c r="O63" s="264"/>
      <c r="P63" s="264"/>
      <c r="Q63" s="264"/>
      <c r="R63" s="264"/>
      <c r="S63" s="264"/>
    </row>
    <row r="64" spans="12:19" ht="15">
      <c r="L64" s="264"/>
      <c r="M64" s="264"/>
      <c r="N64" s="264"/>
      <c r="O64" s="264"/>
      <c r="P64" s="264"/>
      <c r="Q64" s="264"/>
      <c r="R64" s="264"/>
      <c r="S64" s="264"/>
    </row>
    <row r="65" spans="12:19" ht="15">
      <c r="L65" s="264"/>
      <c r="M65" s="264"/>
      <c r="N65" s="264"/>
      <c r="O65" s="264"/>
      <c r="P65" s="264"/>
      <c r="Q65" s="264"/>
      <c r="R65" s="264"/>
      <c r="S65" s="264"/>
    </row>
  </sheetData>
  <sheetProtection/>
  <mergeCells count="1">
    <mergeCell ref="L28:S65"/>
  </mergeCells>
  <printOptions/>
  <pageMargins left="0.31496062992125984" right="0.31496062992125984" top="0.35433070866141736" bottom="0.35433070866141736" header="0.31496062992125984" footer="0.31496062992125984"/>
  <pageSetup horizontalDpi="600" verticalDpi="600" orientation="portrait" paperSize="9" scale="80"/>
  <headerFooter alignWithMargins="0">
    <oddFooter>&amp;L&amp;D&amp;C&amp;F, &amp;A&amp;R&amp;P/&amp;N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dc:creator>
  <cp:keywords/>
  <dc:description/>
  <cp:lastModifiedBy>carrillo</cp:lastModifiedBy>
  <cp:lastPrinted>2009-02-19T09:16:42Z</cp:lastPrinted>
  <dcterms:created xsi:type="dcterms:W3CDTF">2008-12-03T19:02:00Z</dcterms:created>
  <dcterms:modified xsi:type="dcterms:W3CDTF">2009-05-04T08:09:13Z</dcterms:modified>
  <cp:category/>
  <cp:version/>
  <cp:contentType/>
  <cp:contentStatus/>
</cp:coreProperties>
</file>